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092" windowHeight="11268" firstSheet="1" activeTab="4"/>
  </bookViews>
  <sheets>
    <sheet name="Rekapitulácia" sheetId="1" r:id="rId1"/>
    <sheet name="Krycí list stavby" sheetId="2" r:id="rId2"/>
    <sheet name="Kryci_list 17568" sheetId="3" r:id="rId3"/>
    <sheet name="Rekap 17568" sheetId="4" r:id="rId4"/>
    <sheet name="SO 17568" sheetId="5" r:id="rId5"/>
    <sheet name="Kryci_list 17569" sheetId="6" r:id="rId6"/>
    <sheet name="Rekap 17569" sheetId="7" r:id="rId7"/>
    <sheet name="SO 17569" sheetId="8" r:id="rId8"/>
    <sheet name="Kryci_list 17570" sheetId="9" r:id="rId9"/>
    <sheet name="Rekap 17570" sheetId="10" r:id="rId10"/>
    <sheet name="SO 17570" sheetId="11" r:id="rId11"/>
    <sheet name="Kryci_list 17571" sheetId="12" r:id="rId12"/>
    <sheet name="Rekap 17571" sheetId="13" r:id="rId13"/>
    <sheet name="SO 17571" sheetId="14" r:id="rId14"/>
    <sheet name="Kryci_list 17572" sheetId="15" r:id="rId15"/>
    <sheet name="Rekap 17572" sheetId="16" r:id="rId16"/>
    <sheet name="SO 17572" sheetId="17" r:id="rId17"/>
    <sheet name="Kryci_list 17573" sheetId="18" r:id="rId18"/>
    <sheet name="Rekap 17573" sheetId="19" r:id="rId19"/>
    <sheet name="SO 17573" sheetId="20" r:id="rId20"/>
    <sheet name="Kryci_list 17574" sheetId="21" r:id="rId21"/>
    <sheet name="Rekap 17574" sheetId="22" r:id="rId22"/>
    <sheet name="SO 17574" sheetId="23" r:id="rId23"/>
  </sheets>
  <definedNames>
    <definedName name="_xlnm.Print_Titles" localSheetId="3">'Rekap 17568'!$9:$9</definedName>
    <definedName name="_xlnm.Print_Titles" localSheetId="6">'Rekap 17569'!$9:$9</definedName>
    <definedName name="_xlnm.Print_Titles" localSheetId="9">'Rekap 17570'!$9:$9</definedName>
    <definedName name="_xlnm.Print_Titles" localSheetId="12">'Rekap 17571'!$9:$9</definedName>
    <definedName name="_xlnm.Print_Titles" localSheetId="15">'Rekap 17572'!$9:$9</definedName>
    <definedName name="_xlnm.Print_Titles" localSheetId="18">'Rekap 17573'!$9:$9</definedName>
    <definedName name="_xlnm.Print_Titles" localSheetId="21">'Rekap 17574'!$9:$9</definedName>
    <definedName name="_xlnm.Print_Titles" localSheetId="4">'SO 17568'!$8:$8</definedName>
    <definedName name="_xlnm.Print_Titles" localSheetId="7">'SO 17569'!$8:$8</definedName>
    <definedName name="_xlnm.Print_Titles" localSheetId="10">'SO 17570'!$8:$8</definedName>
    <definedName name="_xlnm.Print_Titles" localSheetId="13">'SO 17571'!$8:$8</definedName>
    <definedName name="_xlnm.Print_Titles" localSheetId="16">'SO 17572'!$8:$8</definedName>
    <definedName name="_xlnm.Print_Titles" localSheetId="19">'SO 17573'!$8:$8</definedName>
    <definedName name="_xlnm.Print_Titles" localSheetId="22">'SO 17574'!$8:$8</definedName>
  </definedNames>
  <calcPr fullCalcOnLoad="1"/>
</workbook>
</file>

<file path=xl/sharedStrings.xml><?xml version="1.0" encoding="utf-8"?>
<sst xmlns="http://schemas.openxmlformats.org/spreadsheetml/2006/main" count="2240" uniqueCount="800">
  <si>
    <t>Rekapitulácia rozpočtu</t>
  </si>
  <si>
    <t>Stavba Materská škola v obci Ostrovany par.č. 32 1, 30 1 k.ú. Ostrovany okres Sabinov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</si>
  <si>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</si>
  <si>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</si>
  <si>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</si>
  <si>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</si>
  <si>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</si>
  <si>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</si>
  <si>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</si>
  <si>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</si>
  <si>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</si>
  <si>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</si>
  <si>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01 - Hlavný stavebný objekt - Materská škola</t>
  </si>
  <si>
    <t>SO 01.1 - Spevné plochy,Oplotenie,Sadové úpravy</t>
  </si>
  <si>
    <t>SO 02 - Detské ihrisko</t>
  </si>
  <si>
    <t>SO 03 - Vodovodná prípojka</t>
  </si>
  <si>
    <t>SO 04 - Kanalizačná prípojka daďová</t>
  </si>
  <si>
    <t>SO 05 - Elektrická prípojka</t>
  </si>
  <si>
    <t>SO 06 - Plynová prípojka</t>
  </si>
  <si>
    <t>Krycí list rozpočtu</t>
  </si>
  <si>
    <t xml:space="preserve">Miesto:  </t>
  </si>
  <si>
    <t>Objekt SO 01 - Hlavný stavebný objekt - Materská škola</t>
  </si>
  <si>
    <t xml:space="preserve">Ks: </t>
  </si>
  <si>
    <t xml:space="preserve">Zákazka: </t>
  </si>
  <si>
    <t>Spracoval: Gabriela Gmitrová G&amp;G Cen</t>
  </si>
  <si>
    <t xml:space="preserve">Dňa </t>
  </si>
  <si>
    <t>21.7.2021</t>
  </si>
  <si>
    <t>Odberateľ: Obec Ostrovany ,Obecný úrad Hlavná 60/29., 082 22 Šarišské Michaľany</t>
  </si>
  <si>
    <t>Projektant: mArchus, s.r.o., Prešov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</si>
  <si>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</si>
  <si>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</si>
  <si>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</si>
  <si>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</si>
  <si>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</si>
  <si>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</si>
  <si>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</si>
  <si>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</si>
  <si>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</si>
  <si>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</si>
  <si>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</si>
  <si>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</si>
  <si>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</si>
  <si>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</si>
  <si>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</si>
  <si>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</si>
  <si>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</si>
  <si>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</si>
  <si>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</si>
  <si>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</si>
  <si>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</si>
  <si>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</si>
  <si>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</si>
  <si>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</si>
  <si>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</si>
  <si>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</si>
  <si>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</si>
  <si>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</si>
  <si>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</si>
  <si>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</si>
  <si>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</si>
  <si>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</si>
  <si>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</si>
  <si>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</si>
  <si>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</si>
  <si>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</si>
  <si>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</si>
  <si>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</si>
  <si>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</si>
  <si>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</si>
  <si>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21.7.2021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</si>
  <si>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</si>
  <si>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</si>
  <si>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</si>
  <si>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</si>
  <si>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</si>
  <si>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</si>
  <si>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</si>
  <si>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</si>
  <si>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</si>
  <si>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</si>
  <si>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</si>
  <si>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</si>
  <si>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STAVEBNÝCH KONŠTRUKCIÍ</t>
  </si>
  <si>
    <t>ZTI - VNÚTORNA KANALIZÁCIA</t>
  </si>
  <si>
    <t>ZTI - VNÚTORNÝ PLYNOVOD</t>
  </si>
  <si>
    <t>ÚSTREDNÉ VYKUROVANIE - KOTOLNE</t>
  </si>
  <si>
    <t>KONŠTRUKCIE TESÁRSKE</t>
  </si>
  <si>
    <t>DREVOSTAVBY</t>
  </si>
  <si>
    <t>KONŠTRUKCIE KLAMPIARSKE</t>
  </si>
  <si>
    <t>KONŠTRUKCIE STOLÁRSKE</t>
  </si>
  <si>
    <t>KOVOVÉ DOPLNKOVÉ KONŠTRUKCIE</t>
  </si>
  <si>
    <t>PODLAHY A DLAŽBY KERAMICKÉ</t>
  </si>
  <si>
    <t>PODLAHY POVLAKOVÉ</t>
  </si>
  <si>
    <t>OBKLADY KERAMICKÉ</t>
  </si>
  <si>
    <t>NÁTERY</t>
  </si>
  <si>
    <t>MAĽBY</t>
  </si>
  <si>
    <t>Montážne práce</t>
  </si>
  <si>
    <t>M-21 ELEKTROMONTÁŽE</t>
  </si>
  <si>
    <t>M-24 MONTÁŽ VZDUCHOTECHNICKÝCH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</si>
  <si>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</si>
  <si>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</si>
  <si>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</si>
  <si>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</si>
  <si>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</si>
  <si>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</si>
  <si>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</si>
  <si>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</si>
  <si>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</si>
  <si>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</si>
  <si>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</si>
  <si>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</si>
  <si>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Gabriela Gmitrová G&amp;G Cen</t>
  </si>
  <si>
    <t xml:space="preserve">Dátum: </t>
  </si>
  <si>
    <t>Zákazka Materská škola v obci Ostrovany par.č. 32 1, 30 1 k.ú. Ostrovany okres Sabinov</t>
  </si>
  <si>
    <t xml:space="preserve">  1/A 1</t>
  </si>
  <si>
    <t xml:space="preserve"> 121101101</t>
  </si>
  <si>
    <t>Odstránenie ornice s vodorovným premiestnením na hromady, so zložením na vzdialenosť do 50 m</t>
  </si>
  <si>
    <t>m3</t>
  </si>
  <si>
    <t xml:space="preserve"> 132201101</t>
  </si>
  <si>
    <t>Výkop ryhy do šírky 600 mm v horn.3 do 100 m3</t>
  </si>
  <si>
    <t xml:space="preserve"> 161101101</t>
  </si>
  <si>
    <t>Zvislé premiestnenie výkopku bez naloženia z horniny 1 až 4,</t>
  </si>
  <si>
    <t xml:space="preserve"> 162201102</t>
  </si>
  <si>
    <t>Vodorovné premiestnenie výkopku z horniny 1-4 nad 20-50m</t>
  </si>
  <si>
    <t xml:space="preserve"> 131201101</t>
  </si>
  <si>
    <t>Výkop nezapaženej jamy v hornine 3, do 100 m3 (pre jednotky čerpadla)</t>
  </si>
  <si>
    <t xml:space="preserve"> 174101001</t>
  </si>
  <si>
    <t>Zásyp sypaninou so zhutnením jám, šachiet, rýh, zárezov alebo okolo objektov do 100 m3 (uvybrovaný)</t>
  </si>
  <si>
    <t xml:space="preserve"> 167101102</t>
  </si>
  <si>
    <t>Nakladanie neuľahnutého výkopku z hornín tr.1-4 nad 100 do 1000 m3</t>
  </si>
  <si>
    <t xml:space="preserve"> 171201201_1</t>
  </si>
  <si>
    <t xml:space="preserve">Poplatok za uloženie sypaniny na skládku </t>
  </si>
  <si>
    <t xml:space="preserve"> 171201202</t>
  </si>
  <si>
    <t>Uloženie sypaniny na skládky nad 100 do 1000 m3</t>
  </si>
  <si>
    <t xml:space="preserve"> 132201109</t>
  </si>
  <si>
    <t>Príplatok k cene za lepivosť horniny 3</t>
  </si>
  <si>
    <t xml:space="preserve"> 162701105</t>
  </si>
  <si>
    <t>Vodorovné premiestnenie výkopku tr.1-4 do 10000 m</t>
  </si>
  <si>
    <t xml:space="preserve"> 133201102</t>
  </si>
  <si>
    <t>Výkop pätiek hornina 3 nad 100 m3</t>
  </si>
  <si>
    <t xml:space="preserve"> 11/A 1</t>
  </si>
  <si>
    <t xml:space="preserve"> 272362042</t>
  </si>
  <si>
    <t>Prepojenie základov roxorom D15/dlžka 600 mm</t>
  </si>
  <si>
    <t>kus</t>
  </si>
  <si>
    <t xml:space="preserve"> 273321311</t>
  </si>
  <si>
    <t xml:space="preserve">Podkladový betón základových dosiek, železový (bez výstuže), tr.C 16/20 </t>
  </si>
  <si>
    <t xml:space="preserve"> 275321411</t>
  </si>
  <si>
    <t xml:space="preserve">Betón základových pätiek, železový (bez výstuže), tr.C 25/30 </t>
  </si>
  <si>
    <t xml:space="preserve"> 275351217</t>
  </si>
  <si>
    <t>Debnenie základových pätiek, zhotovenie-tradičné</t>
  </si>
  <si>
    <t>m2</t>
  </si>
  <si>
    <t xml:space="preserve"> 275361821</t>
  </si>
  <si>
    <t>Výstuž základových pätiek z ocele 10505</t>
  </si>
  <si>
    <t>t</t>
  </si>
  <si>
    <t xml:space="preserve"> 271511121</t>
  </si>
  <si>
    <t>Násyp ku základovým konštrukciam so zhutnením zo štrkopiesku fr.16-32 mm uvobrovaný</t>
  </si>
  <si>
    <t xml:space="preserve"> 275351218</t>
  </si>
  <si>
    <t>Debnenie základových pätiek, odstránenie-tradičné</t>
  </si>
  <si>
    <t xml:space="preserve"> 274313611</t>
  </si>
  <si>
    <t>Betón základových pásov, prostý tr.C 16/20</t>
  </si>
  <si>
    <t xml:space="preserve"> 273351217</t>
  </si>
  <si>
    <t>Debnenie základových dosiek, zhotovenie-tradičné</t>
  </si>
  <si>
    <t xml:space="preserve"> 273351218</t>
  </si>
  <si>
    <t>Debnenie základových dosiek, odstránenie-tradičné</t>
  </si>
  <si>
    <t xml:space="preserve"> 273361821</t>
  </si>
  <si>
    <t>Výstuž základových dosiek z ocele 10505</t>
  </si>
  <si>
    <t xml:space="preserve"> 273361921</t>
  </si>
  <si>
    <t>Výstuž základových dosiek zo zváraných sietí</t>
  </si>
  <si>
    <t xml:space="preserve"> 317162131</t>
  </si>
  <si>
    <t>Keramický preklad POROTHERM 23,8, šírky 70 mm, výšky 238 mm, dĺžky 1000 mm</t>
  </si>
  <si>
    <t xml:space="preserve"> 12/A 1</t>
  </si>
  <si>
    <t xml:space="preserve"> 317121109</t>
  </si>
  <si>
    <t>Montáž prekl. POROTHERM pre svetl. otv. do 100 cm</t>
  </si>
  <si>
    <t xml:space="preserve"> 317121110</t>
  </si>
  <si>
    <t>Montáž prekl. POROTHERM pre svetl. otv. nad 100 do 180 cm</t>
  </si>
  <si>
    <t xml:space="preserve"> 317121116</t>
  </si>
  <si>
    <t>Montáž prekl. POROTHERM pre svetl. otv. nad 180 cm</t>
  </si>
  <si>
    <t xml:space="preserve"> 317162132</t>
  </si>
  <si>
    <t>Keramický preklad POROTHERM 23,8, šírky 70 mm, výšky 238 mm, dĺžky 1250 mm</t>
  </si>
  <si>
    <t xml:space="preserve"> 317162133</t>
  </si>
  <si>
    <t>Keramický preklad POROTHERM 23,8, šírky 70 mm, výšky 238 mm, dĺžky 1500 mm</t>
  </si>
  <si>
    <t xml:space="preserve"> 317162134</t>
  </si>
  <si>
    <t>Keramický preklad POROTHERM 23,8, šírky 70 mm, výšky 238 mm, dĺžky 1750 mm</t>
  </si>
  <si>
    <t xml:space="preserve"> 317162137</t>
  </si>
  <si>
    <t>Keramický preklad POROTHERM 23,8, šírky 70 mm, výšky 238 mm, dĺžky 2500 mm</t>
  </si>
  <si>
    <t xml:space="preserve"> 331321410</t>
  </si>
  <si>
    <t>Betón stĺpov a pilierov hranatých, ťahadiel, rámových stojok, vzpier, železový (bez výstuže) tr.C 25/30</t>
  </si>
  <si>
    <t xml:space="preserve"> 331351103</t>
  </si>
  <si>
    <t>Debnenie hranatých stĺpov prierezu pravouhlého štvuruholníka zhotovenie-tradičné</t>
  </si>
  <si>
    <t xml:space="preserve"> 331351104</t>
  </si>
  <si>
    <t>Debnenie hranatých stĺpov prierezu pravouhlého štvuruholníka odstránenie-tradičné</t>
  </si>
  <si>
    <t xml:space="preserve"> 331361821</t>
  </si>
  <si>
    <t>Výstuž stĺpov, pilierov, stojok hranatých z bet. ocele 10505</t>
  </si>
  <si>
    <t xml:space="preserve"> 317351108</t>
  </si>
  <si>
    <t>Debnenie prekladu odstránenie</t>
  </si>
  <si>
    <t xml:space="preserve"> 317351103</t>
  </si>
  <si>
    <t>Príplatok za podpernú konštrukciu (zhotovenie i odstránenie).prekladov</t>
  </si>
  <si>
    <t xml:space="preserve"> 317321411</t>
  </si>
  <si>
    <t xml:space="preserve">Betón prekladov železový (bez výstuže) tr.C 25/30 </t>
  </si>
  <si>
    <t xml:space="preserve"> 317351107</t>
  </si>
  <si>
    <t>Debnenie prekladu zhotovenie</t>
  </si>
  <si>
    <t xml:space="preserve"> 342242032</t>
  </si>
  <si>
    <t>Priečky z tehál pálených POROTHERM 14 Profi P8 brúsených, na maltu POROTHERM Profi (140x500x249)</t>
  </si>
  <si>
    <t xml:space="preserve"> 317361821</t>
  </si>
  <si>
    <t>Výstuž prekladov z ocele 10505</t>
  </si>
  <si>
    <t xml:space="preserve"> 342242031</t>
  </si>
  <si>
    <t>Priečky z tehál pálených POROTHERM 11,5 Profi P8 brúsených, na maltu POROTHERM Profi (115x500x249)</t>
  </si>
  <si>
    <t xml:space="preserve"> 311234560</t>
  </si>
  <si>
    <t xml:space="preserve">Murivo nosné (m3) z tehál pálených POROTHERM 30 KOMBI Profi Dryfix na maltu POROTHERM Profi (300x250x249)   </t>
  </si>
  <si>
    <t xml:space="preserve"> 312271303</t>
  </si>
  <si>
    <t xml:space="preserve">Murivo nosné (m3) PREMAC 50x30x25 s betónovou výplňou hr. 30 cm   </t>
  </si>
  <si>
    <t xml:space="preserve"> 15/A 4</t>
  </si>
  <si>
    <t xml:space="preserve"> 318271111</t>
  </si>
  <si>
    <t>Výstuž šalovacích dielcov 6 mm, z ocele</t>
  </si>
  <si>
    <t>kg</t>
  </si>
  <si>
    <t xml:space="preserve"> 431351122</t>
  </si>
  <si>
    <t>Debnenie do 4 m výšky - podest a podstupňových dosiek pôdorysne priamočiarych odstránenie</t>
  </si>
  <si>
    <t xml:space="preserve"> 431351121</t>
  </si>
  <si>
    <t>Debnenie do 4 m výšky - podest a podstupňových dosiek pôdorysne priamočiarych zhotovenie</t>
  </si>
  <si>
    <t xml:space="preserve"> 430321414</t>
  </si>
  <si>
    <t>Schodiskové konštrukcie, betón železový tr.C 25/30</t>
  </si>
  <si>
    <t xml:space="preserve"> 430361821</t>
  </si>
  <si>
    <t>Výstuž schodiskových konštrukcií z betonárskej ocele 10505</t>
  </si>
  <si>
    <t xml:space="preserve"> 433351131</t>
  </si>
  <si>
    <t>Debnenie - vrátane podpernej konštrukcie - schodníc pôdorysne priamočiarych zhotovenie</t>
  </si>
  <si>
    <t xml:space="preserve"> 433351132</t>
  </si>
  <si>
    <t>Debnenie - vrátane podpernej konštrukcie - schodníc pôdorysne priamočiarych odstránenie</t>
  </si>
  <si>
    <t xml:space="preserve"> 411321414</t>
  </si>
  <si>
    <t xml:space="preserve">Betón stropov doskových a trámových, klenieb, škrupín, železový tr.C 25/30 </t>
  </si>
  <si>
    <t xml:space="preserve"> 430362021</t>
  </si>
  <si>
    <t>Výstuž schodiskových konštrukcií zo zváraných sietí z drôtov typu KARI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</si>
  <si>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</si>
  <si>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</si>
  <si>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</si>
  <si>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</si>
  <si>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411354173</t>
  </si>
  <si>
    <t>Podporná konštrukcia stropov pre zaťaženie do 12 kpa zhotovenie</t>
  </si>
  <si>
    <t xml:space="preserve"> 411354174</t>
  </si>
  <si>
    <t>Podporná konštrukcia stropov pre zaťaženie do 12 kpa odstránenie</t>
  </si>
  <si>
    <t xml:space="preserve"> 411361821</t>
  </si>
  <si>
    <t>Výstuž stropov a klenieb, 10505</t>
  </si>
  <si>
    <t xml:space="preserve"> 417321515</t>
  </si>
  <si>
    <t>Betón stužujúcich pásov a vencov železový tr. C 25/30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</si>
  <si>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</si>
  <si>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</si>
  <si>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</si>
  <si>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</si>
  <si>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</si>
  <si>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</si>
  <si>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631571003</t>
  </si>
  <si>
    <t>Násyp zo štrkopiesku 0-32 (pre spevnenie podkladu)</t>
  </si>
  <si>
    <t xml:space="preserve"> 625981126</t>
  </si>
  <si>
    <t>Obklad vonkajších betónových konštrukcií zhotovený súčasne s betónovaním doskami Styrodurom hr.50 mm</t>
  </si>
  <si>
    <t xml:space="preserve"> 612421637</t>
  </si>
  <si>
    <t>Vnútorná omietka vápenná alebo vápennocementová stien štuková</t>
  </si>
  <si>
    <t xml:space="preserve"> 611421133</t>
  </si>
  <si>
    <t>Vnútorná omietka vápenná alebo vápennocementová stropov štuková</t>
  </si>
  <si>
    <t xml:space="preserve"> 612425932</t>
  </si>
  <si>
    <t>Omietka vápenná vnútorného ostenia okenného-štuková - vapenná</t>
  </si>
  <si>
    <t xml:space="preserve"> 612402156</t>
  </si>
  <si>
    <t>Penetrácia stien pod omietku (aj pod obklad a ostenie)</t>
  </si>
  <si>
    <t xml:space="preserve"> 612402157</t>
  </si>
  <si>
    <t>Penetrácia stropu pod omietku</t>
  </si>
  <si>
    <t xml:space="preserve"> 625251030</t>
  </si>
  <si>
    <t>Zateplenie ostenia doskami NOBASIL FKD hr. 30 mm s povrchovou úpravou silikonovou omietkou</t>
  </si>
  <si>
    <t xml:space="preserve"> 625251096</t>
  </si>
  <si>
    <t xml:space="preserve">Zateplenie stien mineralnou vlnou NOBASIL FKDS hrúbky 160 mm s povrch. úpravou silikónovou omietkou  </t>
  </si>
  <si>
    <t xml:space="preserve"> 632451236</t>
  </si>
  <si>
    <t>Poter pieskovocementový 400 kg/m3, hladený oceľovým hladidlom,hr.50 mm (2.NP)</t>
  </si>
  <si>
    <t xml:space="preserve"> 612456211</t>
  </si>
  <si>
    <t>Postrek na stenách a stropu a ostenia maltou cementovou pre postrek</t>
  </si>
  <si>
    <t xml:space="preserve"> 632451238</t>
  </si>
  <si>
    <t>Poter pieskovocementový 400kg/m3 hladený oceľovým hladidlom hr. 70 mm (1.NP)</t>
  </si>
  <si>
    <t xml:space="preserve"> 625991178</t>
  </si>
  <si>
    <t>Obloženie stupačiek ZTI protipožiarným sadrokartonom hr.15 mm na oceľovéj konštrukcií (OST)</t>
  </si>
  <si>
    <t xml:space="preserve"> 631362411</t>
  </si>
  <si>
    <t>Výstuž mazanín z betónov (z kameniva) a z ľahkých betónov, zo zváraných sietí KARI, priemer drôtu 5/5 mm</t>
  </si>
  <si>
    <t>S/S50</t>
  </si>
  <si>
    <t xml:space="preserve"> 553317000</t>
  </si>
  <si>
    <t>Zárubeň oceľová CgU 600/1970</t>
  </si>
  <si>
    <t xml:space="preserve"> 553317040</t>
  </si>
  <si>
    <t>Zárubeň oceľová CgU 800/1970</t>
  </si>
  <si>
    <t xml:space="preserve"> 553317060</t>
  </si>
  <si>
    <t>Zárubeň oceľová CgU 900/1970</t>
  </si>
  <si>
    <t xml:space="preserve"> 553317140</t>
  </si>
  <si>
    <t>Zárubeň oceľová CgU 1800/1970</t>
  </si>
  <si>
    <t xml:space="preserve"> 625991092</t>
  </si>
  <si>
    <t>Zateplenie sokľa  EPS hr.120 mm,povrchová úprava exterierová sokľová omietka (napr. Marmolit)</t>
  </si>
  <si>
    <t xml:space="preserve"> 642942111</t>
  </si>
  <si>
    <t>Osadenie oceľového dverového rámu plochy otvoru do 2, 5m2</t>
  </si>
  <si>
    <t xml:space="preserve"> 625991048</t>
  </si>
  <si>
    <t>Montáž  štablónu  drevená pomocná konštrukcia z OSB3 dosiek  hr.20 mm a extrudovaného polystyrénu styrodur hr.30 mm vč.sieťky a lepidlá a povrchovej omietky</t>
  </si>
  <si>
    <t xml:space="preserve"> 642942221</t>
  </si>
  <si>
    <t>Osadenie oceľového dverového rámu plochy otvoru 2, 5-4,5m2</t>
  </si>
  <si>
    <t>P/PE</t>
  </si>
  <si>
    <t xml:space="preserve"> BAZ0102_1</t>
  </si>
  <si>
    <t>Hasiací prístroj práškový P6T - 6kg (D+M)</t>
  </si>
  <si>
    <t>721/A 2</t>
  </si>
  <si>
    <t xml:space="preserve"> 722254116</t>
  </si>
  <si>
    <t>Požiarné príslušenstvo, Nastenný hydrant HZ 25/30</t>
  </si>
  <si>
    <t>súb</t>
  </si>
  <si>
    <t>S/S30</t>
  </si>
  <si>
    <t xml:space="preserve"> 345718720</t>
  </si>
  <si>
    <t>WC - Priečka deliaca  600x1200 mm laminatová hr.11 mm (D+M) poz.DP</t>
  </si>
  <si>
    <t xml:space="preserve">  3/A 1</t>
  </si>
  <si>
    <t xml:space="preserve"> 941941031</t>
  </si>
  <si>
    <t>Montáž lešenia ľahkého pracovného radového s podlahami šírky od 0, 80 do 1,00 m a výšky do 10 m</t>
  </si>
  <si>
    <t xml:space="preserve"> 941941191</t>
  </si>
  <si>
    <t>Príplatok za prvý a každý ďalší i začatý mesiac použitia lešenia k cene -1031</t>
  </si>
  <si>
    <t xml:space="preserve"> 13/B 1</t>
  </si>
  <si>
    <t xml:space="preserve"> 972054509</t>
  </si>
  <si>
    <t>Vytvorenie otvoru v stene D 255 spodná hrana 2700 mm pre osadenie rekuperačnej jednotky (PR2)</t>
  </si>
  <si>
    <t xml:space="preserve"> 972054511</t>
  </si>
  <si>
    <t xml:space="preserve">Vytvorenie otvoru v stene D 270  spodná hrana 2700 mm pre osadenie rekuperačnej jednotky (PR1) </t>
  </si>
  <si>
    <t xml:space="preserve"> 972054502</t>
  </si>
  <si>
    <t>Vytvorenie otvoru v stene D 125 mm  spodná hrana 2700 mm pre osadenie odťahových ventilátorov ( PR3)</t>
  </si>
  <si>
    <t xml:space="preserve"> 972054504</t>
  </si>
  <si>
    <t>Vytvorenie otvoru v stene D 175 mm  spodná hrana 2700 mm pre osadenie odťahových ventilátorov ( PR4)</t>
  </si>
  <si>
    <t xml:space="preserve"> 972054507</t>
  </si>
  <si>
    <t>Vytvorenie otvoru v stene 500x200 mm  spodná hrana 2700 mm pre osadenie vetracej mriežky (PR5)</t>
  </si>
  <si>
    <t xml:space="preserve"> 972054510</t>
  </si>
  <si>
    <t xml:space="preserve">Vytvorenie otvoru v stene D 270  spodná hrana 2650 mm pre osadenie rekuperačnej jednotky (PR6) </t>
  </si>
  <si>
    <t xml:space="preserve"> 972054508</t>
  </si>
  <si>
    <t xml:space="preserve">Vytvorenie otvoru v stene D 225  spodná hrana 2650 mm pre osadenie rekuperačnej jednotky (PR7) </t>
  </si>
  <si>
    <t xml:space="preserve"> 972054501</t>
  </si>
  <si>
    <t>Vytvorenie otvoru v stene D 125 mm  spodná hrana 2650 mm pre osadenie odťahových ventilátorov ( PR8)</t>
  </si>
  <si>
    <t xml:space="preserve"> 972054503</t>
  </si>
  <si>
    <t>Vytvorenie otvoru v stene D 175 mm  spodná hrana 2650 mm pre osadenie odťahových ventilátorov ( PR9)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</si>
  <si>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</si>
  <si>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</si>
  <si>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</si>
  <si>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972054506</t>
  </si>
  <si>
    <t>Vytvorenie otvoru v stene 500x200 mm  spodná hrana 2650 mm pre osadenie vetracej mriežky (PR10)</t>
  </si>
  <si>
    <t>P/PC</t>
  </si>
  <si>
    <t xml:space="preserve"> 000004660</t>
  </si>
  <si>
    <t>Madla pre imobilných,stenové prevedenie D+M</t>
  </si>
  <si>
    <t xml:space="preserve"> 952901111</t>
  </si>
  <si>
    <t xml:space="preserve">Vyčistenie budov pri výške podlaží do 4m   </t>
  </si>
  <si>
    <t>R/R 0</t>
  </si>
  <si>
    <t xml:space="preserve">      150</t>
  </si>
  <si>
    <t>Okapový chodník v skladbe-štrkopiesok 100m,obrubníky - dodávka+montáž</t>
  </si>
  <si>
    <t xml:space="preserve"> 941955001</t>
  </si>
  <si>
    <t xml:space="preserve">Lešenie ľahké pracovné pomocné, s výškou lešeňovej podlahy do 1,20 m   </t>
  </si>
  <si>
    <t xml:space="preserve"> 998011001</t>
  </si>
  <si>
    <t>Presun hmôt pre budovy JKSO 801, 803,812,zvislá konštr.z tehál,tvárnic,z kovu výšky do 6 m</t>
  </si>
  <si>
    <t>711/A 1</t>
  </si>
  <si>
    <t xml:space="preserve"> 711132230</t>
  </si>
  <si>
    <t>Izolácia proti zemnej vlhkosti zvislá drenážna nopová fólia D+M</t>
  </si>
  <si>
    <t>S/S90</t>
  </si>
  <si>
    <t xml:space="preserve"> 628322820</t>
  </si>
  <si>
    <t>Pásy asfaltové nastaviteľné klasické HYDROBIT V 60 S 35 ( podlaha)</t>
  </si>
  <si>
    <t xml:space="preserve"> 711141559</t>
  </si>
  <si>
    <t>Izolácia proti zemnej vlhkosti a tlakovej vode vodorovná NAIP pritavením (podlaha)</t>
  </si>
  <si>
    <t xml:space="preserve"> 711121131</t>
  </si>
  <si>
    <t xml:space="preserve">Izolácia proti zemnej vlhkosti vodorovná asfaltovým náterom za tepla  </t>
  </si>
  <si>
    <t xml:space="preserve"> 711195572</t>
  </si>
  <si>
    <t>Položene a dodávka  separačnej folií na podlahu  (1.NP+2.NP)</t>
  </si>
  <si>
    <t>713/A 1</t>
  </si>
  <si>
    <t xml:space="preserve"> 713191138</t>
  </si>
  <si>
    <t>Izolácie tepelné základového pásu  - Styrodurom  hr.150 mm  (D+M)</t>
  </si>
  <si>
    <t xml:space="preserve"> 711110001</t>
  </si>
  <si>
    <t>Izolácie proti vode - Hydroizolácia náter (vstupy do budovy)</t>
  </si>
  <si>
    <t xml:space="preserve"> 998711202</t>
  </si>
  <si>
    <t>Presun hmôt pre izoláciu proti vode v objektoch výšky nad 6 do 12 m</t>
  </si>
  <si>
    <t xml:space="preserve"> %</t>
  </si>
  <si>
    <t>S/S10</t>
  </si>
  <si>
    <t xml:space="preserve"> 1116315000</t>
  </si>
  <si>
    <t>Lak asfaltový ALP-PENETRAL v sudoch (podlaha)</t>
  </si>
  <si>
    <t>S/S20</t>
  </si>
  <si>
    <t xml:space="preserve"> 272432131</t>
  </si>
  <si>
    <t>Fólia - parozabrana (strop-strecha)</t>
  </si>
  <si>
    <t xml:space="preserve"> 272432130</t>
  </si>
  <si>
    <t>Fólia - paropriepustná  izolácia (strecha)</t>
  </si>
  <si>
    <t>711/A 2</t>
  </si>
  <si>
    <t xml:space="preserve"> 712361701_1</t>
  </si>
  <si>
    <t>Povlakové krytiny - montáž paronepriepustnej folie (strop-strecha)</t>
  </si>
  <si>
    <t xml:space="preserve"> 712371801_1</t>
  </si>
  <si>
    <t>Povlakové krytiny - montáž paropriepustnej izolácie</t>
  </si>
  <si>
    <t xml:space="preserve"> 998712202</t>
  </si>
  <si>
    <t>Presun hmôt pre izoláciu povlakovej krytiny v objektoch výšky nad 6 do 12 m</t>
  </si>
  <si>
    <t xml:space="preserve"> 6314150220</t>
  </si>
  <si>
    <t>Nobasil MPE hrúbky 200 mm, doska z minerálnej vlny (strecha)</t>
  </si>
  <si>
    <t xml:space="preserve"> 713122111</t>
  </si>
  <si>
    <t>Montáž tepelnej izolácie doskami podláh, jednovrstvová (2.NP kročajová)</t>
  </si>
  <si>
    <t xml:space="preserve"> 2831862728</t>
  </si>
  <si>
    <t>Polystyrén extrudovaný EPS 150  Stabil hr.120 mm (1.NP+2.NP)</t>
  </si>
  <si>
    <t xml:space="preserve"> 2831862724</t>
  </si>
  <si>
    <t>Polystyrén extrudovaný EPS 150  Stabil hr. 100 mm (1.NP+2.NP)</t>
  </si>
  <si>
    <t xml:space="preserve"> 713141151_1</t>
  </si>
  <si>
    <t>Montáž tepelnej izolácie pásmi striech, dvojvrstvá mechanický kotvená</t>
  </si>
  <si>
    <t xml:space="preserve"> 283034121002</t>
  </si>
  <si>
    <t>Doska pre kročajový útlm EPS  hr. 40mm (2.NP)</t>
  </si>
  <si>
    <t>713/A 5</t>
  </si>
  <si>
    <t xml:space="preserve"> 998713201</t>
  </si>
  <si>
    <t>Presun hmôt pre izolácie tepelné v objektoch výšky do 6 m</t>
  </si>
  <si>
    <t xml:space="preserve"> 713121111</t>
  </si>
  <si>
    <t xml:space="preserve">Montáž tepelnej izolácie  pásmi podláh, jednovrstvová  </t>
  </si>
  <si>
    <t xml:space="preserve">       21</t>
  </si>
  <si>
    <t>Zdravotechnická inštalácia</t>
  </si>
  <si>
    <t>kpl</t>
  </si>
  <si>
    <t xml:space="preserve">       28</t>
  </si>
  <si>
    <t>Plynofikácia</t>
  </si>
  <si>
    <t xml:space="preserve">       23</t>
  </si>
  <si>
    <t>Ústredné vykurovanie</t>
  </si>
  <si>
    <t>S/S80</t>
  </si>
  <si>
    <t xml:space="preserve"> 605171345</t>
  </si>
  <si>
    <t>Lata a kontralata SM/JD  60x40 mm vr.impregnácie</t>
  </si>
  <si>
    <t>762/A 1</t>
  </si>
  <si>
    <t xml:space="preserve"> 762342202</t>
  </si>
  <si>
    <t>Montáž latovania pri vzdialenosti lát do 220 mm</t>
  </si>
  <si>
    <t xml:space="preserve"> 762395000</t>
  </si>
  <si>
    <t xml:space="preserve">Spojovacie prostriedky  pre viazané konštrukcie krovov, debnenie a laťovanie, nadstrešné konštr., spádové kliny - svorky, dosky, klince, pásová oceľ, vruty   </t>
  </si>
  <si>
    <t xml:space="preserve"> 762342204</t>
  </si>
  <si>
    <t>Montáž laťovania striech sklonu do 60 st. - kontralaty</t>
  </si>
  <si>
    <t xml:space="preserve"> 998762202</t>
  </si>
  <si>
    <t>Presun hmôt pre konštrukcie tesárske v objektoch výšky do 12 m</t>
  </si>
  <si>
    <t>R/RE</t>
  </si>
  <si>
    <t xml:space="preserve"> 6122201060</t>
  </si>
  <si>
    <t xml:space="preserve">Strešný drevený priehradový väzník pre sedlové strechy </t>
  </si>
  <si>
    <t>763/A 1</t>
  </si>
  <si>
    <t xml:space="preserve"> 763131112</t>
  </si>
  <si>
    <t>Montáž a dodávka podhľadov sadrokartonových do vlhkého prostredia RBF hr.12,5 mm vr.podkladného roštu(2.NP)</t>
  </si>
  <si>
    <t xml:space="preserve"> 763132135</t>
  </si>
  <si>
    <t>Montáž a dodávka podhľadov sadrokartonových protipožiarných RBF 12,5 mm vr.podkladového roštu (2.NP)</t>
  </si>
  <si>
    <t>763/A 2</t>
  </si>
  <si>
    <t xml:space="preserve"> 998763402</t>
  </si>
  <si>
    <t>Presun hmôt pre sádrokartónové konštrukcie v stavbách(objektoch )výšky od 7do 12 m</t>
  </si>
  <si>
    <t xml:space="preserve"> 763131111</t>
  </si>
  <si>
    <t>Montáž a dodávka podhľadov sadrokartonových RBF hr.12,5 mm vr.podkladného roštu (1.NP)</t>
  </si>
  <si>
    <t>764/A 6</t>
  </si>
  <si>
    <t xml:space="preserve"> 764352302</t>
  </si>
  <si>
    <t>Objímka na osadenie strešného zvodu D 100 (poz.2/z)</t>
  </si>
  <si>
    <t xml:space="preserve"> 764711115</t>
  </si>
  <si>
    <t>Oplechovanie parapetov z PPL plechu rš  do 250 mm (poz. 1/k,2/k,3/k,4/k)</t>
  </si>
  <si>
    <t>m</t>
  </si>
  <si>
    <t xml:space="preserve"> 764352301</t>
  </si>
  <si>
    <t>Háky poplastované pre žľaby (poz.1/z)</t>
  </si>
  <si>
    <t xml:space="preserve"> 764352310</t>
  </si>
  <si>
    <t>Žľaby pododkvapové z PPL plechu polkruhové,farba RR 32,priemer 150 mm (poz.6/k)</t>
  </si>
  <si>
    <t xml:space="preserve"> 764761232</t>
  </si>
  <si>
    <t>Kotlík k polkruhovým žľabom veľkosť 150 mm (poz.6/k)</t>
  </si>
  <si>
    <t xml:space="preserve"> 764454222</t>
  </si>
  <si>
    <t>Odpadové rúry z PPL plechu farba RR 32,priemer 150 mm (poz.7/k)</t>
  </si>
  <si>
    <t>764/A 7</t>
  </si>
  <si>
    <t xml:space="preserve"> 998764201</t>
  </si>
  <si>
    <t xml:space="preserve">Presun hmôt pre konštrukcie klampiarske v objektoch výšky do 6 m   </t>
  </si>
  <si>
    <t xml:space="preserve"> 764171438</t>
  </si>
  <si>
    <t>Plechová strešná krytina s falcom (Lindab Click)</t>
  </si>
  <si>
    <t>766/C 1</t>
  </si>
  <si>
    <t xml:space="preserve"> 766669921</t>
  </si>
  <si>
    <t xml:space="preserve">Montáž kovaní dverného krídla, zámku </t>
  </si>
  <si>
    <t>766/A 1</t>
  </si>
  <si>
    <t xml:space="preserve"> 766652112</t>
  </si>
  <si>
    <t xml:space="preserve">Montáž dverového krídla nekompletiz.otváravého do zamurovanej rámovej zárubne,jednokrídlové  </t>
  </si>
  <si>
    <t xml:space="preserve"> 549138500</t>
  </si>
  <si>
    <t xml:space="preserve">Kovanie kľučka/kľučka </t>
  </si>
  <si>
    <t>pár</t>
  </si>
  <si>
    <t xml:space="preserve"> 611601320</t>
  </si>
  <si>
    <t>Dvere vnútorné hladké plné 1-krídl.60x197 cm MDF farbá bielá (poz.D5/L,D6/P)</t>
  </si>
  <si>
    <t xml:space="preserve"> 611601880</t>
  </si>
  <si>
    <t>Dvere vnútorné hladké plné 1-krídl. 80x197 cm MDF farbá bielá (poz.D3/L,D4/P)</t>
  </si>
  <si>
    <t xml:space="preserve"> 611602972</t>
  </si>
  <si>
    <t>Dvere vnútorné hladké plné 2-krídl. 180x197 cm MDF farbá bielá (poz.D7,D9)</t>
  </si>
  <si>
    <t xml:space="preserve"> 611413305</t>
  </si>
  <si>
    <t>Interierová zasklenná stena s dvermi dvojkrídlové dvere zasklenie bezpočnostným sklom  čírim v/š 2400/2750mm farba rámu biela (poz.D/8,D/10)</t>
  </si>
  <si>
    <t xml:space="preserve"> 611602010</t>
  </si>
  <si>
    <t>Dvere vnútorné hladké plné 1-krídl. 90x197 cm MDF farbá bielá (poz.D1/L,D2/P)</t>
  </si>
  <si>
    <t xml:space="preserve"> 611873960</t>
  </si>
  <si>
    <t>Prah bukový dĺžky 82 cm, šírky 10 cm</t>
  </si>
  <si>
    <t xml:space="preserve"> 611874160</t>
  </si>
  <si>
    <t>Prah bukový dĺžky 92 cm, šírky 10 cm</t>
  </si>
  <si>
    <t xml:space="preserve"> 766695212</t>
  </si>
  <si>
    <t xml:space="preserve">Montáž prahu dverí, jednokrídlových </t>
  </si>
  <si>
    <t xml:space="preserve"> 611874560</t>
  </si>
  <si>
    <t>Prah bukový dĺžky 187 cm, šírky 10 cm</t>
  </si>
  <si>
    <t xml:space="preserve"> 766695232</t>
  </si>
  <si>
    <t>Montáž prahu dverí, dvojkrídlových</t>
  </si>
  <si>
    <t xml:space="preserve"> 611873560</t>
  </si>
  <si>
    <t>Prah bukový dĺžky 62 cm, šírky 10 cm</t>
  </si>
  <si>
    <t xml:space="preserve"> 998766201</t>
  </si>
  <si>
    <t>Presun hmot pre konštrukcie stolárske v objektoch výšky do 6 m</t>
  </si>
  <si>
    <t>767/A 3</t>
  </si>
  <si>
    <t xml:space="preserve"> 767627125</t>
  </si>
  <si>
    <t>Osadenie parapetných dosiek vnútorných poplastovaných š. do 280 mm</t>
  </si>
  <si>
    <t xml:space="preserve"> 283414200</t>
  </si>
  <si>
    <t>Plastová parapetná doska vnútorná šírky 280mm (poz.1/p,2/p,3/p,4/p)</t>
  </si>
  <si>
    <t xml:space="preserve"> 283414160</t>
  </si>
  <si>
    <t>Plastová parapetná doska vnútorná šírky 175mm (poz.5/p)</t>
  </si>
  <si>
    <t>767/A 1</t>
  </si>
  <si>
    <t xml:space="preserve"> 767100522</t>
  </si>
  <si>
    <t>Zabradlie oceľové exterierové výšky 1 m vrátane náteru a kotviacích prvkov (D+M)(poz.3/z)</t>
  </si>
  <si>
    <t xml:space="preserve"> 767100520</t>
  </si>
  <si>
    <t>Madlo oceľové na vnútornom schodisku osadené do steny 2x náter syntetický vrátane kotviacích prvkov (D+M) (poz.4/z)</t>
  </si>
  <si>
    <t xml:space="preserve"> 553011121</t>
  </si>
  <si>
    <t>Oceľové točité schodisko výšky 3600 mm, s atypickou nástupnou a výstupnou podestou, vr. montáže,  kotvenia a povrch. úpravy (poz. 8/z,9/z))</t>
  </si>
  <si>
    <t xml:space="preserve"> 000004841</t>
  </si>
  <si>
    <t>Exteriérová presklenná dvojtiahlová strieška nad vstup objektu 1000x1700 mm ,bezpečnostné vrstvené sklo číre hr.13,2 mm hrany leštené nerezové tiahla ,konzoly nerezove (D+M)(poz.5/z)</t>
  </si>
  <si>
    <t xml:space="preserve"> 000004840</t>
  </si>
  <si>
    <t>Exteriérová presklenná trojtiahlová strieška nad vstup objektu 1000x2200 mm ,bezpečnostné vrstvené sklo číre hr.13,2 mm hrany leštené nerezové tiahla ,konzoly nerezove (D+M)(poz.10/z)</t>
  </si>
  <si>
    <t xml:space="preserve"> 283193193</t>
  </si>
  <si>
    <t>Plastové okno jednokrídlové otváravo sklopné v/š1000x1500 mm päťkomorkový profil izolačné trojsklo farba ramu bielá (poz.2,3)</t>
  </si>
  <si>
    <t xml:space="preserve"> 283196111</t>
  </si>
  <si>
    <t>Plastové vstupné dvere jednokrídlové v/š 2100x1000 mm  bielé päťkomorkový profil farba bielá vč.bezp.zámku (poz.17,18)</t>
  </si>
  <si>
    <t xml:space="preserve"> 283193192</t>
  </si>
  <si>
    <t xml:space="preserve"> 283190224</t>
  </si>
  <si>
    <t>Plastové okno jednokrídlové pevné  v/š1500x1200 mm päťkomorkový profil izolačné trojsklo farba ramu bielá (poz.19)</t>
  </si>
  <si>
    <t xml:space="preserve"> 283190135</t>
  </si>
  <si>
    <t>Plastové okno jednokrídlové otváravo sklopné  v/š1500x600 mm päťkomorkový profil izolačné trojsklo farba ramu bielá (poz.6,7)</t>
  </si>
  <si>
    <t xml:space="preserve"> 283910086</t>
  </si>
  <si>
    <t>Dvojkrídlové hlinikové dvere balkonové zasklenné s  izolačným bezpečnostným trojsklom v/š 2450x2000 mm vč.zarubne a bezpeč.zámku a samozatváračom (poz.10)</t>
  </si>
  <si>
    <t xml:space="preserve"> 283910083</t>
  </si>
  <si>
    <t>Jednokrídlové hlinikové dvere zasklenné s  izolačným bezpečnostným trojsklom v/š 2450x1100 mm vč.zarubne a bezpeč.zámku a samozatváračom (poz.11,12)</t>
  </si>
  <si>
    <t xml:space="preserve"> 283910085</t>
  </si>
  <si>
    <t>Dvojkrídlové hlinikové dvere zasklenné s  izolačným bezpečnostným trojsklom v/š 2450x1500 mm vč.zarubne a bezpeč.zámku a samozatváračom (poz.13,)</t>
  </si>
  <si>
    <t xml:space="preserve"> 283910087</t>
  </si>
  <si>
    <t>Dvojkrídlové vstupné hlinikové dvere zasklenné s  izolačným bezpečnostným trojsklom v/š 2450x2000 mm vč.zarubne a bezpeč.zámku a samozatváračom (poz.14,15)</t>
  </si>
  <si>
    <t xml:space="preserve"> 283910092</t>
  </si>
  <si>
    <t>Dvojkrídlové hlinikové balkonové dvere zasklenné s  izolačným bezpečnostným trojsklom v/š 2400x2000 mm vč.zarubne a bezpeč.zámku a samozatváračom  (poz.16)</t>
  </si>
  <si>
    <t xml:space="preserve"> 767631345</t>
  </si>
  <si>
    <t>Montáž okien plastových</t>
  </si>
  <si>
    <t xml:space="preserve"> 767641258</t>
  </si>
  <si>
    <t xml:space="preserve">Montáž vchodových plastových dverí </t>
  </si>
  <si>
    <t xml:space="preserve"> 283191120</t>
  </si>
  <si>
    <t>Plastové okno jednokrídlové otváravo sklopné  v/š600x750 mm päťkomorkový profil izolačné trojsklo farba ramu bielá (poz.9)</t>
  </si>
  <si>
    <t xml:space="preserve"> 767624506</t>
  </si>
  <si>
    <t>Montáž dverí s hliníkových profilov s izolačným trojsklom</t>
  </si>
  <si>
    <t xml:space="preserve"> 283193197</t>
  </si>
  <si>
    <t>Plastové okno dvojkrídlové otvárave - otváravo sklopné v/š 1500x2000 mm päťkomorkový profil  izolačné trojsklo  farba ramu bielá (poz.1)</t>
  </si>
  <si>
    <t xml:space="preserve"> 283193198</t>
  </si>
  <si>
    <t>Plastové okno dvojkrídlové otvárave - otváravo sklopné 1200x2000 mm päťkomorkový profil  izolačné trojsklo  farba ramu bielá (poz.8)</t>
  </si>
  <si>
    <t xml:space="preserve"> 767590110</t>
  </si>
  <si>
    <t xml:space="preserve">Osadenie podlahových konštrukcií podlahových roštov  </t>
  </si>
  <si>
    <t>S/S70</t>
  </si>
  <si>
    <t xml:space="preserve"> 592300292</t>
  </si>
  <si>
    <t xml:space="preserve">Oceľový podlahový rošt </t>
  </si>
  <si>
    <t xml:space="preserve"> 767100523</t>
  </si>
  <si>
    <t>Oceľové zabradlie interierové 1m  výšky vrátane madla a náteru a kotviacích prvkov výplň pozinkovaný jakel 50x50x2 mm (D+M) (poz.6/z,7/z)</t>
  </si>
  <si>
    <t xml:space="preserve"> 553957120</t>
  </si>
  <si>
    <t>Rohož čistiaca 100x2000 mm hlinikové profily (D+ M) poz.ČR</t>
  </si>
  <si>
    <t xml:space="preserve"> 998767202</t>
  </si>
  <si>
    <t>Presun hmôt pre kovové stavebné doplnkové konštrukcie v objektoch výšky nad 6 do 12 m</t>
  </si>
  <si>
    <t xml:space="preserve"> 000004425</t>
  </si>
  <si>
    <t xml:space="preserve">Šparovací tmel </t>
  </si>
  <si>
    <t xml:space="preserve"> 000004424</t>
  </si>
  <si>
    <t xml:space="preserve">Lepiací tmel </t>
  </si>
  <si>
    <t xml:space="preserve"> 000004427</t>
  </si>
  <si>
    <t>Lepiací tmel - mrazuvzdorný</t>
  </si>
  <si>
    <t xml:space="preserve"> 000004420</t>
  </si>
  <si>
    <t xml:space="preserve">Pružný  mrazuvzdorný šparovací tmel </t>
  </si>
  <si>
    <t xml:space="preserve"> 771579812</t>
  </si>
  <si>
    <t xml:space="preserve">Príplatok za škárovanie   </t>
  </si>
  <si>
    <t>771/A 1</t>
  </si>
  <si>
    <t xml:space="preserve"> 771571112</t>
  </si>
  <si>
    <t xml:space="preserve">Montáž podláh z dlaždíc keramických hr. 10 mm  </t>
  </si>
  <si>
    <t xml:space="preserve"> 597641280</t>
  </si>
  <si>
    <t>Dlaždice keramické protišmykové mrazuvzdorné</t>
  </si>
  <si>
    <t xml:space="preserve"> 998771201</t>
  </si>
  <si>
    <t>Presun hmôt pre podlahy z dlaždíc v objektoch výšky do 6m</t>
  </si>
  <si>
    <t xml:space="preserve"> 771445014</t>
  </si>
  <si>
    <t>Montáž soklíkov z obkladačiek hutných, keramických do tmelu,rovné,výška 100 mm</t>
  </si>
  <si>
    <t xml:space="preserve"> 5976412700</t>
  </si>
  <si>
    <t>Dlaždice keramické</t>
  </si>
  <si>
    <t xml:space="preserve"> 693775000</t>
  </si>
  <si>
    <t xml:space="preserve">Koberec - Jekor </t>
  </si>
  <si>
    <t>775/A 2</t>
  </si>
  <si>
    <t xml:space="preserve"> 776583110</t>
  </si>
  <si>
    <t>Voľné položenie akejkoľvek podložky pod povlakové podlahy v jednej vrstve</t>
  </si>
  <si>
    <t xml:space="preserve"> 776572100</t>
  </si>
  <si>
    <t>Položenie povlakových podláh textilných všívaných a vpichovaných lepenie z pásov</t>
  </si>
  <si>
    <t xml:space="preserve"> 776421100</t>
  </si>
  <si>
    <t>Lepenie podlahových soklíkov z koberca</t>
  </si>
  <si>
    <t xml:space="preserve"> 998776202</t>
  </si>
  <si>
    <t>Presun hmôt pre podlahy povlakové v objektoch výšky nad 6 do 12 m</t>
  </si>
  <si>
    <t>771/A 2</t>
  </si>
  <si>
    <t xml:space="preserve"> 781415014</t>
  </si>
  <si>
    <t xml:space="preserve">Montáž obkladov vnútor. stien z obkladačiek kladených do tmelu  </t>
  </si>
  <si>
    <t xml:space="preserve"> 5976655000</t>
  </si>
  <si>
    <t xml:space="preserve">Obkladačky keramické   </t>
  </si>
  <si>
    <t xml:space="preserve"> 998781201</t>
  </si>
  <si>
    <t xml:space="preserve">Presun hmôt pre obklady keramické v objektoch výšky do 6 m   </t>
  </si>
  <si>
    <t>Šparovací tmel</t>
  </si>
  <si>
    <t>Lepiací tmel</t>
  </si>
  <si>
    <t xml:space="preserve"> 781419711</t>
  </si>
  <si>
    <t xml:space="preserve">Príplatok za škárovanie hmotou </t>
  </si>
  <si>
    <t>783/A 1</t>
  </si>
  <si>
    <t xml:space="preserve"> 783125532</t>
  </si>
  <si>
    <t>Nátery syntetické oceľových zarubni  na vzduchu schnúce dvojnasoné s 1x emailovaním</t>
  </si>
  <si>
    <t xml:space="preserve"> 783784505</t>
  </si>
  <si>
    <t>Nátery tesárskych konštrukcií Bochemitom (Lata a kontralata)</t>
  </si>
  <si>
    <t>784/A 1</t>
  </si>
  <si>
    <t xml:space="preserve"> 784453941</t>
  </si>
  <si>
    <t xml:space="preserve">Maľby stien z maliar. zmesí Primalex jednofarebné dvojnásobné s bielym stropom do 3, 80 m  </t>
  </si>
  <si>
    <t xml:space="preserve"> 784453931</t>
  </si>
  <si>
    <t>Maľby stropov sadrokartonových  z maliar. zmesí Primalex jednofarebné do 3, 80 m</t>
  </si>
  <si>
    <t xml:space="preserve"> 784464225</t>
  </si>
  <si>
    <t xml:space="preserve">Penetrácia stien a stropov do výšky miestností 3,80 m </t>
  </si>
  <si>
    <t xml:space="preserve"> 784453911</t>
  </si>
  <si>
    <t>Maľby stropov. z maliar. zmesí Primalex dvojnásobné výšky do 3, 80 m</t>
  </si>
  <si>
    <t xml:space="preserve">       24</t>
  </si>
  <si>
    <t>Elektroinštalácia - Uzemnenie,BLZ,ELI,SLP</t>
  </si>
  <si>
    <t xml:space="preserve">       90</t>
  </si>
  <si>
    <t>Vzduchotechnika - Dodávka pkpl. technologie</t>
  </si>
  <si>
    <t>Objekt SO 01.1 - Spevné plochy,Oplotenie,Sadové úpravy</t>
  </si>
  <si>
    <t>SPEVNENÉ PLOCHY</t>
  </si>
  <si>
    <t>POTRUBNÉ ROZVODY</t>
  </si>
  <si>
    <t xml:space="preserve"> 181101101</t>
  </si>
  <si>
    <t>Úprava pláne v zárezoch v hornine 1-4 bez zhutnenia (po vysadbe stromov )(Sadové úpravy)</t>
  </si>
  <si>
    <t xml:space="preserve"> 181101102</t>
  </si>
  <si>
    <t>Úprava pláne v zárezoch v hornine 1-4 so zhutnením  (Sadové úpravy)</t>
  </si>
  <si>
    <t xml:space="preserve"> 131211101</t>
  </si>
  <si>
    <t>Hlbenie nezapažených jám hor.3 ručné  (Oplotenie)</t>
  </si>
  <si>
    <t xml:space="preserve"> 131211119</t>
  </si>
  <si>
    <t>Príplatok za lepivosť pri hĺbení jám ručným náradím v hornine tr. 3 (Oplotenie)</t>
  </si>
  <si>
    <t xml:space="preserve"> 162501122</t>
  </si>
  <si>
    <t>Vodorovné premiestnenie výkopku  po spevnenej ceste z  horniny tr.1-4  v množstve nad 100 do 1000 m3 na vzdialenosť do 3000 m (Oplotenie)</t>
  </si>
  <si>
    <t xml:space="preserve"> 162501123</t>
  </si>
  <si>
    <t>Príplatok k cene za každých ďalšich a začatých 1000 m (Oplotenie)</t>
  </si>
  <si>
    <t xml:space="preserve"> 167101101</t>
  </si>
  <si>
    <t>Nakladanie neuľahnutého výkopku z hornín tr.1-4 do 100 m3 (Oplotenie)</t>
  </si>
  <si>
    <t xml:space="preserve"> 171201201</t>
  </si>
  <si>
    <t>Uloženie sypaniny na skládky do 100 m3 (Oplotenie)</t>
  </si>
  <si>
    <t>Poplatok za uloženie sypaniny na skládku  (Oplotenie)</t>
  </si>
  <si>
    <t xml:space="preserve"> 131201109</t>
  </si>
  <si>
    <t>Príplatok za lepivosť horniny 3 (Sadové úpravy)</t>
  </si>
  <si>
    <t>Vodorovné premiestnenie výkopku tr.1-4 do 10000 m (Sadové úpravy)</t>
  </si>
  <si>
    <t xml:space="preserve"> 1031130000</t>
  </si>
  <si>
    <t>Rašelina záhradnícka a kompostová  tr. II. (Sadové úpravy)</t>
  </si>
  <si>
    <t xml:space="preserve"> 122201101</t>
  </si>
  <si>
    <t>Odkopávka a prekopávka nezapažená v hornine 3, do 100 m3 (Spevnené plochy)</t>
  </si>
  <si>
    <t>231/A 2</t>
  </si>
  <si>
    <t xml:space="preserve"> 180405114</t>
  </si>
  <si>
    <t>Založenie trávnika výsevom zmesi ornice a semena v rovine alebo na svahu so sklonom do 1:5 (Sadové úpravy)</t>
  </si>
  <si>
    <t>231/C 2</t>
  </si>
  <si>
    <t xml:space="preserve"> 185804311</t>
  </si>
  <si>
    <t>Zaliatie rastlín vodou, plochy jednotlivo do 20 m2 (Sadové úpravy)</t>
  </si>
  <si>
    <t xml:space="preserve"> 122201109</t>
  </si>
  <si>
    <t>Príplatok k cenám za lepivosť horniny (Spevnené plochy)</t>
  </si>
  <si>
    <t xml:space="preserve"> 162601102</t>
  </si>
  <si>
    <t>Vodorovné premiestnenie výkopku tr.1-4 do 5000 m (Spevnené plochy)</t>
  </si>
  <si>
    <t>Uloženie sypaniny na skládky do 100 m3 (bezpoplatku za skladku) (Spevnené plochy)</t>
  </si>
  <si>
    <t>Úprava pláne v zárezoch v hornine 1-4 so zhutnením (Spevnené plochy)</t>
  </si>
  <si>
    <t xml:space="preserve"> 176101113</t>
  </si>
  <si>
    <t>Poplatok za uskladnenie vykopanej  zeminy (Spevnené plochy)</t>
  </si>
  <si>
    <t>Vodorovné premiestnenie výkopku z horniny 1-4 nad 20-50m (Spevnené plochy)</t>
  </si>
  <si>
    <t>Nakladanie neuľahnutého výkopku z hornín tr.1-4 do 100 m3 (Spevnené plochy)</t>
  </si>
  <si>
    <t>232/A 4</t>
  </si>
  <si>
    <t xml:space="preserve"> 184353134</t>
  </si>
  <si>
    <t>Výsadba drevín a kríkov  do vykopanývch jamiek v zemine tr.3 (Sadové úpravy)</t>
  </si>
  <si>
    <t>Uloženie sypaniny na skládky nad 100 do 1000 m3 (bez poplatku za skladku) (Sadové úpravy)</t>
  </si>
  <si>
    <t>Nakladanie neuľahnutého výkopku z hornín tr.1-4 nad 100 do 1000 m3 (Sadové úpravy)</t>
  </si>
  <si>
    <t>Poplatok za uskladnenie vykopanej  zeminy (Sadové úpravy)</t>
  </si>
  <si>
    <t>Osev trávnika výsevom zmesi ornice a semena v rovine alebo na svahu so sklonom do 1:5 (okolo obrubníkov)(Spevnené plochy)</t>
  </si>
  <si>
    <t>Zásyp sypaninou so zhutnením jám, šachiet, rýh, zárezov alebo okolo objektov do 100 m3 (okolo obrubníkov Spevnené plochy)</t>
  </si>
  <si>
    <t>232/A 1</t>
  </si>
  <si>
    <t xml:space="preserve"> 162206111</t>
  </si>
  <si>
    <t>Vodorovné premiestnenie výkopku bez naloženia ale so zložením zúrod. zeminy do 20m (Sadové úpravy)</t>
  </si>
  <si>
    <t xml:space="preserve"> 112201201</t>
  </si>
  <si>
    <t>Úprava vysokej zelene - Orezanie stromov a kríkov (Sadové úpravy)</t>
  </si>
  <si>
    <t>Úprava pláne v zárezoch v hornine 1-4 so zhutnením (Sadové úpravy)</t>
  </si>
  <si>
    <t xml:space="preserve"> 183103523</t>
  </si>
  <si>
    <t>Kopanie jamy pre výsadbu sadeníc s priem. 1 m hĺbky 1,0m zaburinená zemina tr.3 (Sadové úpravy)</t>
  </si>
  <si>
    <t xml:space="preserve"> 026604645</t>
  </si>
  <si>
    <t>Čerešňa vtačia (Prunus Avium) v korunovom bale- S2 (Sadové úpravy)</t>
  </si>
  <si>
    <t xml:space="preserve"> 026604647</t>
  </si>
  <si>
    <t>Lipa malolistá ( Tilia cordata) v korunovom bale - S1 (Sadové úpravy)</t>
  </si>
  <si>
    <t xml:space="preserve"> 026604648</t>
  </si>
  <si>
    <t>Javor horský ( Acer pseudoplatanus) v korunovom bale - S3 (Sadové úpravy)</t>
  </si>
  <si>
    <t xml:space="preserve"> 103113025</t>
  </si>
  <si>
    <t xml:space="preserve"> Koly ku stromom impregnované 50x45x150 cm (Sadové úpravy)</t>
  </si>
  <si>
    <t>Násyp pod základové  konštrukcie so zhutnením zo štrkopiesku fr.0-32 mm (Oplotenie)</t>
  </si>
  <si>
    <t xml:space="preserve"> 275313611</t>
  </si>
  <si>
    <t>Betón základových pätiek, prostý tr.C 16/20 (Oplotenie)</t>
  </si>
  <si>
    <t xml:space="preserve"> 338171122</t>
  </si>
  <si>
    <t>Osadenie stĺpika oceľového plotového do výšky 2.85m so zabetónovaním (Oplotenie)</t>
  </si>
  <si>
    <t xml:space="preserve"> 348121121</t>
  </si>
  <si>
    <t>Osadenie dosky plotovej železobetónovej prefabrikovanej 300x50x2000 mm  (Oplotenie)</t>
  </si>
  <si>
    <t xml:space="preserve"> 338121125</t>
  </si>
  <si>
    <t>Osadenie stĺpika železobetónového so zabetónovaním pätky o objeme do 0.20 m3  (Oplotenie)</t>
  </si>
  <si>
    <t xml:space="preserve"> 15/C 2</t>
  </si>
  <si>
    <t xml:space="preserve"> 357452995</t>
  </si>
  <si>
    <t>Montáž a úprava podhrabových dosiek na požadovanú dľžku  (Oplotenie)</t>
  </si>
  <si>
    <t xml:space="preserve"> 553461258</t>
  </si>
  <si>
    <t>Stľpík pozinkovaný 60/60/3 mm dl=2850 mm s polyuretanovým náterom (Oplotenie)</t>
  </si>
  <si>
    <t xml:space="preserve"> 5951910404</t>
  </si>
  <si>
    <t>Betónový stĺpik ukončovací na 2,0 m plot 160x100x2800 mm  (Oplotenie)</t>
  </si>
  <si>
    <t xml:space="preserve"> 553461099</t>
  </si>
  <si>
    <t>Panel pletivový výška 155 cm šírky 250  cm  Zelený vč.držiakov  (Oplotenie)</t>
  </si>
  <si>
    <t>312/A 1</t>
  </si>
  <si>
    <t xml:space="preserve"> 348951279</t>
  </si>
  <si>
    <t>Montáž pletivového panelu  do výšky 2 m  dlžky 2,5 m (Oplotenie)</t>
  </si>
  <si>
    <t xml:space="preserve"> 592185571</t>
  </si>
  <si>
    <t>Podhrabová ŽB doska2450x250x40 mm vrátane Zn držiakov obojstranných (Oplotenie)</t>
  </si>
  <si>
    <t xml:space="preserve"> 5951910403</t>
  </si>
  <si>
    <t>Betónový stĺpik priebežný na 2,0 m plot 160x160x2800 mm  (Oplotenie)</t>
  </si>
  <si>
    <t xml:space="preserve"> 5951910402</t>
  </si>
  <si>
    <t>Plotová betonová doska  2500x300x50 mm  (Oplotenie)</t>
  </si>
  <si>
    <t xml:space="preserve"> 673521810</t>
  </si>
  <si>
    <t>Geotextília filtračná (Spevnené plochy)</t>
  </si>
  <si>
    <t>321/A 1</t>
  </si>
  <si>
    <t xml:space="preserve"> 457971111</t>
  </si>
  <si>
    <t>Zriadenie vrstvy z geotextílie s presahom, so sklonom do 1:5,(Spevnené plochy)</t>
  </si>
  <si>
    <t>221/A 1</t>
  </si>
  <si>
    <t xml:space="preserve"> 564201110</t>
  </si>
  <si>
    <t>Podklad alebo podsyp zo štrkopiesku s rozprestretím, vlhčením a zhutnením po zhutnení hr.30 mm (ukladacia vrstva)(Spevnené plochy)</t>
  </si>
  <si>
    <t xml:space="preserve"> 596911112</t>
  </si>
  <si>
    <t>Kladenie zámkovej dlažby  hr.6cm pre peších nad 20 m2 (Spevnené plochy)</t>
  </si>
  <si>
    <t xml:space="preserve"> 564231111</t>
  </si>
  <si>
    <t>Podklad alebo podsyp zo štrkopiesku s rozprestretím, vlhčením a zhutnením po zhutnení hr.100 mm (Spevnené plochy)</t>
  </si>
  <si>
    <t xml:space="preserve"> 596912189</t>
  </si>
  <si>
    <t>Príplatok za špárovanie pieskom zámkovej dlažby (Spevnené plochy)</t>
  </si>
  <si>
    <t xml:space="preserve"> 564831111</t>
  </si>
  <si>
    <t>Podklad zo štrkodrviny s rozprestrením a zhutnením, hr.po zhutnení 100 mm (Spevnené plochy)</t>
  </si>
  <si>
    <t xml:space="preserve"> 564762111</t>
  </si>
  <si>
    <t>Podklad alebo kryt z kameniva hrubého drveného veľ. 32-63mm(vibr.štrk) po zhut.hr. 200 mm (Spevnené plochy)</t>
  </si>
  <si>
    <t xml:space="preserve"> 564730211</t>
  </si>
  <si>
    <t>Podklad alebo kryt z kameniva hrubého drveného veľ. 16-32 mm s rozprestretím a zhutnením hr. 100 mm(Spevnené plochy)</t>
  </si>
  <si>
    <t xml:space="preserve"> 59211953050</t>
  </si>
  <si>
    <t>Betónová dlažba hr. 10 cm (Spevnené plochy)</t>
  </si>
  <si>
    <t>311/A 1</t>
  </si>
  <si>
    <t xml:space="preserve"> 899661314</t>
  </si>
  <si>
    <t>Zhotovenie filtračného obalu drenážnych rúrok proti zarastaniu koreňmi DN 130-200 zo sklennej tkaniny (Sadové úpravy)</t>
  </si>
  <si>
    <t xml:space="preserve"> 916561112</t>
  </si>
  <si>
    <t>Osadenie obrubníka betónového s oporou z betónu prostého tr. C 16/20 do lôžka (Spevnené plochy)</t>
  </si>
  <si>
    <t xml:space="preserve"> 592174503</t>
  </si>
  <si>
    <t>Obrubník betónový cestný   100x15x25 cm (Spevnené plochy)</t>
  </si>
  <si>
    <t>Obrubník nájazdový betónový chodníkový    100x25x15 cm (Spevnené plochy)</t>
  </si>
  <si>
    <t xml:space="preserve"> 998152121</t>
  </si>
  <si>
    <t>Presun hmôt pre obj.8152, 8153,8159,zvislá nosná konštr.monolitická betónová, výška do 3 m</t>
  </si>
  <si>
    <t xml:space="preserve"> 998222011</t>
  </si>
  <si>
    <t>Presun hmôt pre pozemné komunikácie s krytom z kameniva (8222, 8225) akejkoľvek dĺžky objektu (Spevnené plochy)</t>
  </si>
  <si>
    <t xml:space="preserve"> 998231311</t>
  </si>
  <si>
    <t>Presun hmôt pre sadovnícke vodorovne bez zvislého presunu</t>
  </si>
  <si>
    <t xml:space="preserve"> 767920210</t>
  </si>
  <si>
    <t>Montáž vrát a vrátok k oploteniu osadzovaných na stĺpiky oceľové, s plochou jednotlivo do 2 m2 (Oplotenie)</t>
  </si>
  <si>
    <t xml:space="preserve"> 998767201</t>
  </si>
  <si>
    <t>Presun hmôt pre kovové stavebné doplnkové konštrukcie v objektoch výšky do 6 m</t>
  </si>
  <si>
    <t xml:space="preserve"> 313201908</t>
  </si>
  <si>
    <t>Brána oceľová 2-krídlova šírks 3580 mm do výšky 1800 mm (Oplotenie)</t>
  </si>
  <si>
    <t xml:space="preserve"> 313201901</t>
  </si>
  <si>
    <t>Bránka oceľová 1-krídlova šírka 1000 mm do výšky 1800 mm (Oplotenie)</t>
  </si>
  <si>
    <t>Objekt SO 02 - Detské ihrisko</t>
  </si>
  <si>
    <t>PARKOVÝ MOBILIÁR</t>
  </si>
  <si>
    <t>Odkopávka a prekopávka nezapažená v hornine 3, do 100 m3</t>
  </si>
  <si>
    <t>Nakladanie neuľahnutého výkopku z hornín tr.1-4 do 100 m3</t>
  </si>
  <si>
    <t>Úprava pláne v zárezoch v hornine 1-4 so zhutnením</t>
  </si>
  <si>
    <t>Príplatok k cenám za lepivosť horniny</t>
  </si>
  <si>
    <t>Zriadenie vrstvy z geotextílie s presahom, so sklonom do 1:5, šírky geotextílie do 3 m</t>
  </si>
  <si>
    <t xml:space="preserve"> 673521700</t>
  </si>
  <si>
    <t xml:space="preserve">Geotextília filtračná                                                                                           </t>
  </si>
  <si>
    <t xml:space="preserve">m2      </t>
  </si>
  <si>
    <t>231/A 1</t>
  </si>
  <si>
    <t xml:space="preserve"> 596610014</t>
  </si>
  <si>
    <t xml:space="preserve">Kladenie plastového 80 x 1000 mm kotvenie pomocou plastových klincou klincou  </t>
  </si>
  <si>
    <t xml:space="preserve"> 5645311325</t>
  </si>
  <si>
    <t>Dunajský štrk  hr.80 mm</t>
  </si>
  <si>
    <t xml:space="preserve"> 272100050</t>
  </si>
  <si>
    <t xml:space="preserve">Plastový obrubník  80x1000 mm dlžka 250 mm </t>
  </si>
  <si>
    <t>Presun hmôt pre pozemné komunikácie s krytom z kameniva (8222, 8225) akejkoľvek dĺžky objektu</t>
  </si>
  <si>
    <t xml:space="preserve"> 000005924</t>
  </si>
  <si>
    <t>Detská vežová zostava UNIVERSAL 4U-306D-10</t>
  </si>
  <si>
    <t xml:space="preserve"> 000004861</t>
  </si>
  <si>
    <t>Parkový kôš dodávka +montáž</t>
  </si>
  <si>
    <t xml:space="preserve"> 000005925</t>
  </si>
  <si>
    <t>Detský domček DO-213D-10-W</t>
  </si>
  <si>
    <t>R</t>
  </si>
  <si>
    <t xml:space="preserve"> 1255</t>
  </si>
  <si>
    <t>Montáž - Vežovej zostavy UNIVERSAL 4U-306D-10 ukotvením do betonovej pätky</t>
  </si>
  <si>
    <t xml:space="preserve"> 000005140</t>
  </si>
  <si>
    <t>Lavička s operadlom dodávka + montáž</t>
  </si>
  <si>
    <t xml:space="preserve"> 000004927</t>
  </si>
  <si>
    <t>Informačná tabuľa 0,30x0,05x1,51 m</t>
  </si>
  <si>
    <t xml:space="preserve"> 1259</t>
  </si>
  <si>
    <t>Montáž - Chodníka odvahy</t>
  </si>
  <si>
    <t>750/A 5</t>
  </si>
  <si>
    <t xml:space="preserve"> 757110391</t>
  </si>
  <si>
    <t xml:space="preserve">Montáž informačnej tabule </t>
  </si>
  <si>
    <t xml:space="preserve"> 1263</t>
  </si>
  <si>
    <t>Montáž  detského domčeka</t>
  </si>
  <si>
    <t xml:space="preserve"> 000005923</t>
  </si>
  <si>
    <t>Chodník odvahy LP-401K-10 - lanový hrací prvok (v.p. 1 m)</t>
  </si>
  <si>
    <t>Objekt SO 03 - Vodovodná prípojka</t>
  </si>
  <si>
    <t>2,6% z [H+P+M]</t>
  </si>
  <si>
    <t>ZTI - VNÚTORNÝ VODOVOD</t>
  </si>
  <si>
    <t xml:space="preserve">       43</t>
  </si>
  <si>
    <t>Vodovodná prípojka</t>
  </si>
  <si>
    <t>Objekt SO 04 - Kanalizačná prípojka daďová</t>
  </si>
  <si>
    <t xml:space="preserve">       44</t>
  </si>
  <si>
    <t>Kanalizačná prípojka</t>
  </si>
  <si>
    <t>Kanalizačná prípojka dažďová+RN+VSAK</t>
  </si>
  <si>
    <t>Objekt SO 05 - Elektrická prípojka</t>
  </si>
  <si>
    <t>NN- Prípojka</t>
  </si>
  <si>
    <t>Objekt SO 06 - Plynová prípojka</t>
  </si>
  <si>
    <t>M-23 MONTÁŽ PRIEMYSELNÉHO POTRUBIA</t>
  </si>
  <si>
    <t>Plynová prípojka</t>
  </si>
  <si>
    <t xml:space="preserve">           Celkom bez DPH</t>
  </si>
  <si>
    <t xml:space="preserve">           DPH 20% z </t>
  </si>
  <si>
    <t xml:space="preserve">          Celkom v EUR</t>
  </si>
  <si>
    <t>Krycí list stavby</t>
  </si>
  <si>
    <t>Montáž vrát a vrátok k oploteniu osadzovaných na stĺpiky oceľové, s plochou jednotlivo nad 6 do 8 m2 (Oplotenie)</t>
  </si>
  <si>
    <t>Plastové okno jednokrídlové otváravo sklopné  v/š1200x1500 mm päťkomorkový profil izolačné trojsklo farba ramu bielá (poz.4,5)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</si>
</sst>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\ ###\ ##0.00"/>
    <numFmt numFmtId="173" formatCode="###\ ###\ ##0.0000"/>
    <numFmt numFmtId="174" formatCode="###\ ###\ ##0.000"/>
    <numFmt numFmtId="175" formatCode="\P\r\a\vd\a;&quot;Pravda&quot;;&quot;Nepravda&quot;"/>
    <numFmt numFmtId="176" formatCode="[$€-2]\ #\ ##,000_);[Red]\([$¥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9"/>
      <color indexed="12"/>
      <name val="Arial CE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8"/>
      <color rgb="FF000000"/>
      <name val="Arial CE"/>
      <family val="0"/>
    </font>
    <font>
      <sz val="8"/>
      <color rgb="FF000000"/>
      <name val="Calibri"/>
      <family val="2"/>
    </font>
    <font>
      <sz val="8"/>
      <color rgb="FF0000FF"/>
      <name val="Arial CE"/>
      <family val="0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  <font>
      <sz val="9"/>
      <color rgb="FF0000FF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9" fontId="51" fillId="0" borderId="11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172" fontId="51" fillId="0" borderId="16" xfId="0" applyNumberFormat="1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51" fillId="0" borderId="25" xfId="0" applyFont="1" applyFill="1" applyBorder="1" applyAlignment="1">
      <alignment/>
    </xf>
    <xf numFmtId="0" fontId="51" fillId="0" borderId="26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172" fontId="51" fillId="0" borderId="28" xfId="0" applyNumberFormat="1" applyFont="1" applyFill="1" applyBorder="1" applyAlignment="1">
      <alignment/>
    </xf>
    <xf numFmtId="0" fontId="51" fillId="0" borderId="29" xfId="0" applyFont="1" applyFill="1" applyBorder="1" applyAlignment="1">
      <alignment/>
    </xf>
    <xf numFmtId="0" fontId="51" fillId="0" borderId="3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6" fillId="0" borderId="3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2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34" xfId="0" applyFont="1" applyFill="1" applyBorder="1" applyAlignment="1">
      <alignment/>
    </xf>
    <xf numFmtId="0" fontId="56" fillId="0" borderId="32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38" xfId="0" applyFont="1" applyFill="1" applyBorder="1" applyAlignment="1">
      <alignment horizontal="center"/>
    </xf>
    <xf numFmtId="172" fontId="51" fillId="0" borderId="24" xfId="0" applyNumberFormat="1" applyFont="1" applyFill="1" applyBorder="1" applyAlignment="1">
      <alignment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/>
    </xf>
    <xf numFmtId="0" fontId="56" fillId="0" borderId="44" xfId="0" applyFont="1" applyFill="1" applyBorder="1" applyAlignment="1">
      <alignment/>
    </xf>
    <xf numFmtId="0" fontId="56" fillId="0" borderId="45" xfId="0" applyFont="1" applyFill="1" applyBorder="1" applyAlignment="1">
      <alignment/>
    </xf>
    <xf numFmtId="0" fontId="56" fillId="0" borderId="46" xfId="0" applyFont="1" applyFill="1" applyBorder="1" applyAlignment="1">
      <alignment/>
    </xf>
    <xf numFmtId="0" fontId="56" fillId="0" borderId="47" xfId="0" applyFont="1" applyFill="1" applyBorder="1" applyAlignment="1">
      <alignment/>
    </xf>
    <xf numFmtId="172" fontId="51" fillId="0" borderId="48" xfId="0" applyNumberFormat="1" applyFont="1" applyFill="1" applyBorder="1" applyAlignment="1">
      <alignment/>
    </xf>
    <xf numFmtId="172" fontId="56" fillId="0" borderId="49" xfId="0" applyNumberFormat="1" applyFont="1" applyFill="1" applyBorder="1" applyAlignment="1">
      <alignment/>
    </xf>
    <xf numFmtId="172" fontId="56" fillId="0" borderId="44" xfId="0" applyNumberFormat="1" applyFont="1" applyFill="1" applyBorder="1" applyAlignment="1">
      <alignment/>
    </xf>
    <xf numFmtId="172" fontId="56" fillId="0" borderId="45" xfId="0" applyNumberFormat="1" applyFont="1" applyFill="1" applyBorder="1" applyAlignment="1">
      <alignment/>
    </xf>
    <xf numFmtId="172" fontId="56" fillId="0" borderId="46" xfId="0" applyNumberFormat="1" applyFont="1" applyFill="1" applyBorder="1" applyAlignment="1">
      <alignment/>
    </xf>
    <xf numFmtId="172" fontId="51" fillId="0" borderId="47" xfId="0" applyNumberFormat="1" applyFont="1" applyFill="1" applyBorder="1" applyAlignment="1">
      <alignment/>
    </xf>
    <xf numFmtId="172" fontId="56" fillId="0" borderId="0" xfId="0" applyNumberFormat="1" applyFont="1" applyFill="1" applyBorder="1" applyAlignment="1">
      <alignment/>
    </xf>
    <xf numFmtId="172" fontId="56" fillId="0" borderId="50" xfId="0" applyNumberFormat="1" applyFont="1" applyFill="1" applyBorder="1" applyAlignment="1">
      <alignment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51" fillId="0" borderId="53" xfId="0" applyFont="1" applyFill="1" applyBorder="1" applyAlignment="1">
      <alignment/>
    </xf>
    <xf numFmtId="0" fontId="51" fillId="0" borderId="54" xfId="0" applyFont="1" applyFill="1" applyBorder="1" applyAlignment="1">
      <alignment/>
    </xf>
    <xf numFmtId="0" fontId="51" fillId="0" borderId="55" xfId="0" applyFont="1" applyFill="1" applyBorder="1" applyAlignment="1">
      <alignment/>
    </xf>
    <xf numFmtId="172" fontId="51" fillId="0" borderId="25" xfId="0" applyNumberFormat="1" applyFont="1" applyFill="1" applyBorder="1" applyAlignment="1">
      <alignment/>
    </xf>
    <xf numFmtId="172" fontId="51" fillId="0" borderId="50" xfId="0" applyNumberFormat="1" applyFont="1" applyFill="1" applyBorder="1" applyAlignment="1">
      <alignment/>
    </xf>
    <xf numFmtId="172" fontId="56" fillId="0" borderId="56" xfId="0" applyNumberFormat="1" applyFont="1" applyFill="1" applyBorder="1" applyAlignment="1">
      <alignment/>
    </xf>
    <xf numFmtId="172" fontId="51" fillId="0" borderId="56" xfId="0" applyNumberFormat="1" applyFont="1" applyFill="1" applyBorder="1" applyAlignment="1">
      <alignment/>
    </xf>
    <xf numFmtId="0" fontId="52" fillId="0" borderId="57" xfId="0" applyFont="1" applyFill="1" applyBorder="1" applyAlignment="1">
      <alignment horizontal="center"/>
    </xf>
    <xf numFmtId="0" fontId="56" fillId="0" borderId="58" xfId="0" applyFont="1" applyFill="1" applyBorder="1" applyAlignment="1">
      <alignment/>
    </xf>
    <xf numFmtId="0" fontId="56" fillId="0" borderId="59" xfId="0" applyFont="1" applyFill="1" applyBorder="1" applyAlignment="1">
      <alignment/>
    </xf>
    <xf numFmtId="0" fontId="56" fillId="0" borderId="60" xfId="0" applyFont="1" applyFill="1" applyBorder="1" applyAlignment="1">
      <alignment horizontal="center"/>
    </xf>
    <xf numFmtId="0" fontId="56" fillId="0" borderId="61" xfId="0" applyFont="1" applyFill="1" applyBorder="1" applyAlignment="1">
      <alignment/>
    </xf>
    <xf numFmtId="172" fontId="56" fillId="0" borderId="61" xfId="0" applyNumberFormat="1" applyFont="1" applyFill="1" applyBorder="1" applyAlignment="1">
      <alignment/>
    </xf>
    <xf numFmtId="172" fontId="56" fillId="0" borderId="62" xfId="0" applyNumberFormat="1" applyFont="1" applyFill="1" applyBorder="1" applyAlignment="1">
      <alignment/>
    </xf>
    <xf numFmtId="172" fontId="56" fillId="0" borderId="63" xfId="0" applyNumberFormat="1" applyFont="1" applyFill="1" applyBorder="1" applyAlignment="1">
      <alignment/>
    </xf>
    <xf numFmtId="172" fontId="51" fillId="0" borderId="64" xfId="0" applyNumberFormat="1" applyFont="1" applyFill="1" applyBorder="1" applyAlignment="1">
      <alignment/>
    </xf>
    <xf numFmtId="172" fontId="52" fillId="0" borderId="65" xfId="0" applyNumberFormat="1" applyFont="1" applyFill="1" applyBorder="1" applyAlignment="1">
      <alignment/>
    </xf>
    <xf numFmtId="172" fontId="51" fillId="0" borderId="66" xfId="0" applyNumberFormat="1" applyFont="1" applyFill="1" applyBorder="1" applyAlignment="1">
      <alignment/>
    </xf>
    <xf numFmtId="0" fontId="51" fillId="0" borderId="67" xfId="0" applyFont="1" applyFill="1" applyBorder="1" applyAlignment="1">
      <alignment/>
    </xf>
    <xf numFmtId="0" fontId="51" fillId="0" borderId="68" xfId="0" applyFont="1" applyFill="1" applyBorder="1" applyAlignment="1">
      <alignment/>
    </xf>
    <xf numFmtId="0" fontId="51" fillId="0" borderId="69" xfId="0" applyFont="1" applyFill="1" applyBorder="1" applyAlignment="1">
      <alignment/>
    </xf>
    <xf numFmtId="0" fontId="56" fillId="0" borderId="70" xfId="0" applyFont="1" applyFill="1" applyBorder="1" applyAlignment="1">
      <alignment/>
    </xf>
    <xf numFmtId="0" fontId="51" fillId="0" borderId="71" xfId="0" applyFont="1" applyFill="1" applyBorder="1" applyAlignment="1">
      <alignment/>
    </xf>
    <xf numFmtId="0" fontId="56" fillId="0" borderId="72" xfId="0" applyFont="1" applyFill="1" applyBorder="1" applyAlignment="1">
      <alignment/>
    </xf>
    <xf numFmtId="172" fontId="56" fillId="0" borderId="73" xfId="0" applyNumberFormat="1" applyFont="1" applyFill="1" applyBorder="1" applyAlignment="1">
      <alignment/>
    </xf>
    <xf numFmtId="172" fontId="52" fillId="0" borderId="74" xfId="0" applyNumberFormat="1" applyFont="1" applyFill="1" applyBorder="1" applyAlignment="1">
      <alignment/>
    </xf>
    <xf numFmtId="172" fontId="52" fillId="0" borderId="75" xfId="0" applyNumberFormat="1" applyFont="1" applyFill="1" applyBorder="1" applyAlignment="1">
      <alignment/>
    </xf>
    <xf numFmtId="0" fontId="52" fillId="0" borderId="76" xfId="0" applyFont="1" applyFill="1" applyBorder="1" applyAlignment="1">
      <alignment horizontal="center"/>
    </xf>
    <xf numFmtId="0" fontId="56" fillId="0" borderId="77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172" fontId="51" fillId="0" borderId="78" xfId="0" applyNumberFormat="1" applyFont="1" applyFill="1" applyBorder="1" applyAlignment="1">
      <alignment/>
    </xf>
    <xf numFmtId="172" fontId="51" fillId="0" borderId="79" xfId="0" applyNumberFormat="1" applyFont="1" applyFill="1" applyBorder="1" applyAlignment="1">
      <alignment/>
    </xf>
    <xf numFmtId="0" fontId="56" fillId="0" borderId="73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5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72" fontId="56" fillId="0" borderId="80" xfId="0" applyNumberFormat="1" applyFont="1" applyFill="1" applyBorder="1" applyAlignment="1">
      <alignment/>
    </xf>
    <xf numFmtId="172" fontId="56" fillId="0" borderId="81" xfId="0" applyNumberFormat="1" applyFont="1" applyFill="1" applyBorder="1" applyAlignment="1">
      <alignment/>
    </xf>
    <xf numFmtId="172" fontId="51" fillId="0" borderId="80" xfId="0" applyNumberFormat="1" applyFont="1" applyFill="1" applyBorder="1" applyAlignment="1">
      <alignment/>
    </xf>
    <xf numFmtId="0" fontId="51" fillId="0" borderId="82" xfId="0" applyFont="1" applyFill="1" applyBorder="1" applyAlignment="1">
      <alignment/>
    </xf>
    <xf numFmtId="172" fontId="56" fillId="0" borderId="83" xfId="0" applyNumberFormat="1" applyFont="1" applyFill="1" applyBorder="1" applyAlignment="1">
      <alignment/>
    </xf>
    <xf numFmtId="0" fontId="51" fillId="0" borderId="84" xfId="0" applyFont="1" applyFill="1" applyBorder="1" applyAlignment="1">
      <alignment/>
    </xf>
    <xf numFmtId="0" fontId="51" fillId="0" borderId="50" xfId="0" applyFont="1" applyFill="1" applyBorder="1" applyAlignment="1">
      <alignment/>
    </xf>
    <xf numFmtId="172" fontId="51" fillId="0" borderId="81" xfId="0" applyNumberFormat="1" applyFont="1" applyFill="1" applyBorder="1" applyAlignment="1">
      <alignment/>
    </xf>
    <xf numFmtId="0" fontId="51" fillId="0" borderId="56" xfId="0" applyFont="1" applyFill="1" applyBorder="1" applyAlignment="1">
      <alignment/>
    </xf>
    <xf numFmtId="0" fontId="56" fillId="0" borderId="56" xfId="0" applyFont="1" applyFill="1" applyBorder="1" applyAlignment="1">
      <alignment/>
    </xf>
    <xf numFmtId="0" fontId="51" fillId="0" borderId="85" xfId="0" applyFont="1" applyFill="1" applyBorder="1" applyAlignment="1">
      <alignment/>
    </xf>
    <xf numFmtId="172" fontId="51" fillId="0" borderId="86" xfId="0" applyNumberFormat="1" applyFont="1" applyFill="1" applyBorder="1" applyAlignment="1">
      <alignment/>
    </xf>
    <xf numFmtId="172" fontId="52" fillId="0" borderId="87" xfId="0" applyNumberFormat="1" applyFont="1" applyFill="1" applyBorder="1" applyAlignment="1">
      <alignment/>
    </xf>
    <xf numFmtId="0" fontId="51" fillId="0" borderId="88" xfId="0" applyFont="1" applyFill="1" applyBorder="1" applyAlignment="1">
      <alignment/>
    </xf>
    <xf numFmtId="0" fontId="51" fillId="0" borderId="89" xfId="0" applyFont="1" applyFill="1" applyBorder="1" applyAlignment="1">
      <alignment/>
    </xf>
    <xf numFmtId="0" fontId="51" fillId="0" borderId="90" xfId="0" applyFont="1" applyFill="1" applyBorder="1" applyAlignment="1">
      <alignment/>
    </xf>
    <xf numFmtId="0" fontId="51" fillId="0" borderId="91" xfId="0" applyFont="1" applyFill="1" applyBorder="1" applyAlignment="1">
      <alignment/>
    </xf>
    <xf numFmtId="0" fontId="51" fillId="0" borderId="92" xfId="0" applyFont="1" applyFill="1" applyBorder="1" applyAlignment="1">
      <alignment/>
    </xf>
    <xf numFmtId="0" fontId="51" fillId="0" borderId="93" xfId="0" applyFont="1" applyFill="1" applyBorder="1" applyAlignment="1">
      <alignment/>
    </xf>
    <xf numFmtId="0" fontId="51" fillId="0" borderId="94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55" xfId="0" applyFont="1" applyFill="1" applyBorder="1" applyAlignment="1">
      <alignment/>
    </xf>
    <xf numFmtId="0" fontId="56" fillId="0" borderId="95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173" fontId="51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0" fontId="56" fillId="0" borderId="96" xfId="0" applyFont="1" applyBorder="1" applyAlignment="1">
      <alignment/>
    </xf>
    <xf numFmtId="172" fontId="56" fillId="0" borderId="96" xfId="0" applyNumberFormat="1" applyFont="1" applyBorder="1" applyAlignment="1">
      <alignment/>
    </xf>
    <xf numFmtId="173" fontId="56" fillId="0" borderId="96" xfId="0" applyNumberFormat="1" applyFont="1" applyBorder="1" applyAlignment="1">
      <alignment/>
    </xf>
    <xf numFmtId="0" fontId="57" fillId="0" borderId="0" xfId="0" applyFont="1" applyAlignment="1">
      <alignment/>
    </xf>
    <xf numFmtId="0" fontId="52" fillId="0" borderId="96" xfId="0" applyFont="1" applyBorder="1" applyAlignment="1">
      <alignment/>
    </xf>
    <xf numFmtId="172" fontId="52" fillId="0" borderId="96" xfId="0" applyNumberFormat="1" applyFont="1" applyBorder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173" fontId="56" fillId="0" borderId="0" xfId="0" applyNumberFormat="1" applyFont="1" applyAlignment="1">
      <alignment/>
    </xf>
    <xf numFmtId="172" fontId="52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2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174" fontId="51" fillId="0" borderId="0" xfId="0" applyNumberFormat="1" applyFont="1" applyAlignment="1">
      <alignment/>
    </xf>
    <xf numFmtId="0" fontId="52" fillId="33" borderId="96" xfId="0" applyFont="1" applyFill="1" applyBorder="1" applyAlignment="1">
      <alignment horizontal="center"/>
    </xf>
    <xf numFmtId="49" fontId="56" fillId="0" borderId="96" xfId="0" applyNumberFormat="1" applyFont="1" applyBorder="1" applyAlignment="1">
      <alignment/>
    </xf>
    <xf numFmtId="174" fontId="56" fillId="0" borderId="96" xfId="0" applyNumberFormat="1" applyFont="1" applyBorder="1" applyAlignment="1">
      <alignment/>
    </xf>
    <xf numFmtId="174" fontId="56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61" fillId="0" borderId="0" xfId="0" applyFont="1" applyAlignment="1">
      <alignment wrapText="1"/>
    </xf>
    <xf numFmtId="174" fontId="61" fillId="0" borderId="0" xfId="0" applyNumberFormat="1" applyFont="1" applyAlignment="1">
      <alignment wrapText="1"/>
    </xf>
    <xf numFmtId="172" fontId="61" fillId="0" borderId="0" xfId="0" applyNumberFormat="1" applyFont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left" wrapText="1"/>
    </xf>
    <xf numFmtId="172" fontId="61" fillId="34" borderId="11" xfId="0" applyNumberFormat="1" applyFont="1" applyFill="1" applyBorder="1" applyAlignment="1">
      <alignment wrapText="1"/>
    </xf>
    <xf numFmtId="174" fontId="61" fillId="0" borderId="0" xfId="0" applyNumberFormat="1" applyFont="1" applyAlignment="1">
      <alignment/>
    </xf>
    <xf numFmtId="174" fontId="52" fillId="0" borderId="0" xfId="0" applyNumberFormat="1" applyFont="1" applyAlignment="1">
      <alignment/>
    </xf>
    <xf numFmtId="0" fontId="63" fillId="0" borderId="0" xfId="0" applyFont="1" applyAlignment="1">
      <alignment wrapText="1"/>
    </xf>
    <xf numFmtId="174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wrapText="1"/>
    </xf>
    <xf numFmtId="49" fontId="63" fillId="0" borderId="0" xfId="0" applyNumberFormat="1" applyFont="1" applyAlignment="1">
      <alignment horizontal="left" wrapText="1"/>
    </xf>
    <xf numFmtId="172" fontId="63" fillId="34" borderId="11" xfId="0" applyNumberFormat="1" applyFont="1" applyFill="1" applyBorder="1" applyAlignment="1">
      <alignment wrapText="1"/>
    </xf>
    <xf numFmtId="174" fontId="63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96" xfId="0" applyFont="1" applyBorder="1" applyAlignment="1">
      <alignment/>
    </xf>
    <xf numFmtId="174" fontId="66" fillId="0" borderId="96" xfId="0" applyNumberFormat="1" applyFont="1" applyBorder="1" applyAlignment="1">
      <alignment/>
    </xf>
    <xf numFmtId="172" fontId="66" fillId="0" borderId="96" xfId="0" applyNumberFormat="1" applyFont="1" applyBorder="1" applyAlignment="1">
      <alignment/>
    </xf>
    <xf numFmtId="0" fontId="67" fillId="0" borderId="96" xfId="0" applyFont="1" applyBorder="1" applyAlignment="1">
      <alignment/>
    </xf>
    <xf numFmtId="0" fontId="56" fillId="0" borderId="11" xfId="0" applyFont="1" applyFill="1" applyBorder="1" applyAlignment="1">
      <alignment/>
    </xf>
    <xf numFmtId="172" fontId="56" fillId="0" borderId="1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52" fillId="0" borderId="10" xfId="0" applyNumberFormat="1" applyFont="1" applyFill="1" applyBorder="1" applyAlignment="1">
      <alignment/>
    </xf>
    <xf numFmtId="172" fontId="54" fillId="0" borderId="10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172" fontId="52" fillId="0" borderId="14" xfId="0" applyNumberFormat="1" applyFont="1" applyFill="1" applyBorder="1" applyAlignment="1">
      <alignment/>
    </xf>
    <xf numFmtId="0" fontId="52" fillId="0" borderId="97" xfId="0" applyFont="1" applyFill="1" applyBorder="1" applyAlignment="1">
      <alignment/>
    </xf>
    <xf numFmtId="172" fontId="52" fillId="0" borderId="97" xfId="0" applyNumberFormat="1" applyFont="1" applyFill="1" applyBorder="1" applyAlignment="1">
      <alignment/>
    </xf>
    <xf numFmtId="0" fontId="56" fillId="0" borderId="98" xfId="0" applyFont="1" applyFill="1" applyBorder="1" applyAlignment="1">
      <alignment horizontal="center"/>
    </xf>
    <xf numFmtId="0" fontId="51" fillId="0" borderId="74" xfId="0" applyFont="1" applyFill="1" applyBorder="1" applyAlignment="1">
      <alignment/>
    </xf>
    <xf numFmtId="0" fontId="51" fillId="0" borderId="99" xfId="0" applyFont="1" applyFill="1" applyBorder="1" applyAlignment="1">
      <alignment/>
    </xf>
    <xf numFmtId="172" fontId="51" fillId="0" borderId="100" xfId="0" applyNumberFormat="1" applyFont="1" applyFill="1" applyBorder="1" applyAlignment="1">
      <alignment/>
    </xf>
    <xf numFmtId="172" fontId="52" fillId="0" borderId="101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5" fillId="0" borderId="102" xfId="0" applyFont="1" applyFill="1" applyBorder="1" applyAlignment="1">
      <alignment wrapText="1"/>
    </xf>
    <xf numFmtId="0" fontId="55" fillId="0" borderId="103" xfId="0" applyFont="1" applyFill="1" applyBorder="1" applyAlignment="1">
      <alignment wrapText="1"/>
    </xf>
    <xf numFmtId="0" fontId="55" fillId="0" borderId="104" xfId="0" applyFont="1" applyFill="1" applyBorder="1" applyAlignment="1">
      <alignment wrapText="1"/>
    </xf>
    <xf numFmtId="0" fontId="56" fillId="0" borderId="102" xfId="0" applyFont="1" applyFill="1" applyBorder="1" applyAlignment="1">
      <alignment wrapText="1"/>
    </xf>
    <xf numFmtId="0" fontId="51" fillId="0" borderId="103" xfId="0" applyFont="1" applyFill="1" applyBorder="1" applyAlignment="1">
      <alignment wrapText="1"/>
    </xf>
    <xf numFmtId="0" fontId="51" fillId="0" borderId="104" xfId="0" applyFont="1" applyFill="1" applyBorder="1" applyAlignment="1">
      <alignment wrapText="1"/>
    </xf>
    <xf numFmtId="0" fontId="56" fillId="0" borderId="105" xfId="0" applyFont="1" applyFill="1" applyBorder="1" applyAlignment="1">
      <alignment wrapText="1"/>
    </xf>
    <xf numFmtId="0" fontId="51" fillId="0" borderId="106" xfId="0" applyFont="1" applyFill="1" applyBorder="1" applyAlignment="1">
      <alignment wrapText="1"/>
    </xf>
    <xf numFmtId="0" fontId="51" fillId="0" borderId="107" xfId="0" applyFont="1" applyFill="1" applyBorder="1" applyAlignment="1">
      <alignment wrapText="1"/>
    </xf>
    <xf numFmtId="0" fontId="68" fillId="0" borderId="102" xfId="0" applyFont="1" applyFill="1" applyBorder="1" applyAlignment="1">
      <alignment wrapText="1"/>
    </xf>
    <xf numFmtId="0" fontId="68" fillId="0" borderId="103" xfId="0" applyFont="1" applyFill="1" applyBorder="1" applyAlignment="1">
      <alignment wrapText="1"/>
    </xf>
    <xf numFmtId="0" fontId="68" fillId="0" borderId="104" xfId="0" applyFont="1" applyFill="1" applyBorder="1" applyAlignment="1">
      <alignment wrapText="1"/>
    </xf>
    <xf numFmtId="0" fontId="52" fillId="0" borderId="12" xfId="0" applyFont="1" applyBorder="1" applyAlignment="1">
      <alignment wrapText="1"/>
    </xf>
    <xf numFmtId="0" fontId="51" fillId="0" borderId="8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51" fillId="0" borderId="8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34" fillId="35" borderId="0" xfId="0" applyFont="1" applyFill="1" applyAlignment="1">
      <alignment horizontal="left" vertical="center"/>
    </xf>
    <xf numFmtId="0" fontId="61" fillId="35" borderId="0" xfId="0" applyFont="1" applyFill="1" applyAlignment="1">
      <alignment wrapText="1"/>
    </xf>
    <xf numFmtId="174" fontId="63" fillId="35" borderId="0" xfId="0" applyNumberFormat="1" applyFont="1" applyFill="1" applyAlignment="1">
      <alignment wrapText="1"/>
    </xf>
    <xf numFmtId="174" fontId="61" fillId="35" borderId="0" xfId="0" applyNumberFormat="1" applyFont="1" applyFill="1" applyAlignment="1">
      <alignment wrapText="1"/>
    </xf>
    <xf numFmtId="0" fontId="63" fillId="35" borderId="0" xfId="0" applyFont="1" applyFill="1" applyAlignment="1">
      <alignment wrapText="1"/>
    </xf>
    <xf numFmtId="49" fontId="63" fillId="35" borderId="0" xfId="0" applyNumberFormat="1" applyFont="1" applyFill="1" applyAlignment="1">
      <alignment horizontal="left" wrapText="1"/>
    </xf>
    <xf numFmtId="172" fontId="63" fillId="35" borderId="11" xfId="0" applyNumberFormat="1" applyFont="1" applyFill="1" applyBorder="1" applyAlignment="1">
      <alignment wrapText="1"/>
    </xf>
    <xf numFmtId="172" fontId="63" fillId="35" borderId="0" xfId="0" applyNumberFormat="1" applyFont="1" applyFill="1" applyAlignment="1">
      <alignment wrapText="1"/>
    </xf>
    <xf numFmtId="0" fontId="63" fillId="35" borderId="0" xfId="0" applyFont="1" applyFill="1" applyAlignment="1">
      <alignment/>
    </xf>
    <xf numFmtId="174" fontId="63" fillId="35" borderId="0" xfId="0" applyNumberFormat="1" applyFont="1" applyFill="1" applyAlignment="1">
      <alignment/>
    </xf>
    <xf numFmtId="0" fontId="64" fillId="35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4.25">
      <c r="A1" s="3"/>
      <c r="B1" s="3"/>
      <c r="C1" s="3"/>
      <c r="D1" s="3"/>
      <c r="E1" s="3"/>
      <c r="F1" s="3"/>
      <c r="G1" s="3"/>
    </row>
    <row r="2" spans="1:7" ht="14.2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4.25">
      <c r="A3" s="202" t="s">
        <v>1</v>
      </c>
      <c r="B3" s="202"/>
      <c r="C3" s="202"/>
      <c r="D3" s="202"/>
      <c r="E3" s="202"/>
      <c r="F3" s="7" t="s">
        <v>3</v>
      </c>
      <c r="G3" s="7" t="s">
        <v>4</v>
      </c>
    </row>
    <row r="4" spans="1:7" ht="14.25">
      <c r="A4" s="202"/>
      <c r="B4" s="202"/>
      <c r="C4" s="202"/>
      <c r="D4" s="202"/>
      <c r="E4" s="202"/>
      <c r="F4" s="8">
        <v>0.2</v>
      </c>
      <c r="G4" s="8">
        <v>0.2</v>
      </c>
    </row>
    <row r="5" spans="1:7" ht="14.25">
      <c r="A5" s="3"/>
      <c r="B5" s="3"/>
      <c r="C5" s="3"/>
      <c r="D5" s="3"/>
      <c r="E5" s="3"/>
      <c r="F5" s="3"/>
      <c r="G5" s="3"/>
    </row>
    <row r="6" spans="1:7" ht="14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4.25">
      <c r="A7" s="188" t="s">
        <v>12</v>
      </c>
      <c r="B7" s="189">
        <f>'SO 17568'!I314-Rekapitulácia!D7</f>
        <v>0</v>
      </c>
      <c r="C7" s="189">
        <f>'Kryci_list 17568'!J26</f>
        <v>0</v>
      </c>
      <c r="D7" s="189">
        <v>0</v>
      </c>
      <c r="E7" s="189">
        <f>'Kryci_list 17568'!J17</f>
        <v>0</v>
      </c>
      <c r="F7" s="189">
        <v>0</v>
      </c>
      <c r="G7" s="189">
        <f aca="true" t="shared" si="0" ref="G7:G13">B7+C7+D7+E7+F7</f>
        <v>0</v>
      </c>
      <c r="K7">
        <f>'SO 17568'!K314</f>
        <v>0</v>
      </c>
      <c r="Q7">
        <v>30.126</v>
      </c>
    </row>
    <row r="8" spans="1:17" ht="14.25">
      <c r="A8" s="188" t="s">
        <v>13</v>
      </c>
      <c r="B8" s="189">
        <f>'SO 17569'!I115-Rekapitulácia!D8</f>
        <v>0</v>
      </c>
      <c r="C8" s="189">
        <f>'Kryci_list 17569'!J26</f>
        <v>0</v>
      </c>
      <c r="D8" s="189">
        <v>0</v>
      </c>
      <c r="E8" s="189">
        <f>'Kryci_list 17569'!J17</f>
        <v>0</v>
      </c>
      <c r="F8" s="189">
        <v>0</v>
      </c>
      <c r="G8" s="189">
        <f t="shared" si="0"/>
        <v>0</v>
      </c>
      <c r="K8">
        <f>'SO 17569'!K115</f>
        <v>0</v>
      </c>
      <c r="Q8">
        <v>30.126</v>
      </c>
    </row>
    <row r="9" spans="1:17" ht="14.25">
      <c r="A9" s="188" t="s">
        <v>14</v>
      </c>
      <c r="B9" s="189">
        <f>'SO 17570'!I50-Rekapitulácia!D9</f>
        <v>0</v>
      </c>
      <c r="C9" s="189">
        <f>'Kryci_list 17570'!J26</f>
        <v>0</v>
      </c>
      <c r="D9" s="189">
        <v>0</v>
      </c>
      <c r="E9" s="189">
        <f>'Kryci_list 17570'!J17</f>
        <v>0</v>
      </c>
      <c r="F9" s="189">
        <v>0</v>
      </c>
      <c r="G9" s="189">
        <f t="shared" si="0"/>
        <v>0</v>
      </c>
      <c r="K9">
        <f>'SO 17570'!K50</f>
        <v>0</v>
      </c>
      <c r="Q9">
        <v>30.126</v>
      </c>
    </row>
    <row r="10" spans="1:17" ht="14.25">
      <c r="A10" s="188" t="s">
        <v>15</v>
      </c>
      <c r="B10" s="189">
        <f>'SO 17571'!I15-Rekapitulácia!D10</f>
        <v>0</v>
      </c>
      <c r="C10" s="189">
        <f>'Kryci_list 17571'!J26</f>
        <v>0</v>
      </c>
      <c r="D10" s="189">
        <v>0</v>
      </c>
      <c r="E10" s="189">
        <f>'Kryci_list 17571'!J17</f>
        <v>0</v>
      </c>
      <c r="F10" s="189">
        <v>0</v>
      </c>
      <c r="G10" s="189">
        <f t="shared" si="0"/>
        <v>0</v>
      </c>
      <c r="K10">
        <f>'SO 17571'!K15</f>
        <v>0</v>
      </c>
      <c r="Q10">
        <v>30.126</v>
      </c>
    </row>
    <row r="11" spans="1:17" ht="14.25">
      <c r="A11" s="188" t="s">
        <v>16</v>
      </c>
      <c r="B11" s="189">
        <f>'SO 17572'!I16-Rekapitulácia!D11</f>
        <v>0</v>
      </c>
      <c r="C11" s="189">
        <f>'Kryci_list 17572'!J26</f>
        <v>0</v>
      </c>
      <c r="D11" s="189">
        <v>0</v>
      </c>
      <c r="E11" s="189">
        <f>'Kryci_list 17572'!J17</f>
        <v>0</v>
      </c>
      <c r="F11" s="189">
        <v>0</v>
      </c>
      <c r="G11" s="189">
        <f t="shared" si="0"/>
        <v>0</v>
      </c>
      <c r="K11">
        <f>'SO 17572'!K16</f>
        <v>0</v>
      </c>
      <c r="Q11">
        <v>30.126</v>
      </c>
    </row>
    <row r="12" spans="1:17" ht="14.25">
      <c r="A12" s="188" t="s">
        <v>17</v>
      </c>
      <c r="B12" s="189">
        <f>'SO 17573'!I15-Rekapitulácia!D12</f>
        <v>0</v>
      </c>
      <c r="C12" s="189">
        <f>'Kryci_list 17573'!J26</f>
        <v>0</v>
      </c>
      <c r="D12" s="189">
        <v>0</v>
      </c>
      <c r="E12" s="189">
        <f>'Kryci_list 17573'!J17</f>
        <v>0</v>
      </c>
      <c r="F12" s="189">
        <v>0</v>
      </c>
      <c r="G12" s="189">
        <f t="shared" si="0"/>
        <v>0</v>
      </c>
      <c r="K12">
        <f>'SO 17573'!K15</f>
        <v>0</v>
      </c>
      <c r="Q12">
        <v>30.126</v>
      </c>
    </row>
    <row r="13" spans="1:17" ht="14.25">
      <c r="A13" s="61" t="s">
        <v>18</v>
      </c>
      <c r="B13" s="67">
        <f>'SO 17574'!I15-Rekapitulácia!D13</f>
        <v>0</v>
      </c>
      <c r="C13" s="67">
        <f>'Kryci_list 17574'!J26</f>
        <v>0</v>
      </c>
      <c r="D13" s="67">
        <v>0</v>
      </c>
      <c r="E13" s="67">
        <f>'Kryci_list 17574'!J17</f>
        <v>0</v>
      </c>
      <c r="F13" s="67">
        <v>0</v>
      </c>
      <c r="G13" s="67">
        <f t="shared" si="0"/>
        <v>0</v>
      </c>
      <c r="K13">
        <f>'SO 17574'!K15</f>
        <v>0</v>
      </c>
      <c r="Q13">
        <v>30.126</v>
      </c>
    </row>
    <row r="14" spans="1:26" ht="14.25">
      <c r="A14" s="195" t="s">
        <v>794</v>
      </c>
      <c r="B14" s="196">
        <f>SUM(B7:B13)</f>
        <v>0</v>
      </c>
      <c r="C14" s="196">
        <f>SUM(C7:C13)</f>
        <v>0</v>
      </c>
      <c r="D14" s="196">
        <f>SUM(D7:D13)</f>
        <v>0</v>
      </c>
      <c r="E14" s="196">
        <f>SUM(E7:E13)</f>
        <v>0</v>
      </c>
      <c r="F14" s="196">
        <f>SUM(F7:F13)</f>
        <v>0</v>
      </c>
      <c r="G14" s="196">
        <f>SUM(G7:G13)-SUM(Z7:Z13)</f>
        <v>0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4.25">
      <c r="A15" s="193" t="s">
        <v>795</v>
      </c>
      <c r="B15" s="194">
        <f>G14-SUM(Rekapitulácia!K7:Rekapitulácia!K13)*1</f>
        <v>0</v>
      </c>
      <c r="C15" s="194"/>
      <c r="D15" s="194"/>
      <c r="E15" s="194"/>
      <c r="F15" s="194"/>
      <c r="G15" s="194">
        <f>ROUND(((ROUND(B15,2)*20)/100),2)*1</f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4.25">
      <c r="A16" s="5" t="s">
        <v>795</v>
      </c>
      <c r="B16" s="191">
        <f>(G14-B15)</f>
        <v>0</v>
      </c>
      <c r="C16" s="191"/>
      <c r="D16" s="191"/>
      <c r="E16" s="191"/>
      <c r="F16" s="191"/>
      <c r="G16" s="191">
        <f>ROUND(((ROUND(B16,2)*20)/100),2)</f>
        <v>0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4.25">
      <c r="A17" s="5" t="s">
        <v>796</v>
      </c>
      <c r="B17" s="191"/>
      <c r="C17" s="191"/>
      <c r="D17" s="191"/>
      <c r="E17" s="191"/>
      <c r="F17" s="191"/>
      <c r="G17" s="191">
        <f>SUM(G14:G16)</f>
        <v>0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7" ht="14.25">
      <c r="A18" s="10"/>
      <c r="B18" s="192"/>
      <c r="C18" s="192"/>
      <c r="D18" s="192"/>
      <c r="E18" s="192"/>
      <c r="F18" s="192"/>
      <c r="G18" s="192"/>
    </row>
    <row r="19" spans="1:7" ht="14.25">
      <c r="A19" s="10"/>
      <c r="B19" s="192"/>
      <c r="C19" s="192"/>
      <c r="D19" s="192"/>
      <c r="E19" s="192"/>
      <c r="F19" s="192"/>
      <c r="G19" s="192"/>
    </row>
    <row r="20" spans="1:7" ht="14.25">
      <c r="A20" s="10"/>
      <c r="B20" s="192"/>
      <c r="C20" s="192"/>
      <c r="D20" s="192"/>
      <c r="E20" s="192"/>
      <c r="F20" s="192"/>
      <c r="G20" s="192"/>
    </row>
    <row r="21" spans="1:7" ht="14.25">
      <c r="A21" s="10"/>
      <c r="B21" s="192"/>
      <c r="C21" s="192"/>
      <c r="D21" s="192"/>
      <c r="E21" s="192"/>
      <c r="F21" s="192"/>
      <c r="G21" s="192"/>
    </row>
    <row r="22" spans="1:7" ht="14.25">
      <c r="A22" s="10"/>
      <c r="B22" s="192"/>
      <c r="C22" s="192"/>
      <c r="D22" s="192"/>
      <c r="E22" s="192"/>
      <c r="F22" s="192"/>
      <c r="G22" s="192"/>
    </row>
    <row r="23" spans="1:7" ht="14.25">
      <c r="A23" s="10"/>
      <c r="B23" s="192"/>
      <c r="C23" s="192"/>
      <c r="D23" s="192"/>
      <c r="E23" s="192"/>
      <c r="F23" s="192"/>
      <c r="G23" s="192"/>
    </row>
    <row r="24" spans="1:7" ht="14.25">
      <c r="A24" s="10"/>
      <c r="B24" s="192"/>
      <c r="C24" s="192"/>
      <c r="D24" s="192"/>
      <c r="E24" s="192"/>
      <c r="F24" s="192"/>
      <c r="G24" s="192"/>
    </row>
    <row r="25" spans="1:7" ht="14.25">
      <c r="A25" s="10"/>
      <c r="B25" s="192"/>
      <c r="C25" s="192"/>
      <c r="D25" s="192"/>
      <c r="E25" s="192"/>
      <c r="F25" s="192"/>
      <c r="G25" s="192"/>
    </row>
    <row r="26" spans="1:7" ht="14.25">
      <c r="A26" s="10"/>
      <c r="B26" s="192"/>
      <c r="C26" s="192"/>
      <c r="D26" s="192"/>
      <c r="E26" s="192"/>
      <c r="F26" s="192"/>
      <c r="G26" s="192"/>
    </row>
    <row r="27" spans="1:7" ht="14.25">
      <c r="A27" s="10"/>
      <c r="B27" s="192"/>
      <c r="C27" s="192"/>
      <c r="D27" s="192"/>
      <c r="E27" s="192"/>
      <c r="F27" s="192"/>
      <c r="G27" s="192"/>
    </row>
    <row r="28" spans="1:7" ht="14.25">
      <c r="A28" s="10"/>
      <c r="B28" s="192"/>
      <c r="C28" s="192"/>
      <c r="D28" s="192"/>
      <c r="E28" s="192"/>
      <c r="F28" s="192"/>
      <c r="G28" s="192"/>
    </row>
    <row r="29" spans="1:7" ht="14.25">
      <c r="A29" s="10"/>
      <c r="B29" s="192"/>
      <c r="C29" s="192"/>
      <c r="D29" s="192"/>
      <c r="E29" s="192"/>
      <c r="F29" s="192"/>
      <c r="G29" s="192"/>
    </row>
    <row r="30" spans="1:7" ht="14.25">
      <c r="A30" s="10"/>
      <c r="B30" s="192"/>
      <c r="C30" s="192"/>
      <c r="D30" s="192"/>
      <c r="E30" s="192"/>
      <c r="F30" s="192"/>
      <c r="G30" s="192"/>
    </row>
    <row r="31" spans="1:7" ht="14.25">
      <c r="A31" s="10"/>
      <c r="B31" s="192"/>
      <c r="C31" s="192"/>
      <c r="D31" s="192"/>
      <c r="E31" s="192"/>
      <c r="F31" s="192"/>
      <c r="G31" s="192"/>
    </row>
    <row r="32" spans="1:7" ht="14.25">
      <c r="A32" s="10"/>
      <c r="B32" s="192"/>
      <c r="C32" s="192"/>
      <c r="D32" s="192"/>
      <c r="E32" s="192"/>
      <c r="F32" s="192"/>
      <c r="G32" s="192"/>
    </row>
    <row r="33" spans="1:7" ht="14.25">
      <c r="A33" s="10"/>
      <c r="B33" s="192"/>
      <c r="C33" s="192"/>
      <c r="D33" s="192"/>
      <c r="E33" s="192"/>
      <c r="F33" s="192"/>
      <c r="G33" s="192"/>
    </row>
    <row r="34" spans="1:7" ht="14.25">
      <c r="A34" s="10"/>
      <c r="B34" s="192"/>
      <c r="C34" s="192"/>
      <c r="D34" s="192"/>
      <c r="E34" s="192"/>
      <c r="F34" s="192"/>
      <c r="G34" s="192"/>
    </row>
    <row r="35" spans="1:7" ht="14.25">
      <c r="A35" s="10"/>
      <c r="B35" s="192"/>
      <c r="C35" s="192"/>
      <c r="D35" s="192"/>
      <c r="E35" s="192"/>
      <c r="F35" s="192"/>
      <c r="G35" s="192"/>
    </row>
    <row r="36" spans="1:7" ht="14.25">
      <c r="A36" s="10"/>
      <c r="B36" s="192"/>
      <c r="C36" s="192"/>
      <c r="D36" s="192"/>
      <c r="E36" s="192"/>
      <c r="F36" s="192"/>
      <c r="G36" s="192"/>
    </row>
    <row r="37" spans="1:7" ht="14.25">
      <c r="A37" s="10"/>
      <c r="B37" s="192"/>
      <c r="C37" s="192"/>
      <c r="D37" s="192"/>
      <c r="E37" s="192"/>
      <c r="F37" s="192"/>
      <c r="G37" s="192"/>
    </row>
    <row r="38" spans="1:7" ht="14.25">
      <c r="A38" s="10"/>
      <c r="B38" s="192"/>
      <c r="C38" s="192"/>
      <c r="D38" s="192"/>
      <c r="E38" s="192"/>
      <c r="F38" s="192"/>
      <c r="G38" s="192"/>
    </row>
    <row r="39" spans="1:7" ht="14.25">
      <c r="A39" s="10"/>
      <c r="B39" s="192"/>
      <c r="C39" s="192"/>
      <c r="D39" s="192"/>
      <c r="E39" s="192"/>
      <c r="F39" s="192"/>
      <c r="G39" s="192"/>
    </row>
    <row r="40" spans="1:7" ht="14.25">
      <c r="A40" s="1"/>
      <c r="B40" s="141"/>
      <c r="C40" s="141"/>
      <c r="D40" s="141"/>
      <c r="E40" s="141"/>
      <c r="F40" s="141"/>
      <c r="G40" s="141"/>
    </row>
    <row r="41" spans="1:7" ht="14.25">
      <c r="A41" s="1"/>
      <c r="B41" s="141"/>
      <c r="C41" s="141"/>
      <c r="D41" s="141"/>
      <c r="E41" s="141"/>
      <c r="F41" s="141"/>
      <c r="G41" s="141"/>
    </row>
    <row r="42" spans="1:7" ht="14.25">
      <c r="A42" s="1"/>
      <c r="B42" s="141"/>
      <c r="C42" s="141"/>
      <c r="D42" s="141"/>
      <c r="E42" s="141"/>
      <c r="F42" s="141"/>
      <c r="G42" s="141"/>
    </row>
    <row r="43" spans="1:7" ht="14.25">
      <c r="A43" s="1"/>
      <c r="B43" s="141"/>
      <c r="C43" s="141"/>
      <c r="D43" s="141"/>
      <c r="E43" s="141"/>
      <c r="F43" s="141"/>
      <c r="G43" s="141"/>
    </row>
    <row r="44" spans="1:7" ht="14.25">
      <c r="A44" s="1"/>
      <c r="B44" s="141"/>
      <c r="C44" s="141"/>
      <c r="D44" s="141"/>
      <c r="E44" s="141"/>
      <c r="F44" s="141"/>
      <c r="G44" s="141"/>
    </row>
    <row r="45" spans="1:7" ht="14.25">
      <c r="A45" s="1"/>
      <c r="B45" s="141"/>
      <c r="C45" s="141"/>
      <c r="D45" s="141"/>
      <c r="E45" s="141"/>
      <c r="F45" s="141"/>
      <c r="G45" s="141"/>
    </row>
    <row r="46" spans="1:7" ht="14.25">
      <c r="A46" s="1"/>
      <c r="B46" s="141"/>
      <c r="C46" s="141"/>
      <c r="D46" s="141"/>
      <c r="E46" s="141"/>
      <c r="F46" s="141"/>
      <c r="G46" s="141"/>
    </row>
    <row r="47" spans="1:7" ht="14.25">
      <c r="A47" s="1"/>
      <c r="B47" s="141"/>
      <c r="C47" s="141"/>
      <c r="D47" s="141"/>
      <c r="E47" s="141"/>
      <c r="F47" s="141"/>
      <c r="G47" s="141"/>
    </row>
    <row r="48" spans="1:7" ht="14.25">
      <c r="A48" s="1"/>
      <c r="B48" s="141"/>
      <c r="C48" s="141"/>
      <c r="D48" s="141"/>
      <c r="E48" s="141"/>
      <c r="F48" s="141"/>
      <c r="G48" s="141"/>
    </row>
    <row r="49" spans="1:7" ht="14.25">
      <c r="A49" s="1"/>
      <c r="B49" s="141"/>
      <c r="C49" s="141"/>
      <c r="D49" s="141"/>
      <c r="E49" s="141"/>
      <c r="F49" s="141"/>
      <c r="G49" s="141"/>
    </row>
    <row r="50" spans="1:7" ht="14.25">
      <c r="A50" s="1"/>
      <c r="B50" s="141"/>
      <c r="C50" s="141"/>
      <c r="D50" s="141"/>
      <c r="E50" s="141"/>
      <c r="F50" s="141"/>
      <c r="G50" s="141"/>
    </row>
    <row r="51" spans="2:7" ht="14.25">
      <c r="B51" s="190"/>
      <c r="C51" s="190"/>
      <c r="D51" s="190"/>
      <c r="E51" s="190"/>
      <c r="F51" s="190"/>
      <c r="G51" s="190"/>
    </row>
    <row r="52" spans="2:7" ht="14.25">
      <c r="B52" s="190"/>
      <c r="C52" s="190"/>
      <c r="D52" s="190"/>
      <c r="E52" s="190"/>
      <c r="F52" s="190"/>
      <c r="G52" s="190"/>
    </row>
    <row r="53" spans="2:7" ht="14.25">
      <c r="B53" s="190"/>
      <c r="C53" s="190"/>
      <c r="D53" s="190"/>
      <c r="E53" s="190"/>
      <c r="F53" s="190"/>
      <c r="G53" s="190"/>
    </row>
    <row r="54" spans="2:7" ht="14.25">
      <c r="B54" s="190"/>
      <c r="C54" s="190"/>
      <c r="D54" s="190"/>
      <c r="E54" s="190"/>
      <c r="F54" s="190"/>
      <c r="G54" s="190"/>
    </row>
    <row r="55" spans="2:7" ht="14.25">
      <c r="B55" s="190"/>
      <c r="C55" s="190"/>
      <c r="D55" s="190"/>
      <c r="E55" s="190"/>
      <c r="F55" s="190"/>
      <c r="G55" s="190"/>
    </row>
    <row r="56" spans="2:7" ht="14.25">
      <c r="B56" s="190"/>
      <c r="C56" s="190"/>
      <c r="D56" s="190"/>
      <c r="E56" s="190"/>
      <c r="F56" s="190"/>
      <c r="G56" s="190"/>
    </row>
    <row r="57" spans="2:7" ht="14.25">
      <c r="B57" s="190"/>
      <c r="C57" s="190"/>
      <c r="D57" s="190"/>
      <c r="E57" s="190"/>
      <c r="F57" s="190"/>
      <c r="G57" s="190"/>
    </row>
    <row r="58" spans="2:7" ht="14.25">
      <c r="B58" s="190"/>
      <c r="C58" s="190"/>
      <c r="D58" s="190"/>
      <c r="E58" s="190"/>
      <c r="F58" s="190"/>
      <c r="G58" s="190"/>
    </row>
    <row r="59" spans="2:7" ht="14.25">
      <c r="B59" s="190"/>
      <c r="C59" s="190"/>
      <c r="D59" s="190"/>
      <c r="E59" s="190"/>
      <c r="F59" s="190"/>
      <c r="G59" s="190"/>
    </row>
    <row r="60" spans="2:7" ht="14.25">
      <c r="B60" s="190"/>
      <c r="C60" s="190"/>
      <c r="D60" s="190"/>
      <c r="E60" s="190"/>
      <c r="F60" s="190"/>
      <c r="G60" s="190"/>
    </row>
    <row r="61" spans="2:7" ht="14.25">
      <c r="B61" s="190"/>
      <c r="C61" s="190"/>
      <c r="D61" s="190"/>
      <c r="E61" s="190"/>
      <c r="F61" s="190"/>
      <c r="G61" s="190"/>
    </row>
    <row r="62" spans="2:7" ht="14.25">
      <c r="B62" s="190"/>
      <c r="C62" s="190"/>
      <c r="D62" s="190"/>
      <c r="E62" s="190"/>
      <c r="F62" s="190"/>
      <c r="G62" s="190"/>
    </row>
    <row r="63" spans="2:7" ht="14.25">
      <c r="B63" s="190"/>
      <c r="C63" s="190"/>
      <c r="D63" s="190"/>
      <c r="E63" s="190"/>
      <c r="F63" s="190"/>
      <c r="G63" s="190"/>
    </row>
    <row r="64" spans="2:7" ht="14.25">
      <c r="B64" s="190"/>
      <c r="C64" s="190"/>
      <c r="D64" s="190"/>
      <c r="E64" s="190"/>
      <c r="F64" s="190"/>
      <c r="G64" s="190"/>
    </row>
    <row r="65" spans="2:7" ht="14.25">
      <c r="B65" s="190"/>
      <c r="C65" s="190"/>
      <c r="D65" s="190"/>
      <c r="E65" s="190"/>
      <c r="F65" s="190"/>
      <c r="G65" s="190"/>
    </row>
    <row r="66" spans="2:7" ht="14.25">
      <c r="B66" s="190"/>
      <c r="C66" s="190"/>
      <c r="D66" s="190"/>
      <c r="E66" s="190"/>
      <c r="F66" s="190"/>
      <c r="G66" s="190"/>
    </row>
    <row r="67" spans="2:7" ht="14.25">
      <c r="B67" s="190"/>
      <c r="C67" s="190"/>
      <c r="D67" s="190"/>
      <c r="E67" s="190"/>
      <c r="F67" s="190"/>
      <c r="G67" s="190"/>
    </row>
    <row r="68" spans="2:7" ht="14.25">
      <c r="B68" s="190"/>
      <c r="C68" s="190"/>
      <c r="D68" s="190"/>
      <c r="E68" s="190"/>
      <c r="F68" s="190"/>
      <c r="G68" s="190"/>
    </row>
    <row r="69" spans="2:7" ht="14.25">
      <c r="B69" s="190"/>
      <c r="C69" s="190"/>
      <c r="D69" s="190"/>
      <c r="E69" s="190"/>
      <c r="F69" s="190"/>
      <c r="G69" s="190"/>
    </row>
    <row r="70" spans="2:7" ht="14.25">
      <c r="B70" s="190"/>
      <c r="C70" s="190"/>
      <c r="D70" s="190"/>
      <c r="E70" s="190"/>
      <c r="F70" s="190"/>
      <c r="G70" s="190"/>
    </row>
    <row r="71" spans="2:7" ht="14.25">
      <c r="B71" s="190"/>
      <c r="C71" s="190"/>
      <c r="D71" s="190"/>
      <c r="E71" s="190"/>
      <c r="F71" s="190"/>
      <c r="G71" s="190"/>
    </row>
    <row r="72" spans="2:7" ht="14.25">
      <c r="B72" s="190"/>
      <c r="C72" s="190"/>
      <c r="D72" s="190"/>
      <c r="E72" s="190"/>
      <c r="F72" s="190"/>
      <c r="G72" s="190"/>
    </row>
    <row r="73" spans="2:7" ht="14.25">
      <c r="B73" s="190"/>
      <c r="C73" s="190"/>
      <c r="D73" s="190"/>
      <c r="E73" s="190"/>
      <c r="F73" s="190"/>
      <c r="G73" s="190"/>
    </row>
    <row r="74" spans="2:7" ht="14.25">
      <c r="B74" s="190"/>
      <c r="C74" s="190"/>
      <c r="D74" s="190"/>
      <c r="E74" s="190"/>
      <c r="F74" s="190"/>
      <c r="G74" s="190"/>
    </row>
    <row r="75" spans="2:7" ht="14.25">
      <c r="B75" s="190"/>
      <c r="C75" s="190"/>
      <c r="D75" s="190"/>
      <c r="E75" s="190"/>
      <c r="F75" s="190"/>
      <c r="G75" s="190"/>
    </row>
    <row r="76" spans="2:7" ht="14.25">
      <c r="B76" s="190"/>
      <c r="C76" s="190"/>
      <c r="D76" s="190"/>
      <c r="E76" s="190"/>
      <c r="F76" s="190"/>
      <c r="G76" s="190"/>
    </row>
    <row r="77" spans="2:7" ht="14.25">
      <c r="B77" s="190"/>
      <c r="C77" s="190"/>
      <c r="D77" s="190"/>
      <c r="E77" s="190"/>
      <c r="F77" s="190"/>
      <c r="G77" s="190"/>
    </row>
    <row r="78" spans="2:7" ht="14.25">
      <c r="B78" s="190"/>
      <c r="C78" s="190"/>
      <c r="D78" s="190"/>
      <c r="E78" s="190"/>
      <c r="F78" s="190"/>
      <c r="G78" s="190"/>
    </row>
    <row r="79" spans="2:7" ht="14.25">
      <c r="B79" s="190"/>
      <c r="C79" s="190"/>
      <c r="D79" s="190"/>
      <c r="E79" s="190"/>
      <c r="F79" s="190"/>
      <c r="G79" s="190"/>
    </row>
    <row r="80" spans="2:7" ht="14.25">
      <c r="B80" s="190"/>
      <c r="C80" s="190"/>
      <c r="D80" s="190"/>
      <c r="E80" s="190"/>
      <c r="F80" s="190"/>
      <c r="G80" s="190"/>
    </row>
    <row r="81" spans="2:7" ht="14.25">
      <c r="B81" s="190"/>
      <c r="C81" s="190"/>
      <c r="D81" s="190"/>
      <c r="E81" s="190"/>
      <c r="F81" s="190"/>
      <c r="G81" s="190"/>
    </row>
    <row r="82" spans="2:7" ht="14.25">
      <c r="B82" s="190"/>
      <c r="C82" s="190"/>
      <c r="D82" s="190"/>
      <c r="E82" s="190"/>
      <c r="F82" s="190"/>
      <c r="G82" s="190"/>
    </row>
    <row r="83" spans="2:7" ht="14.25">
      <c r="B83" s="190"/>
      <c r="C83" s="190"/>
      <c r="D83" s="190"/>
      <c r="E83" s="190"/>
      <c r="F83" s="190"/>
      <c r="G83" s="190"/>
    </row>
    <row r="84" spans="2:7" ht="14.25">
      <c r="B84" s="190"/>
      <c r="C84" s="190"/>
      <c r="D84" s="190"/>
      <c r="E84" s="190"/>
      <c r="F84" s="190"/>
      <c r="G84" s="190"/>
    </row>
    <row r="85" spans="2:7" ht="14.25">
      <c r="B85" s="190"/>
      <c r="C85" s="190"/>
      <c r="D85" s="190"/>
      <c r="E85" s="190"/>
      <c r="F85" s="190"/>
      <c r="G85" s="190"/>
    </row>
    <row r="86" spans="2:7" ht="14.25">
      <c r="B86" s="190"/>
      <c r="C86" s="190"/>
      <c r="D86" s="190"/>
      <c r="E86" s="190"/>
      <c r="F86" s="190"/>
      <c r="G86" s="190"/>
    </row>
    <row r="87" spans="2:7" ht="14.25">
      <c r="B87" s="190"/>
      <c r="C87" s="190"/>
      <c r="D87" s="190"/>
      <c r="E87" s="190"/>
      <c r="F87" s="190"/>
      <c r="G87" s="190"/>
    </row>
    <row r="88" spans="2:7" ht="14.25">
      <c r="B88" s="190"/>
      <c r="C88" s="190"/>
      <c r="D88" s="190"/>
      <c r="E88" s="190"/>
      <c r="F88" s="190"/>
      <c r="G88" s="190"/>
    </row>
    <row r="89" spans="2:7" ht="14.25">
      <c r="B89" s="190"/>
      <c r="C89" s="190"/>
      <c r="D89" s="190"/>
      <c r="E89" s="190"/>
      <c r="F89" s="190"/>
      <c r="G89" s="190"/>
    </row>
    <row r="90" spans="2:7" ht="14.25">
      <c r="B90" s="190"/>
      <c r="C90" s="190"/>
      <c r="D90" s="190"/>
      <c r="E90" s="190"/>
      <c r="F90" s="190"/>
      <c r="G90" s="190"/>
    </row>
    <row r="91" spans="2:7" ht="14.25">
      <c r="B91" s="190"/>
      <c r="C91" s="190"/>
      <c r="D91" s="190"/>
      <c r="E91" s="190"/>
      <c r="F91" s="190"/>
      <c r="G91" s="190"/>
    </row>
    <row r="92" spans="2:7" ht="14.25">
      <c r="B92" s="190"/>
      <c r="C92" s="190"/>
      <c r="D92" s="190"/>
      <c r="E92" s="190"/>
      <c r="F92" s="190"/>
      <c r="G92" s="190"/>
    </row>
    <row r="93" spans="2:7" ht="14.25">
      <c r="B93" s="190"/>
      <c r="C93" s="190"/>
      <c r="D93" s="190"/>
      <c r="E93" s="190"/>
      <c r="F93" s="190"/>
      <c r="G93" s="190"/>
    </row>
    <row r="94" spans="2:7" ht="14.25">
      <c r="B94" s="190"/>
      <c r="C94" s="190"/>
      <c r="D94" s="190"/>
      <c r="E94" s="190"/>
      <c r="F94" s="190"/>
      <c r="G94" s="190"/>
    </row>
    <row r="95" spans="2:7" ht="14.25">
      <c r="B95" s="190"/>
      <c r="C95" s="190"/>
      <c r="D95" s="190"/>
      <c r="E95" s="190"/>
      <c r="F95" s="190"/>
      <c r="G95" s="190"/>
    </row>
    <row r="96" spans="2:7" ht="14.25">
      <c r="B96" s="190"/>
      <c r="C96" s="190"/>
      <c r="D96" s="190"/>
      <c r="E96" s="190"/>
      <c r="F96" s="190"/>
      <c r="G96" s="190"/>
    </row>
    <row r="97" spans="2:7" ht="14.25">
      <c r="B97" s="190"/>
      <c r="C97" s="190"/>
      <c r="D97" s="190"/>
      <c r="E97" s="190"/>
      <c r="F97" s="190"/>
      <c r="G97" s="190"/>
    </row>
    <row r="98" spans="2:7" ht="14.25">
      <c r="B98" s="190"/>
      <c r="C98" s="190"/>
      <c r="D98" s="190"/>
      <c r="E98" s="190"/>
      <c r="F98" s="190"/>
      <c r="G98" s="190"/>
    </row>
    <row r="99" spans="2:7" ht="14.25">
      <c r="B99" s="190"/>
      <c r="C99" s="190"/>
      <c r="D99" s="190"/>
      <c r="E99" s="190"/>
      <c r="F99" s="190"/>
      <c r="G99" s="190"/>
    </row>
    <row r="100" spans="2:7" ht="14.25">
      <c r="B100" s="190"/>
      <c r="C100" s="190"/>
      <c r="D100" s="190"/>
      <c r="E100" s="190"/>
      <c r="F100" s="190"/>
      <c r="G100" s="190"/>
    </row>
    <row r="101" spans="2:7" ht="14.25">
      <c r="B101" s="190"/>
      <c r="C101" s="190"/>
      <c r="D101" s="190"/>
      <c r="E101" s="190"/>
      <c r="F101" s="190"/>
      <c r="G101" s="190"/>
    </row>
    <row r="102" spans="2:7" ht="14.25">
      <c r="B102" s="190"/>
      <c r="C102" s="190"/>
      <c r="D102" s="190"/>
      <c r="E102" s="190"/>
      <c r="F102" s="190"/>
      <c r="G102" s="190"/>
    </row>
    <row r="103" spans="2:7" ht="14.25">
      <c r="B103" s="190"/>
      <c r="C103" s="190"/>
      <c r="D103" s="190"/>
      <c r="E103" s="190"/>
      <c r="F103" s="190"/>
      <c r="G103" s="190"/>
    </row>
    <row r="104" spans="2:7" ht="14.25">
      <c r="B104" s="190"/>
      <c r="C104" s="190"/>
      <c r="D104" s="190"/>
      <c r="E104" s="190"/>
      <c r="F104" s="190"/>
      <c r="G104" s="190"/>
    </row>
    <row r="105" spans="2:7" ht="14.25">
      <c r="B105" s="190"/>
      <c r="C105" s="190"/>
      <c r="D105" s="190"/>
      <c r="E105" s="190"/>
      <c r="F105" s="190"/>
      <c r="G105" s="190"/>
    </row>
    <row r="106" spans="2:7" ht="14.25">
      <c r="B106" s="190"/>
      <c r="C106" s="190"/>
      <c r="D106" s="190"/>
      <c r="E106" s="190"/>
      <c r="F106" s="190"/>
      <c r="G106" s="190"/>
    </row>
    <row r="107" spans="2:7" ht="14.25">
      <c r="B107" s="190"/>
      <c r="C107" s="190"/>
      <c r="D107" s="190"/>
      <c r="E107" s="190"/>
      <c r="F107" s="190"/>
      <c r="G107" s="190"/>
    </row>
    <row r="108" spans="2:7" ht="14.25">
      <c r="B108" s="190"/>
      <c r="C108" s="190"/>
      <c r="D108" s="190"/>
      <c r="E108" s="190"/>
      <c r="F108" s="190"/>
      <c r="G108" s="190"/>
    </row>
    <row r="109" spans="2:7" ht="14.25">
      <c r="B109" s="190"/>
      <c r="C109" s="190"/>
      <c r="D109" s="190"/>
      <c r="E109" s="190"/>
      <c r="F109" s="190"/>
      <c r="G109" s="190"/>
    </row>
  </sheetData>
  <sheetProtection/>
  <mergeCells count="1">
    <mergeCell ref="A3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740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71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72</v>
      </c>
      <c r="B11" s="149">
        <f>'SO 17570'!L16</f>
        <v>0</v>
      </c>
      <c r="C11" s="149">
        <f>'SO 17570'!M16</f>
        <v>0</v>
      </c>
      <c r="D11" s="149">
        <f>'SO 17570'!I16</f>
        <v>0</v>
      </c>
      <c r="E11" s="150">
        <f>'SO 17570'!S16</f>
        <v>0</v>
      </c>
      <c r="F11" s="150">
        <f>'SO 17570'!V16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148" t="s">
        <v>75</v>
      </c>
      <c r="B12" s="149">
        <f>'SO 17570'!L21</f>
        <v>0</v>
      </c>
      <c r="C12" s="149">
        <f>'SO 17570'!M21</f>
        <v>0</v>
      </c>
      <c r="D12" s="149">
        <f>'SO 17570'!I21</f>
        <v>0</v>
      </c>
      <c r="E12" s="150">
        <f>'SO 17570'!S21</f>
        <v>0.06</v>
      </c>
      <c r="F12" s="150">
        <f>'SO 17570'!V21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4.25">
      <c r="A13" s="148" t="s">
        <v>603</v>
      </c>
      <c r="B13" s="149">
        <f>'SO 17570'!L27</f>
        <v>0</v>
      </c>
      <c r="C13" s="149">
        <f>'SO 17570'!M27</f>
        <v>0</v>
      </c>
      <c r="D13" s="149">
        <f>'SO 17570'!I27</f>
        <v>0</v>
      </c>
      <c r="E13" s="150">
        <f>'SO 17570'!S27</f>
        <v>2.49</v>
      </c>
      <c r="F13" s="150">
        <f>'SO 17570'!V27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4.25">
      <c r="A14" s="148" t="s">
        <v>78</v>
      </c>
      <c r="B14" s="149">
        <f>'SO 17570'!L31</f>
        <v>0</v>
      </c>
      <c r="C14" s="149">
        <f>'SO 17570'!M31</f>
        <v>0</v>
      </c>
      <c r="D14" s="149">
        <f>'SO 17570'!I31</f>
        <v>0</v>
      </c>
      <c r="E14" s="150">
        <f>'SO 17570'!S31</f>
        <v>0</v>
      </c>
      <c r="F14" s="150">
        <f>'SO 17570'!V31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4.25">
      <c r="A15" s="2" t="s">
        <v>71</v>
      </c>
      <c r="B15" s="151">
        <f>'SO 17570'!L33</f>
        <v>0</v>
      </c>
      <c r="C15" s="151">
        <f>'SO 17570'!M33</f>
        <v>0</v>
      </c>
      <c r="D15" s="151">
        <f>'SO 17570'!I33</f>
        <v>0</v>
      </c>
      <c r="E15" s="152">
        <f>'SO 17570'!S33</f>
        <v>2.55</v>
      </c>
      <c r="F15" s="152">
        <f>'SO 17570'!V33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6" ht="14.25">
      <c r="A16" s="1"/>
      <c r="B16" s="141"/>
      <c r="C16" s="141"/>
      <c r="D16" s="141"/>
      <c r="E16" s="140"/>
      <c r="F16" s="140"/>
    </row>
    <row r="17" spans="1:26" ht="14.25">
      <c r="A17" s="2" t="s">
        <v>96</v>
      </c>
      <c r="B17" s="151"/>
      <c r="C17" s="149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4.25">
      <c r="A18" s="148" t="s">
        <v>741</v>
      </c>
      <c r="B18" s="149">
        <f>'SO 17570'!L47</f>
        <v>0</v>
      </c>
      <c r="C18" s="149">
        <f>'SO 17570'!M47</f>
        <v>0</v>
      </c>
      <c r="D18" s="149">
        <f>'SO 17570'!I47</f>
        <v>0</v>
      </c>
      <c r="E18" s="150">
        <f>'SO 17570'!S47</f>
        <v>0.04</v>
      </c>
      <c r="F18" s="150">
        <f>'SO 17570'!V47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4.25">
      <c r="A19" s="2" t="s">
        <v>96</v>
      </c>
      <c r="B19" s="151">
        <f>'SO 17570'!L49</f>
        <v>0</v>
      </c>
      <c r="C19" s="151">
        <f>'SO 17570'!M49</f>
        <v>0</v>
      </c>
      <c r="D19" s="151">
        <f>'SO 17570'!I49</f>
        <v>0</v>
      </c>
      <c r="E19" s="152">
        <f>'SO 17570'!S49</f>
        <v>0.04</v>
      </c>
      <c r="F19" s="152">
        <f>'SO 17570'!V49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6" ht="14.25">
      <c r="A20" s="1"/>
      <c r="B20" s="141"/>
      <c r="C20" s="141"/>
      <c r="D20" s="141"/>
      <c r="E20" s="140"/>
      <c r="F20" s="140"/>
    </row>
    <row r="21" spans="1:26" ht="14.25">
      <c r="A21" s="2" t="s">
        <v>99</v>
      </c>
      <c r="B21" s="151">
        <f>'SO 17570'!L50</f>
        <v>0</v>
      </c>
      <c r="C21" s="151">
        <f>'SO 17570'!M50</f>
        <v>0</v>
      </c>
      <c r="D21" s="151">
        <f>'SO 17570'!I50</f>
        <v>0</v>
      </c>
      <c r="E21" s="152">
        <f>'SO 17570'!S50</f>
        <v>2.59</v>
      </c>
      <c r="F21" s="152">
        <f>'SO 17570'!V50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6" ht="14.25">
      <c r="A22" s="1"/>
      <c r="B22" s="141"/>
      <c r="C22" s="141"/>
      <c r="D22" s="141"/>
      <c r="E22" s="140"/>
      <c r="F22" s="140"/>
    </row>
    <row r="23" spans="1:6" ht="14.25">
      <c r="A23" s="1"/>
      <c r="B23" s="141"/>
      <c r="C23" s="141"/>
      <c r="D23" s="141"/>
      <c r="E23" s="140"/>
      <c r="F23" s="140"/>
    </row>
    <row r="24" spans="1:6" ht="14.25">
      <c r="A24" s="1"/>
      <c r="B24" s="141"/>
      <c r="C24" s="141"/>
      <c r="D24" s="141"/>
      <c r="E24" s="140"/>
      <c r="F24" s="140"/>
    </row>
    <row r="25" spans="1:6" ht="14.25">
      <c r="A25" s="1"/>
      <c r="B25" s="141"/>
      <c r="C25" s="141"/>
      <c r="D25" s="141"/>
      <c r="E25" s="140"/>
      <c r="F25" s="140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740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71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1</v>
      </c>
      <c r="D10" s="163" t="s">
        <v>72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114</v>
      </c>
      <c r="C11" s="170" t="s">
        <v>627</v>
      </c>
      <c r="D11" s="164" t="s">
        <v>742</v>
      </c>
      <c r="E11" s="164" t="s">
        <v>117</v>
      </c>
      <c r="F11" s="165">
        <v>16</v>
      </c>
      <c r="G11" s="171"/>
      <c r="H11" s="171"/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2"/>
      <c r="Q11" s="172"/>
      <c r="R11" s="172"/>
      <c r="S11" s="167">
        <f>ROUND(F11*(P11),3)</f>
        <v>0</v>
      </c>
      <c r="T11" s="168"/>
      <c r="U11" s="168"/>
      <c r="V11" s="172"/>
      <c r="Z11">
        <v>0</v>
      </c>
    </row>
    <row r="12" spans="1:26" ht="24.75" customHeight="1">
      <c r="A12" s="169"/>
      <c r="B12" s="164" t="s">
        <v>114</v>
      </c>
      <c r="C12" s="170" t="s">
        <v>617</v>
      </c>
      <c r="D12" s="164" t="s">
        <v>743</v>
      </c>
      <c r="E12" s="164" t="s">
        <v>117</v>
      </c>
      <c r="F12" s="165">
        <v>16</v>
      </c>
      <c r="G12" s="171"/>
      <c r="H12" s="171"/>
      <c r="I12" s="166">
        <f>ROUND(F12*(G12+H12),2)</f>
        <v>0</v>
      </c>
      <c r="J12" s="164">
        <f>ROUND(F12*(N12),2)</f>
        <v>0</v>
      </c>
      <c r="K12" s="167">
        <f>ROUND(F12*(O12),2)</f>
        <v>0</v>
      </c>
      <c r="L12" s="167">
        <f>ROUND(F12*(G12),2)</f>
        <v>0</v>
      </c>
      <c r="M12" s="167">
        <f>ROUND(F12*(H12),2)</f>
        <v>0</v>
      </c>
      <c r="N12" s="167">
        <v>0</v>
      </c>
      <c r="O12" s="167"/>
      <c r="P12" s="172"/>
      <c r="Q12" s="172"/>
      <c r="R12" s="172"/>
      <c r="S12" s="167">
        <f>ROUND(F12*(P12),3)</f>
        <v>0</v>
      </c>
      <c r="T12" s="168"/>
      <c r="U12" s="168"/>
      <c r="V12" s="172"/>
      <c r="Z12">
        <v>0</v>
      </c>
    </row>
    <row r="13" spans="1:26" ht="24.75" customHeight="1">
      <c r="A13" s="169"/>
      <c r="B13" s="164" t="s">
        <v>114</v>
      </c>
      <c r="C13" s="170" t="s">
        <v>122</v>
      </c>
      <c r="D13" s="164" t="s">
        <v>123</v>
      </c>
      <c r="E13" s="164" t="s">
        <v>117</v>
      </c>
      <c r="F13" s="165">
        <v>16</v>
      </c>
      <c r="G13" s="171"/>
      <c r="H13" s="171"/>
      <c r="I13" s="166">
        <f>ROUND(F13*(G13+H13),2)</f>
        <v>0</v>
      </c>
      <c r="J13" s="164">
        <f>ROUND(F13*(N13),2)</f>
        <v>0</v>
      </c>
      <c r="K13" s="167">
        <f>ROUND(F13*(O13),2)</f>
        <v>0</v>
      </c>
      <c r="L13" s="167">
        <f>ROUND(F13*(G13),2)</f>
        <v>0</v>
      </c>
      <c r="M13" s="167">
        <f>ROUND(F13*(H13),2)</f>
        <v>0</v>
      </c>
      <c r="N13" s="167">
        <v>0</v>
      </c>
      <c r="O13" s="167"/>
      <c r="P13" s="172"/>
      <c r="Q13" s="172"/>
      <c r="R13" s="172"/>
      <c r="S13" s="167">
        <f>ROUND(F13*(P13),3)</f>
        <v>0</v>
      </c>
      <c r="T13" s="168"/>
      <c r="U13" s="168"/>
      <c r="V13" s="172"/>
      <c r="Z13">
        <v>0</v>
      </c>
    </row>
    <row r="14" spans="1:26" ht="24.75" customHeight="1">
      <c r="A14" s="169"/>
      <c r="B14" s="164" t="s">
        <v>114</v>
      </c>
      <c r="C14" s="170" t="s">
        <v>607</v>
      </c>
      <c r="D14" s="164" t="s">
        <v>744</v>
      </c>
      <c r="E14" s="164" t="s">
        <v>150</v>
      </c>
      <c r="F14" s="165">
        <v>200</v>
      </c>
      <c r="G14" s="171"/>
      <c r="H14" s="171"/>
      <c r="I14" s="166">
        <f>ROUND(F14*(G14+H14),2)</f>
        <v>0</v>
      </c>
      <c r="J14" s="164">
        <f>ROUND(F14*(N14),2)</f>
        <v>0</v>
      </c>
      <c r="K14" s="167">
        <f>ROUND(F14*(O14),2)</f>
        <v>0</v>
      </c>
      <c r="L14" s="167">
        <f>ROUND(F14*(G14),2)</f>
        <v>0</v>
      </c>
      <c r="M14" s="167">
        <f>ROUND(F14*(H14),2)</f>
        <v>0</v>
      </c>
      <c r="N14" s="167">
        <v>0</v>
      </c>
      <c r="O14" s="167"/>
      <c r="P14" s="172"/>
      <c r="Q14" s="172"/>
      <c r="R14" s="172"/>
      <c r="S14" s="167">
        <f>ROUND(F14*(P14),3)</f>
        <v>0</v>
      </c>
      <c r="T14" s="168"/>
      <c r="U14" s="168"/>
      <c r="V14" s="172"/>
      <c r="Z14">
        <v>0</v>
      </c>
    </row>
    <row r="15" spans="1:26" ht="24.75" customHeight="1">
      <c r="A15" s="169"/>
      <c r="B15" s="164" t="s">
        <v>114</v>
      </c>
      <c r="C15" s="170" t="s">
        <v>635</v>
      </c>
      <c r="D15" s="164" t="s">
        <v>745</v>
      </c>
      <c r="E15" s="164" t="s">
        <v>117</v>
      </c>
      <c r="F15" s="165">
        <v>16</v>
      </c>
      <c r="G15" s="171"/>
      <c r="H15" s="171"/>
      <c r="I15" s="166">
        <f>ROUND(F15*(G15+H15),2)</f>
        <v>0</v>
      </c>
      <c r="J15" s="164">
        <f>ROUND(F15*(N15),2)</f>
        <v>0</v>
      </c>
      <c r="K15" s="167">
        <f>ROUND(F15*(O15),2)</f>
        <v>0</v>
      </c>
      <c r="L15" s="167">
        <f>ROUND(F15*(G15),2)</f>
        <v>0</v>
      </c>
      <c r="M15" s="167">
        <f>ROUND(F15*(H15),2)</f>
        <v>0</v>
      </c>
      <c r="N15" s="167">
        <v>0</v>
      </c>
      <c r="O15" s="167"/>
      <c r="P15" s="172"/>
      <c r="Q15" s="172"/>
      <c r="R15" s="172"/>
      <c r="S15" s="167">
        <f>ROUND(F15*(P15),3)</f>
        <v>0</v>
      </c>
      <c r="T15" s="168"/>
      <c r="U15" s="168"/>
      <c r="V15" s="172"/>
      <c r="Z15">
        <v>0</v>
      </c>
    </row>
    <row r="16" spans="1:26" ht="14.25">
      <c r="A16" s="148"/>
      <c r="B16" s="148"/>
      <c r="C16" s="163">
        <v>1</v>
      </c>
      <c r="D16" s="163" t="s">
        <v>72</v>
      </c>
      <c r="E16" s="148"/>
      <c r="F16" s="162"/>
      <c r="G16" s="151">
        <f>ROUND((SUM(L10:L15))/1,2)</f>
        <v>0</v>
      </c>
      <c r="H16" s="151">
        <f>ROUND((SUM(M10:M15))/1,2)</f>
        <v>0</v>
      </c>
      <c r="I16" s="151">
        <f>ROUND((SUM(I10:I15))/1,2)</f>
        <v>0</v>
      </c>
      <c r="J16" s="148"/>
      <c r="K16" s="148"/>
      <c r="L16" s="148">
        <f>ROUND((SUM(L10:L15))/1,2)</f>
        <v>0</v>
      </c>
      <c r="M16" s="148">
        <f>ROUND((SUM(M10:M15))/1,2)</f>
        <v>0</v>
      </c>
      <c r="N16" s="148"/>
      <c r="O16" s="148"/>
      <c r="P16" s="173"/>
      <c r="Q16" s="148"/>
      <c r="R16" s="148"/>
      <c r="S16" s="173">
        <f>ROUND((SUM(S10:S15))/1,2)</f>
        <v>0</v>
      </c>
      <c r="T16" s="145"/>
      <c r="U16" s="145"/>
      <c r="V16" s="2">
        <f>ROUND((SUM(V10:V15))/1,2)</f>
        <v>0</v>
      </c>
      <c r="W16" s="145"/>
      <c r="X16" s="145"/>
      <c r="Y16" s="145"/>
      <c r="Z16" s="145"/>
    </row>
    <row r="17" spans="1:22" ht="14.25">
      <c r="A17" s="1"/>
      <c r="B17" s="1"/>
      <c r="C17" s="1"/>
      <c r="D17" s="1"/>
      <c r="E17" s="1"/>
      <c r="F17" s="158"/>
      <c r="G17" s="141"/>
      <c r="H17" s="141"/>
      <c r="I17" s="141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14.25">
      <c r="A18" s="148"/>
      <c r="B18" s="148"/>
      <c r="C18" s="163">
        <v>4</v>
      </c>
      <c r="D18" s="163" t="s">
        <v>75</v>
      </c>
      <c r="E18" s="148"/>
      <c r="F18" s="162"/>
      <c r="G18" s="149"/>
      <c r="H18" s="149"/>
      <c r="I18" s="149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5"/>
      <c r="U18" s="145"/>
      <c r="V18" s="148"/>
      <c r="W18" s="145"/>
      <c r="X18" s="145"/>
      <c r="Y18" s="145"/>
      <c r="Z18" s="145"/>
    </row>
    <row r="19" spans="1:26" ht="24.75" customHeight="1">
      <c r="A19" s="169"/>
      <c r="B19" s="164" t="s">
        <v>698</v>
      </c>
      <c r="C19" s="170" t="s">
        <v>699</v>
      </c>
      <c r="D19" s="164" t="s">
        <v>746</v>
      </c>
      <c r="E19" s="164" t="s">
        <v>150</v>
      </c>
      <c r="F19" s="165">
        <v>200</v>
      </c>
      <c r="G19" s="171"/>
      <c r="H19" s="171"/>
      <c r="I19" s="166">
        <f>ROUND(F19*(G19+H19),2)</f>
        <v>0</v>
      </c>
      <c r="J19" s="164">
        <f>ROUND(F19*(N19),2)</f>
        <v>0</v>
      </c>
      <c r="K19" s="167">
        <f>ROUND(F19*(O19),2)</f>
        <v>0</v>
      </c>
      <c r="L19" s="167">
        <f>ROUND(F19*(G19),2)</f>
        <v>0</v>
      </c>
      <c r="M19" s="167">
        <f>ROUND(F19*(H19),2)</f>
        <v>0</v>
      </c>
      <c r="N19" s="167">
        <v>0</v>
      </c>
      <c r="O19" s="167"/>
      <c r="P19" s="172">
        <v>0.00028</v>
      </c>
      <c r="Q19" s="172"/>
      <c r="R19" s="172">
        <v>0.00028</v>
      </c>
      <c r="S19" s="167">
        <f>ROUND(F19*(P19),3)</f>
        <v>0.056</v>
      </c>
      <c r="T19" s="168"/>
      <c r="U19" s="168"/>
      <c r="V19" s="172"/>
      <c r="Z19">
        <v>0</v>
      </c>
    </row>
    <row r="20" spans="1:26" ht="34.5" customHeight="1">
      <c r="A20" s="169"/>
      <c r="B20" s="164" t="s">
        <v>114</v>
      </c>
      <c r="C20" s="170" t="s">
        <v>747</v>
      </c>
      <c r="D20" s="164" t="s">
        <v>748</v>
      </c>
      <c r="E20" s="164" t="s">
        <v>749</v>
      </c>
      <c r="F20" s="165">
        <v>229.99999999999997</v>
      </c>
      <c r="G20" s="171"/>
      <c r="H20" s="171"/>
      <c r="I20" s="166">
        <f>ROUND(F20*(G20+H20),2)</f>
        <v>0</v>
      </c>
      <c r="J20" s="164">
        <f>ROUND(F20*(N20),2)</f>
        <v>0</v>
      </c>
      <c r="K20" s="167">
        <f>ROUND(F20*(O20),2)</f>
        <v>0</v>
      </c>
      <c r="L20" s="167">
        <f>ROUND(F20*(G20),2)</f>
        <v>0</v>
      </c>
      <c r="M20" s="167">
        <f>ROUND(F20*(H20),2)</f>
        <v>0</v>
      </c>
      <c r="N20" s="167">
        <v>0</v>
      </c>
      <c r="O20" s="167"/>
      <c r="P20" s="172"/>
      <c r="Q20" s="172"/>
      <c r="R20" s="172"/>
      <c r="S20" s="167">
        <f>ROUND(F20*(P20),3)</f>
        <v>0</v>
      </c>
      <c r="T20" s="168"/>
      <c r="U20" s="168"/>
      <c r="V20" s="172"/>
      <c r="Z20">
        <v>0</v>
      </c>
    </row>
    <row r="21" spans="1:26" ht="14.25">
      <c r="A21" s="148"/>
      <c r="B21" s="148"/>
      <c r="C21" s="163">
        <v>4</v>
      </c>
      <c r="D21" s="163" t="s">
        <v>75</v>
      </c>
      <c r="E21" s="148"/>
      <c r="F21" s="162"/>
      <c r="G21" s="151">
        <f>ROUND((SUM(L18:L20))/1,2)</f>
        <v>0</v>
      </c>
      <c r="H21" s="151">
        <f>ROUND((SUM(M18:M20))/1,2)</f>
        <v>0</v>
      </c>
      <c r="I21" s="151">
        <f>ROUND((SUM(I18:I20))/1,2)</f>
        <v>0</v>
      </c>
      <c r="J21" s="148"/>
      <c r="K21" s="148"/>
      <c r="L21" s="148">
        <f>ROUND((SUM(L18:L20))/1,2)</f>
        <v>0</v>
      </c>
      <c r="M21" s="148">
        <f>ROUND((SUM(M18:M20))/1,2)</f>
        <v>0</v>
      </c>
      <c r="N21" s="148"/>
      <c r="O21" s="148"/>
      <c r="P21" s="173"/>
      <c r="Q21" s="148"/>
      <c r="R21" s="148"/>
      <c r="S21" s="173">
        <f>ROUND((SUM(S18:S20))/1,2)</f>
        <v>0.06</v>
      </c>
      <c r="T21" s="145"/>
      <c r="U21" s="145"/>
      <c r="V21" s="2">
        <f>ROUND((SUM(V18:V20))/1,2)</f>
        <v>0</v>
      </c>
      <c r="W21" s="145"/>
      <c r="X21" s="145"/>
      <c r="Y21" s="145"/>
      <c r="Z21" s="145"/>
    </row>
    <row r="22" spans="1:22" ht="14.25">
      <c r="A22" s="1"/>
      <c r="B22" s="1"/>
      <c r="C22" s="1"/>
      <c r="D22" s="1"/>
      <c r="E22" s="1"/>
      <c r="F22" s="158"/>
      <c r="G22" s="141"/>
      <c r="H22" s="141"/>
      <c r="I22" s="14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ht="14.25">
      <c r="A23" s="148"/>
      <c r="B23" s="148"/>
      <c r="C23" s="163">
        <v>5</v>
      </c>
      <c r="D23" s="163" t="s">
        <v>603</v>
      </c>
      <c r="E23" s="148"/>
      <c r="F23" s="162"/>
      <c r="G23" s="149"/>
      <c r="H23" s="149"/>
      <c r="I23" s="149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5"/>
      <c r="U23" s="145"/>
      <c r="V23" s="148"/>
      <c r="W23" s="145"/>
      <c r="X23" s="145"/>
      <c r="Y23" s="145"/>
      <c r="Z23" s="145"/>
    </row>
    <row r="24" spans="1:26" ht="24.75" customHeight="1">
      <c r="A24" s="169"/>
      <c r="B24" s="164" t="s">
        <v>750</v>
      </c>
      <c r="C24" s="170" t="s">
        <v>751</v>
      </c>
      <c r="D24" s="164" t="s">
        <v>752</v>
      </c>
      <c r="E24" s="164" t="s">
        <v>434</v>
      </c>
      <c r="F24" s="165">
        <v>60</v>
      </c>
      <c r="G24" s="171"/>
      <c r="H24" s="171"/>
      <c r="I24" s="166">
        <f>ROUND(F24*(G24+H24),2)</f>
        <v>0</v>
      </c>
      <c r="J24" s="164">
        <f>ROUND(F24*(N24),2)</f>
        <v>0</v>
      </c>
      <c r="K24" s="167">
        <f>ROUND(F24*(O24),2)</f>
        <v>0</v>
      </c>
      <c r="L24" s="167">
        <f>ROUND(F24*(G24),2)</f>
        <v>0</v>
      </c>
      <c r="M24" s="167">
        <f>ROUND(F24*(H24),2)</f>
        <v>0</v>
      </c>
      <c r="N24" s="167">
        <v>0</v>
      </c>
      <c r="O24" s="167"/>
      <c r="P24" s="172"/>
      <c r="Q24" s="172"/>
      <c r="R24" s="172"/>
      <c r="S24" s="167">
        <f>ROUND(F24*(P24),3)</f>
        <v>0</v>
      </c>
      <c r="T24" s="168"/>
      <c r="U24" s="168"/>
      <c r="V24" s="172"/>
      <c r="Z24">
        <v>0</v>
      </c>
    </row>
    <row r="25" spans="1:26" ht="24.75" customHeight="1">
      <c r="A25" s="169"/>
      <c r="B25" s="164" t="s">
        <v>701</v>
      </c>
      <c r="C25" s="170" t="s">
        <v>753</v>
      </c>
      <c r="D25" s="164" t="s">
        <v>754</v>
      </c>
      <c r="E25" s="164" t="s">
        <v>150</v>
      </c>
      <c r="F25" s="165">
        <v>200</v>
      </c>
      <c r="G25" s="171"/>
      <c r="H25" s="171"/>
      <c r="I25" s="166">
        <f>ROUND(F25*(G25+H25),2)</f>
        <v>0</v>
      </c>
      <c r="J25" s="164">
        <f>ROUND(F25*(N25),2)</f>
        <v>0</v>
      </c>
      <c r="K25" s="167">
        <f>ROUND(F25*(O25),2)</f>
        <v>0</v>
      </c>
      <c r="L25" s="167">
        <f>ROUND(F25*(G25),2)</f>
        <v>0</v>
      </c>
      <c r="M25" s="167">
        <f>ROUND(F25*(H25),2)</f>
        <v>0</v>
      </c>
      <c r="N25" s="167">
        <v>0</v>
      </c>
      <c r="O25" s="167"/>
      <c r="P25" s="172">
        <v>0.002</v>
      </c>
      <c r="Q25" s="172"/>
      <c r="R25" s="172">
        <v>0.002</v>
      </c>
      <c r="S25" s="167">
        <f>ROUND(F25*(P25),3)</f>
        <v>0.4</v>
      </c>
      <c r="T25" s="168"/>
      <c r="U25" s="168"/>
      <c r="V25" s="172"/>
      <c r="Z25">
        <v>0</v>
      </c>
    </row>
    <row r="26" spans="1:26" ht="24.75" customHeight="1">
      <c r="A26" s="179"/>
      <c r="B26" s="174" t="s">
        <v>333</v>
      </c>
      <c r="C26" s="180" t="s">
        <v>755</v>
      </c>
      <c r="D26" s="174" t="s">
        <v>756</v>
      </c>
      <c r="E26" s="174" t="s">
        <v>143</v>
      </c>
      <c r="F26" s="175">
        <v>264</v>
      </c>
      <c r="G26" s="181"/>
      <c r="H26" s="181"/>
      <c r="I26" s="176">
        <f>ROUND(F26*(G26+H26),2)</f>
        <v>0</v>
      </c>
      <c r="J26" s="174">
        <f>ROUND(F26*(N26),2)</f>
        <v>0</v>
      </c>
      <c r="K26" s="177">
        <f>ROUND(F26*(O26),2)</f>
        <v>0</v>
      </c>
      <c r="L26" s="177">
        <f>ROUND(F26*(G26),2)</f>
        <v>0</v>
      </c>
      <c r="M26" s="177">
        <f>ROUND(F26*(H26),2)</f>
        <v>0</v>
      </c>
      <c r="N26" s="177">
        <v>0</v>
      </c>
      <c r="O26" s="177"/>
      <c r="P26" s="182">
        <v>0.00792</v>
      </c>
      <c r="Q26" s="182"/>
      <c r="R26" s="182">
        <v>0.00792</v>
      </c>
      <c r="S26" s="177">
        <f>ROUND(F26*(P26),3)</f>
        <v>2.091</v>
      </c>
      <c r="T26" s="178"/>
      <c r="U26" s="178"/>
      <c r="V26" s="182"/>
      <c r="Z26">
        <v>0</v>
      </c>
    </row>
    <row r="27" spans="1:26" ht="14.25">
      <c r="A27" s="148"/>
      <c r="B27" s="148"/>
      <c r="C27" s="163">
        <v>5</v>
      </c>
      <c r="D27" s="163" t="s">
        <v>603</v>
      </c>
      <c r="E27" s="148"/>
      <c r="F27" s="162"/>
      <c r="G27" s="151">
        <f>ROUND((SUM(L23:L26))/1,2)</f>
        <v>0</v>
      </c>
      <c r="H27" s="151">
        <f>ROUND((SUM(M23:M26))/1,2)</f>
        <v>0</v>
      </c>
      <c r="I27" s="151">
        <f>ROUND((SUM(I23:I26))/1,2)</f>
        <v>0</v>
      </c>
      <c r="J27" s="148"/>
      <c r="K27" s="148"/>
      <c r="L27" s="148">
        <f>ROUND((SUM(L23:L26))/1,2)</f>
        <v>0</v>
      </c>
      <c r="M27" s="148">
        <f>ROUND((SUM(M23:M26))/1,2)</f>
        <v>0</v>
      </c>
      <c r="N27" s="148"/>
      <c r="O27" s="148"/>
      <c r="P27" s="173"/>
      <c r="Q27" s="148"/>
      <c r="R27" s="148"/>
      <c r="S27" s="173">
        <f>ROUND((SUM(S23:S26))/1,2)</f>
        <v>2.49</v>
      </c>
      <c r="T27" s="145"/>
      <c r="U27" s="145"/>
      <c r="V27" s="2">
        <f>ROUND((SUM(V23:V26))/1,2)</f>
        <v>0</v>
      </c>
      <c r="W27" s="145"/>
      <c r="X27" s="145"/>
      <c r="Y27" s="145"/>
      <c r="Z27" s="145"/>
    </row>
    <row r="28" spans="1:22" ht="14.25">
      <c r="A28" s="1"/>
      <c r="B28" s="1"/>
      <c r="C28" s="1"/>
      <c r="D28" s="1"/>
      <c r="E28" s="1"/>
      <c r="F28" s="158"/>
      <c r="G28" s="141"/>
      <c r="H28" s="141"/>
      <c r="I28" s="141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14.25">
      <c r="A29" s="148"/>
      <c r="B29" s="148"/>
      <c r="C29" s="163">
        <v>99</v>
      </c>
      <c r="D29" s="163" t="s">
        <v>78</v>
      </c>
      <c r="E29" s="148"/>
      <c r="F29" s="162"/>
      <c r="G29" s="149"/>
      <c r="H29" s="149"/>
      <c r="I29" s="149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5"/>
      <c r="U29" s="145"/>
      <c r="V29" s="148"/>
      <c r="W29" s="145"/>
      <c r="X29" s="145"/>
      <c r="Y29" s="145"/>
      <c r="Z29" s="145"/>
    </row>
    <row r="30" spans="1:26" ht="24.75" customHeight="1">
      <c r="A30" s="169"/>
      <c r="B30" s="164" t="s">
        <v>701</v>
      </c>
      <c r="C30" s="170" t="s">
        <v>728</v>
      </c>
      <c r="D30" s="164" t="s">
        <v>757</v>
      </c>
      <c r="E30" s="164" t="s">
        <v>153</v>
      </c>
      <c r="F30" s="165">
        <v>2.54688</v>
      </c>
      <c r="G30" s="171"/>
      <c r="H30" s="171"/>
      <c r="I30" s="166">
        <f>ROUND(F30*(G30+H30),2)</f>
        <v>0</v>
      </c>
      <c r="J30" s="164">
        <f>ROUND(F30*(N30),2)</f>
        <v>0</v>
      </c>
      <c r="K30" s="167">
        <f>ROUND(F30*(O30),2)</f>
        <v>0</v>
      </c>
      <c r="L30" s="167">
        <f>ROUND(F30*(G30),2)</f>
        <v>0</v>
      </c>
      <c r="M30" s="167">
        <f>ROUND(F30*(H30),2)</f>
        <v>0</v>
      </c>
      <c r="N30" s="167">
        <v>0</v>
      </c>
      <c r="O30" s="167"/>
      <c r="P30" s="172"/>
      <c r="Q30" s="172"/>
      <c r="R30" s="172"/>
      <c r="S30" s="167">
        <f>ROUND(F30*(P30),3)</f>
        <v>0</v>
      </c>
      <c r="T30" s="168"/>
      <c r="U30" s="168"/>
      <c r="V30" s="172"/>
      <c r="Z30">
        <v>0</v>
      </c>
    </row>
    <row r="31" spans="1:26" ht="14.25">
      <c r="A31" s="148"/>
      <c r="B31" s="148"/>
      <c r="C31" s="163">
        <v>99</v>
      </c>
      <c r="D31" s="163" t="s">
        <v>78</v>
      </c>
      <c r="E31" s="148"/>
      <c r="F31" s="162"/>
      <c r="G31" s="151">
        <f>ROUND((SUM(L29:L30))/1,2)</f>
        <v>0</v>
      </c>
      <c r="H31" s="151">
        <f>ROUND((SUM(M29:M30))/1,2)</f>
        <v>0</v>
      </c>
      <c r="I31" s="151">
        <f>ROUND((SUM(I29:I30))/1,2)</f>
        <v>0</v>
      </c>
      <c r="J31" s="148"/>
      <c r="K31" s="148"/>
      <c r="L31" s="148">
        <f>ROUND((SUM(L29:L30))/1,2)</f>
        <v>0</v>
      </c>
      <c r="M31" s="148">
        <f>ROUND((SUM(M29:M30))/1,2)</f>
        <v>0</v>
      </c>
      <c r="N31" s="148"/>
      <c r="O31" s="148"/>
      <c r="P31" s="173"/>
      <c r="Q31" s="148"/>
      <c r="R31" s="148"/>
      <c r="S31" s="173">
        <f>ROUND((SUM(S29:S30))/1,2)</f>
        <v>0</v>
      </c>
      <c r="T31" s="145"/>
      <c r="U31" s="145"/>
      <c r="V31" s="2">
        <f>ROUND((SUM(V29:V30))/1,2)</f>
        <v>0</v>
      </c>
      <c r="W31" s="145"/>
      <c r="X31" s="145"/>
      <c r="Y31" s="145"/>
      <c r="Z31" s="145"/>
    </row>
    <row r="32" spans="1:22" ht="14.25">
      <c r="A32" s="1"/>
      <c r="B32" s="1"/>
      <c r="C32" s="1"/>
      <c r="D32" s="1"/>
      <c r="E32" s="1"/>
      <c r="F32" s="158"/>
      <c r="G32" s="141"/>
      <c r="H32" s="141"/>
      <c r="I32" s="141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4.25">
      <c r="A33" s="148"/>
      <c r="B33" s="148"/>
      <c r="C33" s="148"/>
      <c r="D33" s="2" t="s">
        <v>71</v>
      </c>
      <c r="E33" s="148"/>
      <c r="F33" s="162"/>
      <c r="G33" s="151">
        <f>ROUND((SUM(L9:L32))/2,2)</f>
        <v>0</v>
      </c>
      <c r="H33" s="151">
        <f>ROUND((SUM(M9:M32))/2,2)</f>
        <v>0</v>
      </c>
      <c r="I33" s="151">
        <f>ROUND((SUM(I9:I32))/2,2)</f>
        <v>0</v>
      </c>
      <c r="J33" s="149"/>
      <c r="K33" s="148"/>
      <c r="L33" s="149">
        <f>ROUND((SUM(L9:L32))/2,2)</f>
        <v>0</v>
      </c>
      <c r="M33" s="149">
        <f>ROUND((SUM(M9:M32))/2,2)</f>
        <v>0</v>
      </c>
      <c r="N33" s="148"/>
      <c r="O33" s="148"/>
      <c r="P33" s="173"/>
      <c r="Q33" s="148"/>
      <c r="R33" s="148"/>
      <c r="S33" s="173">
        <f>ROUND((SUM(S9:S32))/2,2)</f>
        <v>2.55</v>
      </c>
      <c r="T33" s="145"/>
      <c r="U33" s="145"/>
      <c r="V33" s="2">
        <f>ROUND((SUM(V9:V32))/2,2)</f>
        <v>0</v>
      </c>
    </row>
    <row r="34" spans="1:22" ht="14.25">
      <c r="A34" s="1"/>
      <c r="B34" s="1"/>
      <c r="C34" s="1"/>
      <c r="D34" s="1"/>
      <c r="E34" s="1"/>
      <c r="F34" s="158"/>
      <c r="G34" s="141"/>
      <c r="H34" s="141"/>
      <c r="I34" s="141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ht="14.25">
      <c r="A35" s="148"/>
      <c r="B35" s="148"/>
      <c r="C35" s="148"/>
      <c r="D35" s="2" t="s">
        <v>96</v>
      </c>
      <c r="E35" s="148"/>
      <c r="F35" s="162"/>
      <c r="G35" s="149"/>
      <c r="H35" s="149"/>
      <c r="I35" s="149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5"/>
      <c r="U35" s="145"/>
      <c r="V35" s="148"/>
      <c r="W35" s="145"/>
      <c r="X35" s="145"/>
      <c r="Y35" s="145"/>
      <c r="Z35" s="145"/>
    </row>
    <row r="36" spans="1:26" ht="14.25">
      <c r="A36" s="148"/>
      <c r="B36" s="148"/>
      <c r="C36" s="163">
        <v>991</v>
      </c>
      <c r="D36" s="163" t="s">
        <v>741</v>
      </c>
      <c r="E36" s="148"/>
      <c r="F36" s="162"/>
      <c r="G36" s="149"/>
      <c r="H36" s="149"/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5"/>
      <c r="U36" s="145"/>
      <c r="V36" s="148"/>
      <c r="W36" s="145"/>
      <c r="X36" s="145"/>
      <c r="Y36" s="145"/>
      <c r="Z36" s="145"/>
    </row>
    <row r="37" spans="1:26" ht="24.75" customHeight="1">
      <c r="A37" s="179"/>
      <c r="B37" s="174" t="s">
        <v>333</v>
      </c>
      <c r="C37" s="180" t="s">
        <v>758</v>
      </c>
      <c r="D37" s="174" t="s">
        <v>759</v>
      </c>
      <c r="E37" s="174" t="s">
        <v>143</v>
      </c>
      <c r="F37" s="175">
        <v>1</v>
      </c>
      <c r="G37" s="181"/>
      <c r="H37" s="181"/>
      <c r="I37" s="176">
        <f aca="true" t="shared" si="0" ref="I37:I46">ROUND(F37*(G37+H37),2)</f>
        <v>0</v>
      </c>
      <c r="J37" s="174">
        <f aca="true" t="shared" si="1" ref="J37:J46">ROUND(F37*(N37),2)</f>
        <v>0</v>
      </c>
      <c r="K37" s="177">
        <f aca="true" t="shared" si="2" ref="K37:K46">ROUND(F37*(O37),2)</f>
        <v>0</v>
      </c>
      <c r="L37" s="177">
        <f aca="true" t="shared" si="3" ref="L37:L46">ROUND(F37*(G37),2)</f>
        <v>0</v>
      </c>
      <c r="M37" s="177">
        <f aca="true" t="shared" si="4" ref="M37:M46">ROUND(F37*(H37),2)</f>
        <v>0</v>
      </c>
      <c r="N37" s="177">
        <v>0</v>
      </c>
      <c r="O37" s="177"/>
      <c r="P37" s="182"/>
      <c r="Q37" s="182"/>
      <c r="R37" s="182"/>
      <c r="S37" s="177">
        <f aca="true" t="shared" si="5" ref="S37:S46">ROUND(F37*(P37),3)</f>
        <v>0</v>
      </c>
      <c r="T37" s="178"/>
      <c r="U37" s="178"/>
      <c r="V37" s="182"/>
      <c r="Z37">
        <v>0</v>
      </c>
    </row>
    <row r="38" spans="1:26" ht="24.75" customHeight="1">
      <c r="A38" s="179"/>
      <c r="B38" s="174" t="s">
        <v>333</v>
      </c>
      <c r="C38" s="180" t="s">
        <v>760</v>
      </c>
      <c r="D38" s="174" t="s">
        <v>761</v>
      </c>
      <c r="E38" s="174" t="s">
        <v>143</v>
      </c>
      <c r="F38" s="175">
        <v>1</v>
      </c>
      <c r="G38" s="181"/>
      <c r="H38" s="181"/>
      <c r="I38" s="176">
        <f t="shared" si="0"/>
        <v>0</v>
      </c>
      <c r="J38" s="174">
        <f t="shared" si="1"/>
        <v>0</v>
      </c>
      <c r="K38" s="177">
        <f t="shared" si="2"/>
        <v>0</v>
      </c>
      <c r="L38" s="177">
        <f t="shared" si="3"/>
        <v>0</v>
      </c>
      <c r="M38" s="177">
        <f t="shared" si="4"/>
        <v>0</v>
      </c>
      <c r="N38" s="177">
        <v>0</v>
      </c>
      <c r="O38" s="177"/>
      <c r="P38" s="182"/>
      <c r="Q38" s="182"/>
      <c r="R38" s="182"/>
      <c r="S38" s="177">
        <f t="shared" si="5"/>
        <v>0</v>
      </c>
      <c r="T38" s="178"/>
      <c r="U38" s="178"/>
      <c r="V38" s="182"/>
      <c r="Z38">
        <v>0</v>
      </c>
    </row>
    <row r="39" spans="1:26" ht="24.75" customHeight="1">
      <c r="A39" s="179"/>
      <c r="B39" s="174" t="s">
        <v>333</v>
      </c>
      <c r="C39" s="180" t="s">
        <v>762</v>
      </c>
      <c r="D39" s="174" t="s">
        <v>763</v>
      </c>
      <c r="E39" s="174" t="s">
        <v>143</v>
      </c>
      <c r="F39" s="175">
        <v>1</v>
      </c>
      <c r="G39" s="181"/>
      <c r="H39" s="181"/>
      <c r="I39" s="176">
        <f t="shared" si="0"/>
        <v>0</v>
      </c>
      <c r="J39" s="174">
        <f t="shared" si="1"/>
        <v>0</v>
      </c>
      <c r="K39" s="177">
        <f t="shared" si="2"/>
        <v>0</v>
      </c>
      <c r="L39" s="177">
        <f t="shared" si="3"/>
        <v>0</v>
      </c>
      <c r="M39" s="177">
        <f t="shared" si="4"/>
        <v>0</v>
      </c>
      <c r="N39" s="177">
        <v>0</v>
      </c>
      <c r="O39" s="177"/>
      <c r="P39" s="182"/>
      <c r="Q39" s="182"/>
      <c r="R39" s="182"/>
      <c r="S39" s="177">
        <f t="shared" si="5"/>
        <v>0</v>
      </c>
      <c r="T39" s="178"/>
      <c r="U39" s="178"/>
      <c r="V39" s="182"/>
      <c r="Z39">
        <v>0</v>
      </c>
    </row>
    <row r="40" spans="1:26" ht="24.75" customHeight="1">
      <c r="A40" s="169"/>
      <c r="B40" s="164" t="s">
        <v>764</v>
      </c>
      <c r="C40" s="170" t="s">
        <v>765</v>
      </c>
      <c r="D40" s="164" t="s">
        <v>766</v>
      </c>
      <c r="E40" s="164" t="s">
        <v>143</v>
      </c>
      <c r="F40" s="165">
        <v>1</v>
      </c>
      <c r="G40" s="171"/>
      <c r="H40" s="171"/>
      <c r="I40" s="166">
        <f t="shared" si="0"/>
        <v>0</v>
      </c>
      <c r="J40" s="164">
        <f t="shared" si="1"/>
        <v>0</v>
      </c>
      <c r="K40" s="167">
        <f t="shared" si="2"/>
        <v>0</v>
      </c>
      <c r="L40" s="167">
        <f t="shared" si="3"/>
        <v>0</v>
      </c>
      <c r="M40" s="167">
        <f t="shared" si="4"/>
        <v>0</v>
      </c>
      <c r="N40" s="167">
        <v>0</v>
      </c>
      <c r="O40" s="167"/>
      <c r="P40" s="172">
        <v>0.001</v>
      </c>
      <c r="Q40" s="172"/>
      <c r="R40" s="172">
        <v>0.001</v>
      </c>
      <c r="S40" s="167">
        <f t="shared" si="5"/>
        <v>0.001</v>
      </c>
      <c r="T40" s="168"/>
      <c r="U40" s="168"/>
      <c r="V40" s="172"/>
      <c r="Z40">
        <v>0</v>
      </c>
    </row>
    <row r="41" spans="1:26" ht="24.75" customHeight="1">
      <c r="A41" s="179"/>
      <c r="B41" s="174" t="s">
        <v>333</v>
      </c>
      <c r="C41" s="180" t="s">
        <v>767</v>
      </c>
      <c r="D41" s="174" t="s">
        <v>768</v>
      </c>
      <c r="E41" s="174" t="s">
        <v>143</v>
      </c>
      <c r="F41" s="175">
        <v>4</v>
      </c>
      <c r="G41" s="181"/>
      <c r="H41" s="181"/>
      <c r="I41" s="176">
        <f t="shared" si="0"/>
        <v>0</v>
      </c>
      <c r="J41" s="174">
        <f t="shared" si="1"/>
        <v>0</v>
      </c>
      <c r="K41" s="177">
        <f t="shared" si="2"/>
        <v>0</v>
      </c>
      <c r="L41" s="177">
        <f t="shared" si="3"/>
        <v>0</v>
      </c>
      <c r="M41" s="177">
        <f t="shared" si="4"/>
        <v>0</v>
      </c>
      <c r="N41" s="177">
        <v>0</v>
      </c>
      <c r="O41" s="177"/>
      <c r="P41" s="182">
        <v>0.0102</v>
      </c>
      <c r="Q41" s="182"/>
      <c r="R41" s="182">
        <v>0.0102</v>
      </c>
      <c r="S41" s="177">
        <f t="shared" si="5"/>
        <v>0.041</v>
      </c>
      <c r="T41" s="178"/>
      <c r="U41" s="178"/>
      <c r="V41" s="182"/>
      <c r="Z41">
        <v>0</v>
      </c>
    </row>
    <row r="42" spans="1:26" ht="24.75" customHeight="1">
      <c r="A42" s="179"/>
      <c r="B42" s="174" t="s">
        <v>333</v>
      </c>
      <c r="C42" s="180" t="s">
        <v>769</v>
      </c>
      <c r="D42" s="174" t="s">
        <v>770</v>
      </c>
      <c r="E42" s="174" t="s">
        <v>143</v>
      </c>
      <c r="F42" s="175">
        <v>1</v>
      </c>
      <c r="G42" s="181"/>
      <c r="H42" s="181"/>
      <c r="I42" s="176">
        <f t="shared" si="0"/>
        <v>0</v>
      </c>
      <c r="J42" s="174">
        <f t="shared" si="1"/>
        <v>0</v>
      </c>
      <c r="K42" s="177">
        <f t="shared" si="2"/>
        <v>0</v>
      </c>
      <c r="L42" s="177">
        <f t="shared" si="3"/>
        <v>0</v>
      </c>
      <c r="M42" s="177">
        <f t="shared" si="4"/>
        <v>0</v>
      </c>
      <c r="N42" s="177">
        <v>0</v>
      </c>
      <c r="O42" s="177"/>
      <c r="P42" s="182"/>
      <c r="Q42" s="182"/>
      <c r="R42" s="182"/>
      <c r="S42" s="177">
        <f t="shared" si="5"/>
        <v>0</v>
      </c>
      <c r="T42" s="178"/>
      <c r="U42" s="178"/>
      <c r="V42" s="182"/>
      <c r="Z42">
        <v>0</v>
      </c>
    </row>
    <row r="43" spans="1:26" ht="24.75" customHeight="1">
      <c r="A43" s="169"/>
      <c r="B43" s="164" t="s">
        <v>764</v>
      </c>
      <c r="C43" s="170" t="s">
        <v>771</v>
      </c>
      <c r="D43" s="164" t="s">
        <v>772</v>
      </c>
      <c r="E43" s="164" t="s">
        <v>143</v>
      </c>
      <c r="F43" s="165">
        <v>1</v>
      </c>
      <c r="G43" s="171"/>
      <c r="H43" s="171"/>
      <c r="I43" s="166">
        <f t="shared" si="0"/>
        <v>0</v>
      </c>
      <c r="J43" s="164">
        <f t="shared" si="1"/>
        <v>0</v>
      </c>
      <c r="K43" s="167">
        <f t="shared" si="2"/>
        <v>0</v>
      </c>
      <c r="L43" s="167">
        <f t="shared" si="3"/>
        <v>0</v>
      </c>
      <c r="M43" s="167">
        <f t="shared" si="4"/>
        <v>0</v>
      </c>
      <c r="N43" s="167">
        <v>0</v>
      </c>
      <c r="O43" s="167"/>
      <c r="P43" s="172">
        <v>0.001</v>
      </c>
      <c r="Q43" s="172"/>
      <c r="R43" s="172">
        <v>0.001</v>
      </c>
      <c r="S43" s="167">
        <f t="shared" si="5"/>
        <v>0.001</v>
      </c>
      <c r="T43" s="168"/>
      <c r="U43" s="168"/>
      <c r="V43" s="172"/>
      <c r="Z43">
        <v>0</v>
      </c>
    </row>
    <row r="44" spans="1:26" ht="24.75" customHeight="1">
      <c r="A44" s="169"/>
      <c r="B44" s="164" t="s">
        <v>773</v>
      </c>
      <c r="C44" s="170" t="s">
        <v>774</v>
      </c>
      <c r="D44" s="164" t="s">
        <v>775</v>
      </c>
      <c r="E44" s="164" t="s">
        <v>143</v>
      </c>
      <c r="F44" s="165">
        <v>1</v>
      </c>
      <c r="G44" s="171"/>
      <c r="H44" s="171"/>
      <c r="I44" s="166">
        <f t="shared" si="0"/>
        <v>0</v>
      </c>
      <c r="J44" s="164">
        <f t="shared" si="1"/>
        <v>0</v>
      </c>
      <c r="K44" s="167">
        <f t="shared" si="2"/>
        <v>0</v>
      </c>
      <c r="L44" s="167">
        <f t="shared" si="3"/>
        <v>0</v>
      </c>
      <c r="M44" s="167">
        <f t="shared" si="4"/>
        <v>0</v>
      </c>
      <c r="N44" s="167">
        <v>0</v>
      </c>
      <c r="O44" s="167"/>
      <c r="P44" s="172"/>
      <c r="Q44" s="172"/>
      <c r="R44" s="172"/>
      <c r="S44" s="167">
        <f t="shared" si="5"/>
        <v>0</v>
      </c>
      <c r="T44" s="168"/>
      <c r="U44" s="168"/>
      <c r="V44" s="172"/>
      <c r="Z44">
        <v>0</v>
      </c>
    </row>
    <row r="45" spans="1:26" ht="24.75" customHeight="1">
      <c r="A45" s="169"/>
      <c r="B45" s="164" t="s">
        <v>764</v>
      </c>
      <c r="C45" s="170" t="s">
        <v>776</v>
      </c>
      <c r="D45" s="164" t="s">
        <v>777</v>
      </c>
      <c r="E45" s="164" t="s">
        <v>143</v>
      </c>
      <c r="F45" s="165">
        <v>1</v>
      </c>
      <c r="G45" s="171"/>
      <c r="H45" s="171"/>
      <c r="I45" s="166">
        <f t="shared" si="0"/>
        <v>0</v>
      </c>
      <c r="J45" s="164">
        <f t="shared" si="1"/>
        <v>0</v>
      </c>
      <c r="K45" s="167">
        <f t="shared" si="2"/>
        <v>0</v>
      </c>
      <c r="L45" s="167">
        <f t="shared" si="3"/>
        <v>0</v>
      </c>
      <c r="M45" s="167">
        <f t="shared" si="4"/>
        <v>0</v>
      </c>
      <c r="N45" s="167">
        <v>0</v>
      </c>
      <c r="O45" s="167"/>
      <c r="P45" s="172">
        <v>0.001</v>
      </c>
      <c r="Q45" s="172"/>
      <c r="R45" s="172">
        <v>0.001</v>
      </c>
      <c r="S45" s="167">
        <f t="shared" si="5"/>
        <v>0.001</v>
      </c>
      <c r="T45" s="168"/>
      <c r="U45" s="168"/>
      <c r="V45" s="172"/>
      <c r="Z45">
        <v>0</v>
      </c>
    </row>
    <row r="46" spans="1:26" ht="24.75" customHeight="1">
      <c r="A46" s="179"/>
      <c r="B46" s="174" t="s">
        <v>333</v>
      </c>
      <c r="C46" s="180" t="s">
        <v>778</v>
      </c>
      <c r="D46" s="174" t="s">
        <v>779</v>
      </c>
      <c r="E46" s="174" t="s">
        <v>143</v>
      </c>
      <c r="F46" s="175">
        <v>1</v>
      </c>
      <c r="G46" s="181"/>
      <c r="H46" s="181"/>
      <c r="I46" s="176">
        <f t="shared" si="0"/>
        <v>0</v>
      </c>
      <c r="J46" s="174">
        <f t="shared" si="1"/>
        <v>0</v>
      </c>
      <c r="K46" s="177">
        <f t="shared" si="2"/>
        <v>0</v>
      </c>
      <c r="L46" s="177">
        <f t="shared" si="3"/>
        <v>0</v>
      </c>
      <c r="M46" s="177">
        <f t="shared" si="4"/>
        <v>0</v>
      </c>
      <c r="N46" s="177">
        <v>0</v>
      </c>
      <c r="O46" s="177"/>
      <c r="P46" s="182"/>
      <c r="Q46" s="182"/>
      <c r="R46" s="182"/>
      <c r="S46" s="177">
        <f t="shared" si="5"/>
        <v>0</v>
      </c>
      <c r="T46" s="178"/>
      <c r="U46" s="178"/>
      <c r="V46" s="182"/>
      <c r="Z46">
        <v>0</v>
      </c>
    </row>
    <row r="47" spans="1:22" ht="14.25">
      <c r="A47" s="148"/>
      <c r="B47" s="148"/>
      <c r="C47" s="163">
        <v>991</v>
      </c>
      <c r="D47" s="163" t="s">
        <v>741</v>
      </c>
      <c r="E47" s="148"/>
      <c r="F47" s="162"/>
      <c r="G47" s="151">
        <f>ROUND((SUM(L36:L46))/1,2)</f>
        <v>0</v>
      </c>
      <c r="H47" s="151">
        <f>ROUND((SUM(M36:M46))/1,2)</f>
        <v>0</v>
      </c>
      <c r="I47" s="151">
        <f>ROUND((SUM(I36:I46))/1,2)</f>
        <v>0</v>
      </c>
      <c r="J47" s="148"/>
      <c r="K47" s="148"/>
      <c r="L47" s="148">
        <f>ROUND((SUM(L36:L46))/1,2)</f>
        <v>0</v>
      </c>
      <c r="M47" s="148">
        <f>ROUND((SUM(M36:M46))/1,2)</f>
        <v>0</v>
      </c>
      <c r="N47" s="148"/>
      <c r="O47" s="148"/>
      <c r="P47" s="173"/>
      <c r="Q47" s="1"/>
      <c r="R47" s="1"/>
      <c r="S47" s="173">
        <f>ROUND((SUM(S36:S46))/1,2)</f>
        <v>0.04</v>
      </c>
      <c r="T47" s="183"/>
      <c r="U47" s="183"/>
      <c r="V47" s="2">
        <f>ROUND((SUM(V36:V46))/1,2)</f>
        <v>0</v>
      </c>
    </row>
    <row r="48" spans="1:22" ht="14.25">
      <c r="A48" s="1"/>
      <c r="B48" s="1"/>
      <c r="C48" s="1"/>
      <c r="D48" s="1"/>
      <c r="E48" s="1"/>
      <c r="F48" s="158"/>
      <c r="G48" s="141"/>
      <c r="H48" s="141"/>
      <c r="I48" s="14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2" ht="14.25">
      <c r="A49" s="148"/>
      <c r="B49" s="148"/>
      <c r="C49" s="148"/>
      <c r="D49" s="2" t="s">
        <v>96</v>
      </c>
      <c r="E49" s="148"/>
      <c r="F49" s="162"/>
      <c r="G49" s="151">
        <f>ROUND((SUM(L35:L48))/2,2)</f>
        <v>0</v>
      </c>
      <c r="H49" s="151">
        <f>ROUND((SUM(M35:M48))/2,2)</f>
        <v>0</v>
      </c>
      <c r="I49" s="151">
        <f>ROUND((SUM(I35:I48))/2,2)</f>
        <v>0</v>
      </c>
      <c r="J49" s="148"/>
      <c r="K49" s="148"/>
      <c r="L49" s="148">
        <f>ROUND((SUM(L35:L48))/2,2)</f>
        <v>0</v>
      </c>
      <c r="M49" s="148">
        <f>ROUND((SUM(M35:M48))/2,2)</f>
        <v>0</v>
      </c>
      <c r="N49" s="148"/>
      <c r="O49" s="148"/>
      <c r="P49" s="173"/>
      <c r="Q49" s="1"/>
      <c r="R49" s="1"/>
      <c r="S49" s="173">
        <f>ROUND((SUM(S35:S48))/2,2)</f>
        <v>0.04</v>
      </c>
      <c r="V49" s="2">
        <f>ROUND((SUM(V35:V48))/2,2)</f>
        <v>0</v>
      </c>
    </row>
    <row r="50" spans="1:26" ht="14.25">
      <c r="A50" s="184"/>
      <c r="B50" s="184"/>
      <c r="C50" s="184"/>
      <c r="D50" s="184" t="s">
        <v>99</v>
      </c>
      <c r="E50" s="184"/>
      <c r="F50" s="185"/>
      <c r="G50" s="186">
        <f>ROUND((SUM(L9:L49))/3,2)</f>
        <v>0</v>
      </c>
      <c r="H50" s="186">
        <f>ROUND((SUM(M9:M49))/3,2)</f>
        <v>0</v>
      </c>
      <c r="I50" s="186">
        <f>ROUND((SUM(I9:I49))/3,2)</f>
        <v>0</v>
      </c>
      <c r="J50" s="184"/>
      <c r="K50" s="184">
        <f>ROUND((SUM(K9:K49))/3,2)</f>
        <v>0</v>
      </c>
      <c r="L50" s="184">
        <f>ROUND((SUM(L9:L49))/3,2)</f>
        <v>0</v>
      </c>
      <c r="M50" s="184">
        <f>ROUND((SUM(M9:M49))/3,2)</f>
        <v>0</v>
      </c>
      <c r="N50" s="184"/>
      <c r="O50" s="184"/>
      <c r="P50" s="185"/>
      <c r="Q50" s="184"/>
      <c r="R50" s="184"/>
      <c r="S50" s="185">
        <f>ROUND((SUM(S9:S49))/3,2)</f>
        <v>2.59</v>
      </c>
      <c r="T50" s="187"/>
      <c r="U50" s="187"/>
      <c r="V50" s="184">
        <f>ROUND((SUM(V9:V49))/3,2)</f>
        <v>0</v>
      </c>
      <c r="Z50">
        <f>(SUM(Z9:Z49))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02 - Detské ihrisko</oddHeader>
    <oddFooter xml:space="preserve">&amp;L&amp;7Spracované systémom Systematic® Kalkulus, tel.: 051 77 10 585&amp;RStrana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780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/>
      <c r="E16" s="88"/>
      <c r="F16" s="99"/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>
        <f>'Rekap 17571'!B12</f>
        <v>0</v>
      </c>
      <c r="E17" s="66">
        <f>'Rekap 17571'!C12</f>
        <v>0</v>
      </c>
      <c r="F17" s="71">
        <f>'Rekap 17571'!D12</f>
        <v>0</v>
      </c>
      <c r="G17" s="52">
        <v>7</v>
      </c>
      <c r="H17" s="109" t="s">
        <v>41</v>
      </c>
      <c r="I17" s="119"/>
      <c r="J17" s="112">
        <f>'SO 17571'!Z15</f>
        <v>0</v>
      </c>
    </row>
    <row r="18" spans="1:10" ht="18" customHeight="1">
      <c r="A18" s="12"/>
      <c r="B18" s="59">
        <v>3</v>
      </c>
      <c r="C18" s="63" t="s">
        <v>35</v>
      </c>
      <c r="D18" s="69"/>
      <c r="E18" s="67"/>
      <c r="F18" s="72"/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781</v>
      </c>
      <c r="F22" s="71">
        <f>((F16*U22*2.6)+(F17*V22*2.6)+(F18*W22*2.6))/100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781</v>
      </c>
      <c r="F24" s="72">
        <f>((F16*U24*2.6)+(F17*V24*2.6)+(F18*W24*2.6))/100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17571'!K9:'SO 17571'!K14)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17571'!K9:'SO 17571'!K14)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780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79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782</v>
      </c>
      <c r="B11" s="149">
        <f>'SO 17571'!L12</f>
        <v>0</v>
      </c>
      <c r="C11" s="149">
        <f>'SO 17571'!M12</f>
        <v>0</v>
      </c>
      <c r="D11" s="149">
        <f>'SO 17571'!I12</f>
        <v>0</v>
      </c>
      <c r="E11" s="150">
        <f>'SO 17571'!S12</f>
        <v>0</v>
      </c>
      <c r="F11" s="150">
        <f>'SO 17571'!V12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2" t="s">
        <v>79</v>
      </c>
      <c r="B12" s="151">
        <f>'SO 17571'!L14</f>
        <v>0</v>
      </c>
      <c r="C12" s="151">
        <f>'SO 17571'!M14</f>
        <v>0</v>
      </c>
      <c r="D12" s="151">
        <f>'SO 17571'!I14</f>
        <v>0</v>
      </c>
      <c r="E12" s="152">
        <f>'SO 17571'!S14</f>
        <v>0</v>
      </c>
      <c r="F12" s="152">
        <f>'SO 17571'!V14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6" ht="14.25">
      <c r="A13" s="1"/>
      <c r="B13" s="141"/>
      <c r="C13" s="141"/>
      <c r="D13" s="141"/>
      <c r="E13" s="140"/>
      <c r="F13" s="140"/>
    </row>
    <row r="14" spans="1:26" ht="14.25">
      <c r="A14" s="2" t="s">
        <v>99</v>
      </c>
      <c r="B14" s="151">
        <f>'SO 17571'!L15</f>
        <v>0</v>
      </c>
      <c r="C14" s="151">
        <f>'SO 17571'!M15</f>
        <v>0</v>
      </c>
      <c r="D14" s="151">
        <f>'SO 17571'!I15</f>
        <v>0</v>
      </c>
      <c r="E14" s="152">
        <f>'SO 17571'!S15</f>
        <v>0</v>
      </c>
      <c r="F14" s="152">
        <f>'SO 17571'!V15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6" ht="14.25">
      <c r="A15" s="1"/>
      <c r="B15" s="141"/>
      <c r="C15" s="141"/>
      <c r="D15" s="141"/>
      <c r="E15" s="140"/>
      <c r="F15" s="140"/>
    </row>
    <row r="16" spans="1:6" ht="14.25">
      <c r="A16" s="1"/>
      <c r="B16" s="141"/>
      <c r="C16" s="141"/>
      <c r="D16" s="141"/>
      <c r="E16" s="140"/>
      <c r="F16" s="140"/>
    </row>
    <row r="17" spans="1:6" ht="14.25">
      <c r="A17" s="1"/>
      <c r="B17" s="141"/>
      <c r="C17" s="141"/>
      <c r="D17" s="141"/>
      <c r="E17" s="140"/>
      <c r="F17" s="140"/>
    </row>
    <row r="18" spans="1:6" ht="14.25">
      <c r="A18" s="1"/>
      <c r="B18" s="141"/>
      <c r="C18" s="141"/>
      <c r="D18" s="141"/>
      <c r="E18" s="140"/>
      <c r="F18" s="140"/>
    </row>
    <row r="19" spans="1:6" ht="14.25">
      <c r="A19" s="1"/>
      <c r="B19" s="141"/>
      <c r="C19" s="141"/>
      <c r="D19" s="141"/>
      <c r="E19" s="140"/>
      <c r="F19" s="140"/>
    </row>
    <row r="20" spans="1:6" ht="14.25">
      <c r="A20" s="1"/>
      <c r="B20" s="141"/>
      <c r="C20" s="141"/>
      <c r="D20" s="141"/>
      <c r="E20" s="140"/>
      <c r="F20" s="140"/>
    </row>
    <row r="21" spans="1:6" ht="14.25">
      <c r="A21" s="1"/>
      <c r="B21" s="141"/>
      <c r="C21" s="141"/>
      <c r="D21" s="141"/>
      <c r="E21" s="140"/>
      <c r="F21" s="140"/>
    </row>
    <row r="22" spans="1:6" ht="14.25">
      <c r="A22" s="1"/>
      <c r="B22" s="141"/>
      <c r="C22" s="141"/>
      <c r="D22" s="141"/>
      <c r="E22" s="140"/>
      <c r="F22" s="140"/>
    </row>
    <row r="23" spans="1:6" ht="14.25">
      <c r="A23" s="1"/>
      <c r="B23" s="141"/>
      <c r="C23" s="141"/>
      <c r="D23" s="141"/>
      <c r="E23" s="140"/>
      <c r="F23" s="140"/>
    </row>
    <row r="24" spans="1:6" ht="14.25">
      <c r="A24" s="1"/>
      <c r="B24" s="141"/>
      <c r="C24" s="141"/>
      <c r="D24" s="141"/>
      <c r="E24" s="140"/>
      <c r="F24" s="140"/>
    </row>
    <row r="25" spans="1:6" ht="14.25">
      <c r="A25" s="1"/>
      <c r="B25" s="141"/>
      <c r="C25" s="141"/>
      <c r="D25" s="141"/>
      <c r="E25" s="140"/>
      <c r="F25" s="140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780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79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722</v>
      </c>
      <c r="D10" s="163" t="s">
        <v>782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338</v>
      </c>
      <c r="C11" s="170" t="s">
        <v>783</v>
      </c>
      <c r="D11" s="164" t="s">
        <v>784</v>
      </c>
      <c r="E11" s="164" t="s">
        <v>399</v>
      </c>
      <c r="F11" s="165">
        <v>1</v>
      </c>
      <c r="G11" s="171"/>
      <c r="H11" s="171"/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2"/>
      <c r="Q11" s="172"/>
      <c r="R11" s="172"/>
      <c r="S11" s="167">
        <f>ROUND(F11*(P11),3)</f>
        <v>0</v>
      </c>
      <c r="T11" s="168"/>
      <c r="U11" s="168"/>
      <c r="V11" s="172"/>
      <c r="Z11">
        <v>0</v>
      </c>
    </row>
    <row r="12" spans="1:22" ht="14.25">
      <c r="A12" s="148"/>
      <c r="B12" s="148"/>
      <c r="C12" s="163">
        <v>722</v>
      </c>
      <c r="D12" s="163" t="s">
        <v>782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73"/>
      <c r="Q12" s="1"/>
      <c r="R12" s="1"/>
      <c r="S12" s="173">
        <f>ROUND((SUM(S10:S11))/1,2)</f>
        <v>0</v>
      </c>
      <c r="T12" s="183"/>
      <c r="U12" s="183"/>
      <c r="V12" s="2">
        <f>ROUND((SUM(V10:V11))/1,2)</f>
        <v>0</v>
      </c>
    </row>
    <row r="13" spans="1:22" ht="14.2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4.25">
      <c r="A14" s="148"/>
      <c r="B14" s="148"/>
      <c r="C14" s="148"/>
      <c r="D14" s="2" t="s">
        <v>79</v>
      </c>
      <c r="E14" s="148"/>
      <c r="F14" s="162"/>
      <c r="G14" s="151">
        <f>ROUND((SUM(L9:L13))/2,2)</f>
        <v>0</v>
      </c>
      <c r="H14" s="151">
        <f>ROUND((SUM(M9:M13))/2,2)</f>
        <v>0</v>
      </c>
      <c r="I14" s="151">
        <f>ROUND((SUM(I9:I13))/2,2)</f>
        <v>0</v>
      </c>
      <c r="J14" s="148"/>
      <c r="K14" s="148"/>
      <c r="L14" s="148">
        <f>ROUND((SUM(L9:L13))/2,2)</f>
        <v>0</v>
      </c>
      <c r="M14" s="148">
        <f>ROUND((SUM(M9:M13))/2,2)</f>
        <v>0</v>
      </c>
      <c r="N14" s="148"/>
      <c r="O14" s="148"/>
      <c r="P14" s="173"/>
      <c r="Q14" s="1"/>
      <c r="R14" s="1"/>
      <c r="S14" s="173">
        <f>ROUND((SUM(S9:S13))/2,2)</f>
        <v>0</v>
      </c>
      <c r="V14" s="2">
        <f>ROUND((SUM(V9:V13))/2,2)</f>
        <v>0</v>
      </c>
    </row>
    <row r="15" spans="1:26" ht="14.25">
      <c r="A15" s="184"/>
      <c r="B15" s="184"/>
      <c r="C15" s="184"/>
      <c r="D15" s="184" t="s">
        <v>99</v>
      </c>
      <c r="E15" s="184"/>
      <c r="F15" s="185"/>
      <c r="G15" s="186">
        <f>ROUND((SUM(L9:L14))/3,2)</f>
        <v>0</v>
      </c>
      <c r="H15" s="186">
        <f>ROUND((SUM(M9:M14))/3,2)</f>
        <v>0</v>
      </c>
      <c r="I15" s="186">
        <f>ROUND((SUM(I9:I14))/3,2)</f>
        <v>0</v>
      </c>
      <c r="J15" s="184"/>
      <c r="K15" s="184">
        <f>ROUND((SUM(K9:K14))/3,2)</f>
        <v>0</v>
      </c>
      <c r="L15" s="184">
        <f>ROUND((SUM(L9:L14))/3,2)</f>
        <v>0</v>
      </c>
      <c r="M15" s="184">
        <f>ROUND((SUM(M9:M14))/3,2)</f>
        <v>0</v>
      </c>
      <c r="N15" s="184"/>
      <c r="O15" s="184"/>
      <c r="P15" s="185"/>
      <c r="Q15" s="184"/>
      <c r="R15" s="184"/>
      <c r="S15" s="185">
        <f>ROUND((SUM(S9:S14))/3,2)</f>
        <v>0</v>
      </c>
      <c r="T15" s="187"/>
      <c r="U15" s="187"/>
      <c r="V15" s="184">
        <f>ROUND((SUM(V9:V14))/3,2)</f>
        <v>0</v>
      </c>
      <c r="Z15">
        <f>(SUM(Z9:Z14))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03 - Vodovodná prípojka</oddHeader>
    <oddFooter xml:space="preserve">&amp;L&amp;7Spracované systémom Systematic® Kalkulus, tel.: 051 77 10 585&amp;RStrana &amp;P z &amp;N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785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/>
      <c r="E16" s="88"/>
      <c r="F16" s="99"/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>
        <f>'Rekap 17572'!B12</f>
        <v>0</v>
      </c>
      <c r="E17" s="66">
        <f>'Rekap 17572'!C12</f>
        <v>0</v>
      </c>
      <c r="F17" s="71">
        <f>'Rekap 17572'!D12</f>
        <v>0</v>
      </c>
      <c r="G17" s="52">
        <v>7</v>
      </c>
      <c r="H17" s="109" t="s">
        <v>41</v>
      </c>
      <c r="I17" s="119"/>
      <c r="J17" s="112">
        <f>'SO 17572'!Z16</f>
        <v>0</v>
      </c>
    </row>
    <row r="18" spans="1:10" ht="18" customHeight="1">
      <c r="A18" s="12"/>
      <c r="B18" s="59">
        <v>3</v>
      </c>
      <c r="C18" s="63" t="s">
        <v>35</v>
      </c>
      <c r="D18" s="69"/>
      <c r="E18" s="67"/>
      <c r="F18" s="72"/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781</v>
      </c>
      <c r="F22" s="71">
        <f>((F16*U22*2.6)+(F17*V22*2.6)+(F18*W22*2.6))/100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781</v>
      </c>
      <c r="F24" s="72">
        <f>((F16*U24*2.6)+(F17*V24*2.6)+(F18*W24*2.6))/100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17572'!K9:'SO 17572'!K15)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17572'!K9:'SO 17572'!K15)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785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79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83</v>
      </c>
      <c r="B11" s="149">
        <f>'SO 17572'!L13</f>
        <v>0</v>
      </c>
      <c r="C11" s="149">
        <f>'SO 17572'!M13</f>
        <v>0</v>
      </c>
      <c r="D11" s="149">
        <f>'SO 17572'!I13</f>
        <v>0</v>
      </c>
      <c r="E11" s="150">
        <f>'SO 17572'!S13</f>
        <v>0</v>
      </c>
      <c r="F11" s="150">
        <f>'SO 17572'!V13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2" t="s">
        <v>79</v>
      </c>
      <c r="B12" s="151">
        <f>'SO 17572'!L15</f>
        <v>0</v>
      </c>
      <c r="C12" s="151">
        <f>'SO 17572'!M15</f>
        <v>0</v>
      </c>
      <c r="D12" s="151">
        <f>'SO 17572'!I15</f>
        <v>0</v>
      </c>
      <c r="E12" s="152">
        <f>'SO 17572'!S15</f>
        <v>0</v>
      </c>
      <c r="F12" s="152">
        <f>'SO 17572'!V15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6" ht="14.25">
      <c r="A13" s="1"/>
      <c r="B13" s="141"/>
      <c r="C13" s="141"/>
      <c r="D13" s="141"/>
      <c r="E13" s="140"/>
      <c r="F13" s="140"/>
    </row>
    <row r="14" spans="1:26" ht="14.25">
      <c r="A14" s="2" t="s">
        <v>99</v>
      </c>
      <c r="B14" s="151">
        <f>'SO 17572'!L16</f>
        <v>0</v>
      </c>
      <c r="C14" s="151">
        <f>'SO 17572'!M16</f>
        <v>0</v>
      </c>
      <c r="D14" s="151">
        <f>'SO 17572'!I16</f>
        <v>0</v>
      </c>
      <c r="E14" s="152">
        <f>'SO 17572'!S16</f>
        <v>0</v>
      </c>
      <c r="F14" s="152">
        <f>'SO 17572'!V16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6" ht="14.25">
      <c r="A15" s="1"/>
      <c r="B15" s="141"/>
      <c r="C15" s="141"/>
      <c r="D15" s="141"/>
      <c r="E15" s="140"/>
      <c r="F15" s="140"/>
    </row>
    <row r="16" spans="1:6" ht="14.25">
      <c r="A16" s="1"/>
      <c r="B16" s="141"/>
      <c r="C16" s="141"/>
      <c r="D16" s="141"/>
      <c r="E16" s="140"/>
      <c r="F16" s="140"/>
    </row>
    <row r="17" spans="1:6" ht="14.25">
      <c r="A17" s="1"/>
      <c r="B17" s="141"/>
      <c r="C17" s="141"/>
      <c r="D17" s="141"/>
      <c r="E17" s="140"/>
      <c r="F17" s="140"/>
    </row>
    <row r="18" spans="1:6" ht="14.25">
      <c r="A18" s="1"/>
      <c r="B18" s="141"/>
      <c r="C18" s="141"/>
      <c r="D18" s="141"/>
      <c r="E18" s="140"/>
      <c r="F18" s="140"/>
    </row>
    <row r="19" spans="1:6" ht="14.25">
      <c r="A19" s="1"/>
      <c r="B19" s="141"/>
      <c r="C19" s="141"/>
      <c r="D19" s="141"/>
      <c r="E19" s="140"/>
      <c r="F19" s="140"/>
    </row>
    <row r="20" spans="1:6" ht="14.25">
      <c r="A20" s="1"/>
      <c r="B20" s="141"/>
      <c r="C20" s="141"/>
      <c r="D20" s="141"/>
      <c r="E20" s="140"/>
      <c r="F20" s="140"/>
    </row>
    <row r="21" spans="1:6" ht="14.25">
      <c r="A21" s="1"/>
      <c r="B21" s="141"/>
      <c r="C21" s="141"/>
      <c r="D21" s="141"/>
      <c r="E21" s="140"/>
      <c r="F21" s="140"/>
    </row>
    <row r="22" spans="1:6" ht="14.25">
      <c r="A22" s="1"/>
      <c r="B22" s="141"/>
      <c r="C22" s="141"/>
      <c r="D22" s="141"/>
      <c r="E22" s="140"/>
      <c r="F22" s="140"/>
    </row>
    <row r="23" spans="1:6" ht="14.25">
      <c r="A23" s="1"/>
      <c r="B23" s="141"/>
      <c r="C23" s="141"/>
      <c r="D23" s="141"/>
      <c r="E23" s="140"/>
      <c r="F23" s="140"/>
    </row>
    <row r="24" spans="1:6" ht="14.25">
      <c r="A24" s="1"/>
      <c r="B24" s="141"/>
      <c r="C24" s="141"/>
      <c r="D24" s="141"/>
      <c r="E24" s="140"/>
      <c r="F24" s="140"/>
    </row>
    <row r="25" spans="1:6" ht="14.25">
      <c r="A25" s="1"/>
      <c r="B25" s="141"/>
      <c r="C25" s="141"/>
      <c r="D25" s="141"/>
      <c r="E25" s="140"/>
      <c r="F25" s="140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785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79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721</v>
      </c>
      <c r="D10" s="163" t="s">
        <v>83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338</v>
      </c>
      <c r="C11" s="170" t="s">
        <v>786</v>
      </c>
      <c r="D11" s="164" t="s">
        <v>787</v>
      </c>
      <c r="E11" s="164" t="s">
        <v>399</v>
      </c>
      <c r="F11" s="165">
        <v>1</v>
      </c>
      <c r="G11" s="171"/>
      <c r="H11" s="171"/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2"/>
      <c r="Q11" s="172"/>
      <c r="R11" s="172"/>
      <c r="S11" s="167">
        <f>ROUND(F11*(P11),3)</f>
        <v>0</v>
      </c>
      <c r="T11" s="168"/>
      <c r="U11" s="168"/>
      <c r="V11" s="172"/>
      <c r="Z11">
        <v>0</v>
      </c>
    </row>
    <row r="12" spans="1:26" ht="24.75" customHeight="1">
      <c r="A12" s="169"/>
      <c r="B12" s="164" t="s">
        <v>338</v>
      </c>
      <c r="C12" s="170" t="s">
        <v>786</v>
      </c>
      <c r="D12" s="164" t="s">
        <v>788</v>
      </c>
      <c r="E12" s="164" t="s">
        <v>399</v>
      </c>
      <c r="F12" s="165">
        <v>1</v>
      </c>
      <c r="G12" s="171"/>
      <c r="H12" s="171"/>
      <c r="I12" s="166">
        <f>ROUND(F12*(G12+H12),2)</f>
        <v>0</v>
      </c>
      <c r="J12" s="164">
        <f>ROUND(F12*(N12),2)</f>
        <v>0</v>
      </c>
      <c r="K12" s="167">
        <f>ROUND(F12*(O12),2)</f>
        <v>0</v>
      </c>
      <c r="L12" s="167">
        <f>ROUND(F12*(G12),2)</f>
        <v>0</v>
      </c>
      <c r="M12" s="167">
        <f>ROUND(F12*(H12),2)</f>
        <v>0</v>
      </c>
      <c r="N12" s="167">
        <v>0</v>
      </c>
      <c r="O12" s="167"/>
      <c r="P12" s="172"/>
      <c r="Q12" s="172"/>
      <c r="R12" s="172"/>
      <c r="S12" s="167">
        <f>ROUND(F12*(P12),3)</f>
        <v>0</v>
      </c>
      <c r="T12" s="168"/>
      <c r="U12" s="168"/>
      <c r="V12" s="172"/>
      <c r="Z12">
        <v>0</v>
      </c>
    </row>
    <row r="13" spans="1:22" ht="14.25">
      <c r="A13" s="148"/>
      <c r="B13" s="148"/>
      <c r="C13" s="163">
        <v>721</v>
      </c>
      <c r="D13" s="163" t="s">
        <v>83</v>
      </c>
      <c r="E13" s="148"/>
      <c r="F13" s="162"/>
      <c r="G13" s="151">
        <f>ROUND((SUM(L10:L12))/1,2)</f>
        <v>0</v>
      </c>
      <c r="H13" s="151">
        <f>ROUND((SUM(M10:M12))/1,2)</f>
        <v>0</v>
      </c>
      <c r="I13" s="151">
        <f>ROUND((SUM(I10:I12))/1,2)</f>
        <v>0</v>
      </c>
      <c r="J13" s="148"/>
      <c r="K13" s="148"/>
      <c r="L13" s="148">
        <f>ROUND((SUM(L10:L12))/1,2)</f>
        <v>0</v>
      </c>
      <c r="M13" s="148">
        <f>ROUND((SUM(M10:M12))/1,2)</f>
        <v>0</v>
      </c>
      <c r="N13" s="148"/>
      <c r="O13" s="148"/>
      <c r="P13" s="173"/>
      <c r="Q13" s="1"/>
      <c r="R13" s="1"/>
      <c r="S13" s="173">
        <f>ROUND((SUM(S10:S12))/1,2)</f>
        <v>0</v>
      </c>
      <c r="T13" s="183"/>
      <c r="U13" s="183"/>
      <c r="V13" s="2">
        <f>ROUND((SUM(V10:V12))/1,2)</f>
        <v>0</v>
      </c>
    </row>
    <row r="14" spans="1:22" ht="14.25">
      <c r="A14" s="1"/>
      <c r="B14" s="1"/>
      <c r="C14" s="1"/>
      <c r="D14" s="1"/>
      <c r="E14" s="1"/>
      <c r="F14" s="158"/>
      <c r="G14" s="141"/>
      <c r="H14" s="141"/>
      <c r="I14" s="141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2" ht="14.25">
      <c r="A15" s="148"/>
      <c r="B15" s="148"/>
      <c r="C15" s="148"/>
      <c r="D15" s="2" t="s">
        <v>79</v>
      </c>
      <c r="E15" s="148"/>
      <c r="F15" s="162"/>
      <c r="G15" s="151">
        <f>ROUND((SUM(L9:L14))/2,2)</f>
        <v>0</v>
      </c>
      <c r="H15" s="151">
        <f>ROUND((SUM(M9:M14))/2,2)</f>
        <v>0</v>
      </c>
      <c r="I15" s="151">
        <f>ROUND((SUM(I9:I14))/2,2)</f>
        <v>0</v>
      </c>
      <c r="J15" s="148"/>
      <c r="K15" s="148"/>
      <c r="L15" s="148">
        <f>ROUND((SUM(L9:L14))/2,2)</f>
        <v>0</v>
      </c>
      <c r="M15" s="148">
        <f>ROUND((SUM(M9:M14))/2,2)</f>
        <v>0</v>
      </c>
      <c r="N15" s="148"/>
      <c r="O15" s="148"/>
      <c r="P15" s="173"/>
      <c r="Q15" s="1"/>
      <c r="R15" s="1"/>
      <c r="S15" s="173">
        <f>ROUND((SUM(S9:S14))/2,2)</f>
        <v>0</v>
      </c>
      <c r="V15" s="2">
        <f>ROUND((SUM(V9:V14))/2,2)</f>
        <v>0</v>
      </c>
    </row>
    <row r="16" spans="1:26" ht="14.25">
      <c r="A16" s="184"/>
      <c r="B16" s="184"/>
      <c r="C16" s="184"/>
      <c r="D16" s="184" t="s">
        <v>99</v>
      </c>
      <c r="E16" s="184"/>
      <c r="F16" s="185"/>
      <c r="G16" s="186">
        <f>ROUND((SUM(L9:L15))/3,2)</f>
        <v>0</v>
      </c>
      <c r="H16" s="186">
        <f>ROUND((SUM(M9:M15))/3,2)</f>
        <v>0</v>
      </c>
      <c r="I16" s="186">
        <f>ROUND((SUM(I9:I15))/3,2)</f>
        <v>0</v>
      </c>
      <c r="J16" s="184"/>
      <c r="K16" s="184">
        <f>ROUND((SUM(K9:K15))/3,2)</f>
        <v>0</v>
      </c>
      <c r="L16" s="184">
        <f>ROUND((SUM(L9:L15))/3,2)</f>
        <v>0</v>
      </c>
      <c r="M16" s="184">
        <f>ROUND((SUM(M9:M15))/3,2)</f>
        <v>0</v>
      </c>
      <c r="N16" s="184"/>
      <c r="O16" s="184"/>
      <c r="P16" s="185"/>
      <c r="Q16" s="184"/>
      <c r="R16" s="184"/>
      <c r="S16" s="185">
        <f>ROUND((SUM(S9:S15))/3,2)</f>
        <v>0</v>
      </c>
      <c r="T16" s="187"/>
      <c r="U16" s="187"/>
      <c r="V16" s="184">
        <f>ROUND((SUM(V9:V15))/3,2)</f>
        <v>0</v>
      </c>
      <c r="Z16">
        <f>(SUM(Z9:Z15))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04 - Kanalizačná prípojka daďová</oddHeader>
    <oddFooter xml:space="preserve">&amp;L&amp;7Spracované systémom Systematic® Kalkulus, tel.: 051 77 10 585&amp;RStrana &amp;P z &amp;N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789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/>
      <c r="E16" s="88"/>
      <c r="F16" s="99"/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/>
      <c r="E17" s="66"/>
      <c r="F17" s="71"/>
      <c r="G17" s="52">
        <v>7</v>
      </c>
      <c r="H17" s="109" t="s">
        <v>41</v>
      </c>
      <c r="I17" s="119"/>
      <c r="J17" s="112">
        <f>'SO 17573'!Z15</f>
        <v>0</v>
      </c>
    </row>
    <row r="18" spans="1:10" ht="18" customHeight="1">
      <c r="A18" s="12"/>
      <c r="B18" s="59">
        <v>3</v>
      </c>
      <c r="C18" s="63" t="s">
        <v>35</v>
      </c>
      <c r="D18" s="69">
        <f>'Rekap 17573'!B12</f>
        <v>0</v>
      </c>
      <c r="E18" s="67">
        <f>'Rekap 17573'!C12</f>
        <v>0</v>
      </c>
      <c r="F18" s="72">
        <f>'Rekap 17573'!D12</f>
        <v>0</v>
      </c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781</v>
      </c>
      <c r="F22" s="71">
        <f>((F16*U22*2.6)+(F17*V22*2.6)+(F18*W22*2.6))/100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781</v>
      </c>
      <c r="F24" s="72">
        <f>((F16*U24*2.6)+(F17*V24*2.6)+(F18*W24*2.6))/100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17573'!K9:'SO 17573'!K14)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17573'!K9:'SO 17573'!K14)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789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96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97</v>
      </c>
      <c r="B11" s="149">
        <f>'SO 17573'!L12</f>
        <v>0</v>
      </c>
      <c r="C11" s="149">
        <f>'SO 17573'!M12</f>
        <v>0</v>
      </c>
      <c r="D11" s="149">
        <f>'SO 17573'!I12</f>
        <v>0</v>
      </c>
      <c r="E11" s="150">
        <f>'SO 17573'!S12</f>
        <v>0</v>
      </c>
      <c r="F11" s="150">
        <f>'SO 17573'!V12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2" t="s">
        <v>96</v>
      </c>
      <c r="B12" s="151">
        <f>'SO 17573'!L14</f>
        <v>0</v>
      </c>
      <c r="C12" s="151">
        <f>'SO 17573'!M14</f>
        <v>0</v>
      </c>
      <c r="D12" s="151">
        <f>'SO 17573'!I14</f>
        <v>0</v>
      </c>
      <c r="E12" s="152">
        <f>'SO 17573'!S14</f>
        <v>0</v>
      </c>
      <c r="F12" s="152">
        <f>'SO 17573'!V14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6" ht="14.25">
      <c r="A13" s="1"/>
      <c r="B13" s="141"/>
      <c r="C13" s="141"/>
      <c r="D13" s="141"/>
      <c r="E13" s="140"/>
      <c r="F13" s="140"/>
    </row>
    <row r="14" spans="1:26" ht="14.25">
      <c r="A14" s="2" t="s">
        <v>99</v>
      </c>
      <c r="B14" s="151">
        <f>'SO 17573'!L15</f>
        <v>0</v>
      </c>
      <c r="C14" s="151">
        <f>'SO 17573'!M15</f>
        <v>0</v>
      </c>
      <c r="D14" s="151">
        <f>'SO 17573'!I15</f>
        <v>0</v>
      </c>
      <c r="E14" s="152">
        <f>'SO 17573'!S15</f>
        <v>0</v>
      </c>
      <c r="F14" s="152">
        <f>'SO 17573'!V15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6" ht="14.25">
      <c r="A15" s="1"/>
      <c r="B15" s="141"/>
      <c r="C15" s="141"/>
      <c r="D15" s="141"/>
      <c r="E15" s="140"/>
      <c r="F15" s="140"/>
    </row>
    <row r="16" spans="1:6" ht="14.25">
      <c r="A16" s="1"/>
      <c r="B16" s="141"/>
      <c r="C16" s="141"/>
      <c r="D16" s="141"/>
      <c r="E16" s="140"/>
      <c r="F16" s="140"/>
    </row>
    <row r="17" spans="1:6" ht="14.25">
      <c r="A17" s="1"/>
      <c r="B17" s="141"/>
      <c r="C17" s="141"/>
      <c r="D17" s="141"/>
      <c r="E17" s="140"/>
      <c r="F17" s="140"/>
    </row>
    <row r="18" spans="1:6" ht="14.25">
      <c r="A18" s="1"/>
      <c r="B18" s="141"/>
      <c r="C18" s="141"/>
      <c r="D18" s="141"/>
      <c r="E18" s="140"/>
      <c r="F18" s="140"/>
    </row>
    <row r="19" spans="1:6" ht="14.25">
      <c r="A19" s="1"/>
      <c r="B19" s="141"/>
      <c r="C19" s="141"/>
      <c r="D19" s="141"/>
      <c r="E19" s="140"/>
      <c r="F19" s="140"/>
    </row>
    <row r="20" spans="1:6" ht="14.25">
      <c r="A20" s="1"/>
      <c r="B20" s="141"/>
      <c r="C20" s="141"/>
      <c r="D20" s="141"/>
      <c r="E20" s="140"/>
      <c r="F20" s="140"/>
    </row>
    <row r="21" spans="1:6" ht="14.25">
      <c r="A21" s="1"/>
      <c r="B21" s="141"/>
      <c r="C21" s="141"/>
      <c r="D21" s="141"/>
      <c r="E21" s="140"/>
      <c r="F21" s="140"/>
    </row>
    <row r="22" spans="1:6" ht="14.25">
      <c r="A22" s="1"/>
      <c r="B22" s="141"/>
      <c r="C22" s="141"/>
      <c r="D22" s="141"/>
      <c r="E22" s="140"/>
      <c r="F22" s="140"/>
    </row>
    <row r="23" spans="1:6" ht="14.25">
      <c r="A23" s="1"/>
      <c r="B23" s="141"/>
      <c r="C23" s="141"/>
      <c r="D23" s="141"/>
      <c r="E23" s="140"/>
      <c r="F23" s="140"/>
    </row>
    <row r="24" spans="1:6" ht="14.25">
      <c r="A24" s="1"/>
      <c r="B24" s="141"/>
      <c r="C24" s="141"/>
      <c r="D24" s="141"/>
      <c r="E24" s="140"/>
      <c r="F24" s="140"/>
    </row>
    <row r="25" spans="1:6" ht="14.25">
      <c r="A25" s="1"/>
      <c r="B25" s="141"/>
      <c r="C25" s="141"/>
      <c r="D25" s="141"/>
      <c r="E25" s="140"/>
      <c r="F25" s="140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3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797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03" t="s">
        <v>1</v>
      </c>
      <c r="C2" s="204"/>
      <c r="D2" s="204"/>
      <c r="E2" s="204"/>
      <c r="F2" s="204"/>
      <c r="G2" s="204"/>
      <c r="H2" s="204"/>
      <c r="I2" s="204"/>
      <c r="J2" s="205"/>
    </row>
    <row r="3" spans="1:10" ht="18" customHeight="1">
      <c r="A3" s="12"/>
      <c r="B3" s="22"/>
      <c r="C3" s="19"/>
      <c r="D3" s="16"/>
      <c r="E3" s="16"/>
      <c r="F3" s="16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>
        <f>'Kryci_list 17568'!D16+'Kryci_list 17569'!D16+'Kryci_list 17570'!D16+'Kryci_list 17571'!D16+'Kryci_list 17572'!D16+'Kryci_list 17573'!D16+'Kryci_list 17574'!D16</f>
        <v>0</v>
      </c>
      <c r="E16" s="88">
        <f>'Kryci_list 17568'!E16+'Kryci_list 17569'!E16+'Kryci_list 17570'!E16+'Kryci_list 17571'!E16+'Kryci_list 17572'!E16+'Kryci_list 17573'!E16+'Kryci_list 17574'!E16</f>
        <v>0</v>
      </c>
      <c r="F16" s="99">
        <f>'Kryci_list 17568'!F16+'Kryci_list 17569'!F16+'Kryci_list 17570'!F16+'Kryci_list 17571'!F16+'Kryci_list 17572'!F16+'Kryci_list 17573'!F16+'Kryci_list 17574'!F16</f>
        <v>0</v>
      </c>
      <c r="G16" s="51">
        <v>6</v>
      </c>
      <c r="H16" s="108" t="s">
        <v>40</v>
      </c>
      <c r="I16" s="119"/>
      <c r="J16" s="111">
        <f>Rekapitulácia!F14</f>
        <v>0</v>
      </c>
    </row>
    <row r="17" spans="1:10" ht="18" customHeight="1">
      <c r="A17" s="12"/>
      <c r="B17" s="58">
        <v>2</v>
      </c>
      <c r="C17" s="62" t="s">
        <v>34</v>
      </c>
      <c r="D17" s="68">
        <f>'Kryci_list 17568'!D17+'Kryci_list 17569'!D17+'Kryci_list 17570'!D17+'Kryci_list 17571'!D17+'Kryci_list 17572'!D17+'Kryci_list 17573'!D17+'Kryci_list 17574'!D17</f>
        <v>0</v>
      </c>
      <c r="E17" s="66">
        <f>'Kryci_list 17568'!E17+'Kryci_list 17569'!E17+'Kryci_list 17570'!E17+'Kryci_list 17571'!E17+'Kryci_list 17572'!E17+'Kryci_list 17573'!E17+'Kryci_list 17574'!E17</f>
        <v>0</v>
      </c>
      <c r="F17" s="71">
        <f>'Kryci_list 17568'!F17+'Kryci_list 17569'!F17+'Kryci_list 17570'!F17+'Kryci_list 17571'!F17+'Kryci_list 17572'!F17+'Kryci_list 17573'!F17+'Kryci_list 17574'!F17</f>
        <v>0</v>
      </c>
      <c r="G17" s="52">
        <v>7</v>
      </c>
      <c r="H17" s="109" t="s">
        <v>41</v>
      </c>
      <c r="I17" s="119"/>
      <c r="J17" s="112">
        <f>Rekapitulácia!E14</f>
        <v>0</v>
      </c>
    </row>
    <row r="18" spans="1:10" ht="18" customHeight="1">
      <c r="A18" s="12"/>
      <c r="B18" s="59">
        <v>3</v>
      </c>
      <c r="C18" s="63" t="s">
        <v>35</v>
      </c>
      <c r="D18" s="69">
        <f>'Kryci_list 17568'!D18+'Kryci_list 17569'!D18+'Kryci_list 17570'!D18+'Kryci_list 17571'!D18+'Kryci_list 17572'!D18+'Kryci_list 17573'!D18+'Kryci_list 17574'!D18</f>
        <v>0</v>
      </c>
      <c r="E18" s="67">
        <f>'Kryci_list 17568'!E18+'Kryci_list 17569'!E18+'Kryci_list 17570'!E18+'Kryci_list 17571'!E18+'Kryci_list 17572'!E18+'Kryci_list 17573'!E18+'Kryci_list 17574'!E18</f>
        <v>0</v>
      </c>
      <c r="F18" s="72">
        <f>'Kryci_list 17568'!F18+'Kryci_list 17569'!F18+'Kryci_list 17570'!F18+'Kryci_list 17571'!F18+'Kryci_list 17572'!F18+'Kryci_list 17573'!F18+'Kryci_list 17574'!F18</f>
        <v>0</v>
      </c>
      <c r="G18" s="52">
        <v>8</v>
      </c>
      <c r="H18" s="109" t="s">
        <v>42</v>
      </c>
      <c r="I18" s="119"/>
      <c r="J18" s="112">
        <f>Rekapitulácia!D14</f>
        <v>0</v>
      </c>
    </row>
    <row r="19" spans="1:10" ht="18" customHeight="1">
      <c r="A19" s="12"/>
      <c r="B19" s="59">
        <v>4</v>
      </c>
      <c r="C19" s="63" t="s">
        <v>36</v>
      </c>
      <c r="D19" s="69">
        <f>'Kryci_list 17568'!D19+'Kryci_list 17569'!D19+'Kryci_list 17570'!D19+'Kryci_list 17571'!D19+'Kryci_list 17572'!D19+'Kryci_list 17573'!D19+'Kryci_list 17574'!D19</f>
        <v>0</v>
      </c>
      <c r="E19" s="67">
        <f>'Kryci_list 17568'!E19+'Kryci_list 17569'!E19+'Kryci_list 17570'!E19+'Kryci_list 17571'!E19+'Kryci_list 17572'!E19+'Kryci_list 17573'!E19+'Kryci_list 17574'!E19</f>
        <v>0</v>
      </c>
      <c r="F19" s="72">
        <f>'Kryci_list 17568'!F19+'Kryci_list 17569'!F19+'Kryci_list 17570'!F19+'Kryci_list 17571'!F19+'Kryci_list 17572'!F19+'Kryci_list 17573'!F19+'Kryci_list 17574'!F19</f>
        <v>0</v>
      </c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10" ht="18" customHeight="1">
      <c r="A22" s="12"/>
      <c r="B22" s="51">
        <v>11</v>
      </c>
      <c r="C22" s="54" t="s">
        <v>51</v>
      </c>
      <c r="D22" s="78"/>
      <c r="E22" s="81"/>
      <c r="F22" s="71">
        <f>'Kryci_list 17568'!F22+'Kryci_list 17569'!F22+'Kryci_list 17570'!F22+'Kryci_list 17571'!F22+'Kryci_list 17572'!F22+'Kryci_list 17573'!F22+'Kryci_list 17574'!F22</f>
        <v>0</v>
      </c>
      <c r="G22" s="51">
        <v>16</v>
      </c>
      <c r="H22" s="108" t="s">
        <v>57</v>
      </c>
      <c r="I22" s="119"/>
      <c r="J22" s="111">
        <f>'Kryci_list 17568'!J22+'Kryci_list 17569'!J22+'Kryci_list 17570'!J22+'Kryci_list 17571'!J22+'Kryci_list 17572'!J22+'Kryci_list 17573'!J22+'Kryci_list 17574'!J22</f>
        <v>0</v>
      </c>
    </row>
    <row r="23" spans="1:10" ht="18" customHeight="1">
      <c r="A23" s="12"/>
      <c r="B23" s="52">
        <v>12</v>
      </c>
      <c r="C23" s="55" t="s">
        <v>52</v>
      </c>
      <c r="D23" s="57"/>
      <c r="E23" s="81"/>
      <c r="F23" s="72">
        <f>'Kryci_list 17568'!F23+'Kryci_list 17569'!F23+'Kryci_list 17570'!F23+'Kryci_list 17571'!F23+'Kryci_list 17572'!F23+'Kryci_list 17573'!F23+'Kryci_list 17574'!F23</f>
        <v>0</v>
      </c>
      <c r="G23" s="52">
        <v>17</v>
      </c>
      <c r="H23" s="109" t="s">
        <v>58</v>
      </c>
      <c r="I23" s="119"/>
      <c r="J23" s="112">
        <f>'Kryci_list 17568'!J23+'Kryci_list 17569'!J23+'Kryci_list 17570'!J23+'Kryci_list 17571'!J23+'Kryci_list 17572'!J23+'Kryci_list 17573'!J23+'Kryci_list 17574'!J23</f>
        <v>0</v>
      </c>
    </row>
    <row r="24" spans="1:10" ht="18" customHeight="1">
      <c r="A24" s="12"/>
      <c r="B24" s="52">
        <v>13</v>
      </c>
      <c r="C24" s="55" t="s">
        <v>53</v>
      </c>
      <c r="D24" s="57"/>
      <c r="E24" s="81"/>
      <c r="F24" s="72">
        <f>'Kryci_list 17568'!F24+'Kryci_list 17569'!F24+'Kryci_list 17570'!F24+'Kryci_list 17571'!F24+'Kryci_list 17572'!F24+'Kryci_list 17573'!F24+'Kryci_list 17574'!F24</f>
        <v>0</v>
      </c>
      <c r="G24" s="52">
        <v>18</v>
      </c>
      <c r="H24" s="109" t="s">
        <v>59</v>
      </c>
      <c r="I24" s="119"/>
      <c r="J24" s="112">
        <f>'Kryci_list 17568'!J24+'Kryci_list 17569'!J24+'Kryci_list 17570'!J24+'Kryci_list 17571'!J24+'Kryci_list 17572'!J24+'Kryci_list 17573'!J24+'Kryci_list 17574'!J24</f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Rekapitulácia!B15</f>
        <v>0</v>
      </c>
      <c r="J29" s="111">
        <f>ROUND(((ROUND(I29,2)*20)/100),2)*1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Rekapitulácia!B16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52">
        <v>24</v>
      </c>
      <c r="H31" s="109" t="s">
        <v>47</v>
      </c>
      <c r="I31" s="26"/>
      <c r="J31" s="201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197" t="s">
        <v>48</v>
      </c>
      <c r="H32" s="198"/>
      <c r="I32" s="199"/>
      <c r="J32" s="200"/>
    </row>
    <row r="33" spans="1:10" ht="18" customHeight="1" thickTop="1">
      <c r="A33" s="12"/>
      <c r="B33" s="93"/>
      <c r="C33" s="94"/>
      <c r="D33" s="131" t="s">
        <v>63</v>
      </c>
      <c r="E33" s="77"/>
      <c r="F33" s="77"/>
      <c r="G33" s="15"/>
      <c r="H33" s="131" t="s">
        <v>64</v>
      </c>
      <c r="I33" s="28"/>
      <c r="J33" s="31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789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96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921</v>
      </c>
      <c r="D10" s="163" t="s">
        <v>97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338</v>
      </c>
      <c r="C11" s="170" t="s">
        <v>598</v>
      </c>
      <c r="D11" s="164" t="s">
        <v>790</v>
      </c>
      <c r="E11" s="164" t="s">
        <v>399</v>
      </c>
      <c r="F11" s="165">
        <v>1</v>
      </c>
      <c r="G11" s="171"/>
      <c r="H11" s="171"/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2"/>
      <c r="Q11" s="172"/>
      <c r="R11" s="172"/>
      <c r="S11" s="167">
        <f>ROUND(F11*(P11),3)</f>
        <v>0</v>
      </c>
      <c r="T11" s="168"/>
      <c r="U11" s="168"/>
      <c r="V11" s="172"/>
      <c r="Z11">
        <v>0</v>
      </c>
    </row>
    <row r="12" spans="1:22" ht="14.25">
      <c r="A12" s="148"/>
      <c r="B12" s="148"/>
      <c r="C12" s="163">
        <v>921</v>
      </c>
      <c r="D12" s="163" t="s">
        <v>97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73"/>
      <c r="Q12" s="1"/>
      <c r="R12" s="1"/>
      <c r="S12" s="173">
        <f>ROUND((SUM(S10:S11))/1,2)</f>
        <v>0</v>
      </c>
      <c r="T12" s="183"/>
      <c r="U12" s="183"/>
      <c r="V12" s="2">
        <f>ROUND((SUM(V10:V11))/1,2)</f>
        <v>0</v>
      </c>
    </row>
    <row r="13" spans="1:22" ht="14.2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4.25">
      <c r="A14" s="148"/>
      <c r="B14" s="148"/>
      <c r="C14" s="148"/>
      <c r="D14" s="2" t="s">
        <v>96</v>
      </c>
      <c r="E14" s="148"/>
      <c r="F14" s="162"/>
      <c r="G14" s="151">
        <f>ROUND((SUM(L9:L13))/2,2)</f>
        <v>0</v>
      </c>
      <c r="H14" s="151">
        <f>ROUND((SUM(M9:M13))/2,2)</f>
        <v>0</v>
      </c>
      <c r="I14" s="151">
        <f>ROUND((SUM(I9:I13))/2,2)</f>
        <v>0</v>
      </c>
      <c r="J14" s="148"/>
      <c r="K14" s="148"/>
      <c r="L14" s="148">
        <f>ROUND((SUM(L9:L13))/2,2)</f>
        <v>0</v>
      </c>
      <c r="M14" s="148">
        <f>ROUND((SUM(M9:M13))/2,2)</f>
        <v>0</v>
      </c>
      <c r="N14" s="148"/>
      <c r="O14" s="148"/>
      <c r="P14" s="173"/>
      <c r="Q14" s="1"/>
      <c r="R14" s="1"/>
      <c r="S14" s="173">
        <f>ROUND((SUM(S9:S13))/2,2)</f>
        <v>0</v>
      </c>
      <c r="V14" s="2">
        <f>ROUND((SUM(V9:V13))/2,2)</f>
        <v>0</v>
      </c>
    </row>
    <row r="15" spans="1:26" ht="14.25">
      <c r="A15" s="184"/>
      <c r="B15" s="184"/>
      <c r="C15" s="184"/>
      <c r="D15" s="184" t="s">
        <v>99</v>
      </c>
      <c r="E15" s="184"/>
      <c r="F15" s="185"/>
      <c r="G15" s="186">
        <f>ROUND((SUM(L9:L14))/3,2)</f>
        <v>0</v>
      </c>
      <c r="H15" s="186">
        <f>ROUND((SUM(M9:M14))/3,2)</f>
        <v>0</v>
      </c>
      <c r="I15" s="186">
        <f>ROUND((SUM(I9:I14))/3,2)</f>
        <v>0</v>
      </c>
      <c r="J15" s="184"/>
      <c r="K15" s="184">
        <f>ROUND((SUM(K9:K14))/3,2)</f>
        <v>0</v>
      </c>
      <c r="L15" s="184">
        <f>ROUND((SUM(L9:L14))/3,2)</f>
        <v>0</v>
      </c>
      <c r="M15" s="184">
        <f>ROUND((SUM(M9:M14))/3,2)</f>
        <v>0</v>
      </c>
      <c r="N15" s="184"/>
      <c r="O15" s="184"/>
      <c r="P15" s="185"/>
      <c r="Q15" s="184"/>
      <c r="R15" s="184"/>
      <c r="S15" s="185">
        <f>ROUND((SUM(S9:S14))/3,2)</f>
        <v>0</v>
      </c>
      <c r="T15" s="187"/>
      <c r="U15" s="187"/>
      <c r="V15" s="184">
        <f>ROUND((SUM(V9:V14))/3,2)</f>
        <v>0</v>
      </c>
      <c r="Z15">
        <f>(SUM(Z9:Z14))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05 - Elektrická prípojka</oddHeader>
    <oddFooter xml:space="preserve">&amp;L&amp;7Spracované systémom Systematic® Kalkulus, tel.: 051 77 10 585&amp;RStrana &amp;P z &amp;N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791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/>
      <c r="E16" s="88"/>
      <c r="F16" s="99"/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/>
      <c r="E17" s="66"/>
      <c r="F17" s="71"/>
      <c r="G17" s="52">
        <v>7</v>
      </c>
      <c r="H17" s="109" t="s">
        <v>41</v>
      </c>
      <c r="I17" s="119"/>
      <c r="J17" s="112">
        <f>'SO 17574'!Z15</f>
        <v>0</v>
      </c>
    </row>
    <row r="18" spans="1:10" ht="18" customHeight="1">
      <c r="A18" s="12"/>
      <c r="B18" s="59">
        <v>3</v>
      </c>
      <c r="C18" s="63" t="s">
        <v>35</v>
      </c>
      <c r="D18" s="69">
        <f>'Rekap 17574'!B12</f>
        <v>0</v>
      </c>
      <c r="E18" s="67">
        <f>'Rekap 17574'!C12</f>
        <v>0</v>
      </c>
      <c r="F18" s="72">
        <f>'Rekap 17574'!D12</f>
        <v>0</v>
      </c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54</v>
      </c>
      <c r="F22" s="71">
        <f>((F16*U22*0)+(F17*V22*0)+(F18*W22*0))/100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54</v>
      </c>
      <c r="F24" s="72">
        <f>((F16*U24*0)+(F17*V24*0)+(F18*W24*0))/100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17574'!K9:'SO 17574'!K14)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17574'!K9:'SO 17574'!K14)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791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96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792</v>
      </c>
      <c r="B11" s="149">
        <f>'SO 17574'!L12</f>
        <v>0</v>
      </c>
      <c r="C11" s="149">
        <f>'SO 17574'!M12</f>
        <v>0</v>
      </c>
      <c r="D11" s="149">
        <f>'SO 17574'!I12</f>
        <v>0</v>
      </c>
      <c r="E11" s="150">
        <f>'SO 17574'!S12</f>
        <v>0</v>
      </c>
      <c r="F11" s="150">
        <f>'SO 17574'!V12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2" t="s">
        <v>96</v>
      </c>
      <c r="B12" s="151">
        <f>'SO 17574'!L14</f>
        <v>0</v>
      </c>
      <c r="C12" s="151">
        <f>'SO 17574'!M14</f>
        <v>0</v>
      </c>
      <c r="D12" s="151">
        <f>'SO 17574'!I14</f>
        <v>0</v>
      </c>
      <c r="E12" s="152">
        <f>'SO 17574'!S14</f>
        <v>0</v>
      </c>
      <c r="F12" s="152">
        <f>'SO 17574'!V14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6" ht="14.25">
      <c r="A13" s="1"/>
      <c r="B13" s="141"/>
      <c r="C13" s="141"/>
      <c r="D13" s="141"/>
      <c r="E13" s="140"/>
      <c r="F13" s="140"/>
    </row>
    <row r="14" spans="1:26" ht="14.25">
      <c r="A14" s="2" t="s">
        <v>99</v>
      </c>
      <c r="B14" s="151">
        <f>'SO 17574'!L15</f>
        <v>0</v>
      </c>
      <c r="C14" s="151">
        <f>'SO 17574'!M15</f>
        <v>0</v>
      </c>
      <c r="D14" s="151">
        <f>'SO 17574'!I15</f>
        <v>0</v>
      </c>
      <c r="E14" s="152">
        <f>'SO 17574'!S15</f>
        <v>0</v>
      </c>
      <c r="F14" s="152">
        <f>'SO 17574'!V15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6" ht="14.25">
      <c r="A15" s="1"/>
      <c r="B15" s="141"/>
      <c r="C15" s="141"/>
      <c r="D15" s="141"/>
      <c r="E15" s="140"/>
      <c r="F15" s="140"/>
    </row>
    <row r="16" spans="1:6" ht="14.25">
      <c r="A16" s="1"/>
      <c r="B16" s="141"/>
      <c r="C16" s="141"/>
      <c r="D16" s="141"/>
      <c r="E16" s="140"/>
      <c r="F16" s="140"/>
    </row>
    <row r="17" spans="1:6" ht="14.25">
      <c r="A17" s="1"/>
      <c r="B17" s="141"/>
      <c r="C17" s="141"/>
      <c r="D17" s="141"/>
      <c r="E17" s="140"/>
      <c r="F17" s="140"/>
    </row>
    <row r="18" spans="1:6" ht="14.25">
      <c r="A18" s="1"/>
      <c r="B18" s="141"/>
      <c r="C18" s="141"/>
      <c r="D18" s="141"/>
      <c r="E18" s="140"/>
      <c r="F18" s="140"/>
    </row>
    <row r="19" spans="1:6" ht="14.25">
      <c r="A19" s="1"/>
      <c r="B19" s="141"/>
      <c r="C19" s="141"/>
      <c r="D19" s="141"/>
      <c r="E19" s="140"/>
      <c r="F19" s="140"/>
    </row>
    <row r="20" spans="1:6" ht="14.25">
      <c r="A20" s="1"/>
      <c r="B20" s="141"/>
      <c r="C20" s="141"/>
      <c r="D20" s="141"/>
      <c r="E20" s="140"/>
      <c r="F20" s="140"/>
    </row>
    <row r="21" spans="1:6" ht="14.25">
      <c r="A21" s="1"/>
      <c r="B21" s="141"/>
      <c r="C21" s="141"/>
      <c r="D21" s="141"/>
      <c r="E21" s="140"/>
      <c r="F21" s="140"/>
    </row>
    <row r="22" spans="1:6" ht="14.25">
      <c r="A22" s="1"/>
      <c r="B22" s="141"/>
      <c r="C22" s="141"/>
      <c r="D22" s="141"/>
      <c r="E22" s="140"/>
      <c r="F22" s="140"/>
    </row>
    <row r="23" spans="1:6" ht="14.25">
      <c r="A23" s="1"/>
      <c r="B23" s="141"/>
      <c r="C23" s="141"/>
      <c r="D23" s="141"/>
      <c r="E23" s="140"/>
      <c r="F23" s="140"/>
    </row>
    <row r="24" spans="1:6" ht="14.25">
      <c r="A24" s="1"/>
      <c r="B24" s="141"/>
      <c r="C24" s="141"/>
      <c r="D24" s="141"/>
      <c r="E24" s="140"/>
      <c r="F24" s="140"/>
    </row>
    <row r="25" spans="1:6" ht="14.25">
      <c r="A25" s="1"/>
      <c r="B25" s="141"/>
      <c r="C25" s="141"/>
      <c r="D25" s="141"/>
      <c r="E25" s="140"/>
      <c r="F25" s="140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791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96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923</v>
      </c>
      <c r="D10" s="163" t="s">
        <v>792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338</v>
      </c>
      <c r="C11" s="170" t="s">
        <v>400</v>
      </c>
      <c r="D11" s="164" t="s">
        <v>793</v>
      </c>
      <c r="E11" s="164" t="s">
        <v>399</v>
      </c>
      <c r="F11" s="165">
        <v>1</v>
      </c>
      <c r="G11" s="171"/>
      <c r="H11" s="171"/>
      <c r="I11" s="166">
        <f>ROUND(F11*(G11+H11),2)</f>
        <v>0</v>
      </c>
      <c r="J11" s="164">
        <f>ROUND(F11*(N11),2)</f>
        <v>0</v>
      </c>
      <c r="K11" s="167">
        <f>ROUND(F11*(O11),2)</f>
        <v>0</v>
      </c>
      <c r="L11" s="167">
        <f>ROUND(F11*(G11),2)</f>
        <v>0</v>
      </c>
      <c r="M11" s="167">
        <f>ROUND(F11*(H11),2)</f>
        <v>0</v>
      </c>
      <c r="N11" s="167">
        <v>0</v>
      </c>
      <c r="O11" s="167"/>
      <c r="P11" s="172"/>
      <c r="Q11" s="172"/>
      <c r="R11" s="172"/>
      <c r="S11" s="167">
        <f>ROUND(F11*(P11),3)</f>
        <v>0</v>
      </c>
      <c r="T11" s="168"/>
      <c r="U11" s="168"/>
      <c r="V11" s="172"/>
      <c r="Z11">
        <v>0</v>
      </c>
    </row>
    <row r="12" spans="1:22" ht="14.25">
      <c r="A12" s="148"/>
      <c r="B12" s="148"/>
      <c r="C12" s="163">
        <v>923</v>
      </c>
      <c r="D12" s="163" t="s">
        <v>792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73"/>
      <c r="Q12" s="1"/>
      <c r="R12" s="1"/>
      <c r="S12" s="173">
        <f>ROUND((SUM(S10:S11))/1,2)</f>
        <v>0</v>
      </c>
      <c r="T12" s="183"/>
      <c r="U12" s="183"/>
      <c r="V12" s="2">
        <f>ROUND((SUM(V10:V11))/1,2)</f>
        <v>0</v>
      </c>
    </row>
    <row r="13" spans="1:22" ht="14.2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2" ht="14.25">
      <c r="A14" s="148"/>
      <c r="B14" s="148"/>
      <c r="C14" s="148"/>
      <c r="D14" s="2" t="s">
        <v>96</v>
      </c>
      <c r="E14" s="148"/>
      <c r="F14" s="162"/>
      <c r="G14" s="151">
        <f>ROUND((SUM(L9:L13))/2,2)</f>
        <v>0</v>
      </c>
      <c r="H14" s="151">
        <f>ROUND((SUM(M9:M13))/2,2)</f>
        <v>0</v>
      </c>
      <c r="I14" s="151">
        <f>ROUND((SUM(I9:I13))/2,2)</f>
        <v>0</v>
      </c>
      <c r="J14" s="148"/>
      <c r="K14" s="148"/>
      <c r="L14" s="148">
        <f>ROUND((SUM(L9:L13))/2,2)</f>
        <v>0</v>
      </c>
      <c r="M14" s="148">
        <f>ROUND((SUM(M9:M13))/2,2)</f>
        <v>0</v>
      </c>
      <c r="N14" s="148"/>
      <c r="O14" s="148"/>
      <c r="P14" s="173"/>
      <c r="Q14" s="1"/>
      <c r="R14" s="1"/>
      <c r="S14" s="173">
        <f>ROUND((SUM(S9:S13))/2,2)</f>
        <v>0</v>
      </c>
      <c r="V14" s="2">
        <f>ROUND((SUM(V9:V13))/2,2)</f>
        <v>0</v>
      </c>
    </row>
    <row r="15" spans="1:26" ht="14.25">
      <c r="A15" s="184"/>
      <c r="B15" s="184"/>
      <c r="C15" s="184"/>
      <c r="D15" s="184" t="s">
        <v>99</v>
      </c>
      <c r="E15" s="184"/>
      <c r="F15" s="185"/>
      <c r="G15" s="186">
        <f>ROUND((SUM(L9:L14))/3,2)</f>
        <v>0</v>
      </c>
      <c r="H15" s="186">
        <f>ROUND((SUM(M9:M14))/3,2)</f>
        <v>0</v>
      </c>
      <c r="I15" s="186">
        <f>ROUND((SUM(I9:I14))/3,2)</f>
        <v>0</v>
      </c>
      <c r="J15" s="184"/>
      <c r="K15" s="184">
        <f>ROUND((SUM(K9:K14))/3,2)</f>
        <v>0</v>
      </c>
      <c r="L15" s="184">
        <f>ROUND((SUM(L9:L14))/3,2)</f>
        <v>0</v>
      </c>
      <c r="M15" s="184">
        <f>ROUND((SUM(M9:M14))/3,2)</f>
        <v>0</v>
      </c>
      <c r="N15" s="184"/>
      <c r="O15" s="184"/>
      <c r="P15" s="185"/>
      <c r="Q15" s="184"/>
      <c r="R15" s="184"/>
      <c r="S15" s="185">
        <f>ROUND((SUM(S9:S14))/3,2)</f>
        <v>0</v>
      </c>
      <c r="T15" s="187"/>
      <c r="U15" s="187"/>
      <c r="V15" s="184">
        <f>ROUND((SUM(V9:V14))/3,2)</f>
        <v>0</v>
      </c>
      <c r="Z15">
        <f>(SUM(Z9:Z14))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06 - Plynová prípojka</oddHeader>
    <oddFooter xml:space="preserve">&amp;L&amp;7Spracované systémom Systematic® Kalkulus, tel.: 051 77 10 585&amp;RStrana &amp;P z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3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21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>
        <f>'Rekap 17568'!B18</f>
        <v>0</v>
      </c>
      <c r="E16" s="88">
        <f>'Rekap 17568'!C18</f>
        <v>0</v>
      </c>
      <c r="F16" s="99">
        <f>'Rekap 17568'!D18</f>
        <v>0</v>
      </c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>
        <f>'Rekap 17568'!B37</f>
        <v>0</v>
      </c>
      <c r="E17" s="66">
        <f>'Rekap 17568'!C37</f>
        <v>0</v>
      </c>
      <c r="F17" s="71">
        <f>'Rekap 17568'!D37</f>
        <v>0</v>
      </c>
      <c r="G17" s="52">
        <v>7</v>
      </c>
      <c r="H17" s="109" t="s">
        <v>41</v>
      </c>
      <c r="I17" s="119"/>
      <c r="J17" s="112">
        <f>'SO 17568'!Z314</f>
        <v>0</v>
      </c>
    </row>
    <row r="18" spans="1:10" ht="18" customHeight="1">
      <c r="A18" s="12"/>
      <c r="B18" s="59">
        <v>3</v>
      </c>
      <c r="C18" s="63" t="s">
        <v>35</v>
      </c>
      <c r="D18" s="69">
        <f>'Rekap 17568'!B42</f>
        <v>0</v>
      </c>
      <c r="E18" s="67">
        <f>'Rekap 17568'!C42</f>
        <v>0</v>
      </c>
      <c r="F18" s="72">
        <f>'Rekap 17568'!D42</f>
        <v>0</v>
      </c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54</v>
      </c>
      <c r="F22" s="71">
        <f>((F16*U22*0)+(F17*V22*0)+(F18*W22*0))/100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54</v>
      </c>
      <c r="F24" s="72">
        <f>((F16*U24*0)+(F17*V24*0)+(F18*W24*0))/100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17568'!K9:'SO 17568'!K313)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17568'!K9:'SO 17568'!K313)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3">
      <selection activeCell="A1" sqref="A1:D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21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71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72</v>
      </c>
      <c r="B11" s="149">
        <f>'SO 17568'!L23</f>
        <v>0</v>
      </c>
      <c r="C11" s="149">
        <f>'SO 17568'!M23</f>
        <v>0</v>
      </c>
      <c r="D11" s="149">
        <f>'SO 17568'!I23</f>
        <v>0</v>
      </c>
      <c r="E11" s="150">
        <f>'SO 17568'!S23</f>
        <v>0</v>
      </c>
      <c r="F11" s="150">
        <f>'SO 17568'!V23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148" t="s">
        <v>73</v>
      </c>
      <c r="B12" s="149">
        <f>'SO 17568'!L38</f>
        <v>0</v>
      </c>
      <c r="C12" s="149">
        <f>'SO 17568'!M38</f>
        <v>0</v>
      </c>
      <c r="D12" s="149">
        <f>'SO 17568'!I38</f>
        <v>0</v>
      </c>
      <c r="E12" s="150">
        <f>'SO 17568'!S38</f>
        <v>392.05</v>
      </c>
      <c r="F12" s="150">
        <f>'SO 17568'!V38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4.25">
      <c r="A13" s="148" t="s">
        <v>74</v>
      </c>
      <c r="B13" s="149">
        <f>'SO 17568'!L63</f>
        <v>0</v>
      </c>
      <c r="C13" s="149">
        <f>'SO 17568'!M63</f>
        <v>0</v>
      </c>
      <c r="D13" s="149">
        <f>'SO 17568'!I63</f>
        <v>0</v>
      </c>
      <c r="E13" s="150">
        <f>'SO 17568'!S63</f>
        <v>393.34</v>
      </c>
      <c r="F13" s="150">
        <f>'SO 17568'!V63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4.25">
      <c r="A14" s="148" t="s">
        <v>75</v>
      </c>
      <c r="B14" s="149">
        <f>'SO 17568'!L83</f>
        <v>0</v>
      </c>
      <c r="C14" s="149">
        <f>'SO 17568'!M83</f>
        <v>0</v>
      </c>
      <c r="D14" s="149">
        <f>'SO 17568'!I83</f>
        <v>0</v>
      </c>
      <c r="E14" s="150">
        <f>'SO 17568'!S83</f>
        <v>286.43</v>
      </c>
      <c r="F14" s="150">
        <f>'SO 17568'!V83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4.25">
      <c r="A15" s="148" t="s">
        <v>76</v>
      </c>
      <c r="B15" s="149">
        <f>'SO 17568'!L108</f>
        <v>0</v>
      </c>
      <c r="C15" s="149">
        <f>'SO 17568'!M108</f>
        <v>0</v>
      </c>
      <c r="D15" s="149">
        <f>'SO 17568'!I108</f>
        <v>0</v>
      </c>
      <c r="E15" s="150">
        <f>'SO 17568'!S108</f>
        <v>407.81</v>
      </c>
      <c r="F15" s="150">
        <f>'SO 17568'!V108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4.25">
      <c r="A16" s="148" t="s">
        <v>77</v>
      </c>
      <c r="B16" s="149">
        <f>'SO 17568'!L131</f>
        <v>0</v>
      </c>
      <c r="C16" s="149">
        <f>'SO 17568'!M131</f>
        <v>0</v>
      </c>
      <c r="D16" s="149">
        <f>'SO 17568'!I131</f>
        <v>0</v>
      </c>
      <c r="E16" s="150">
        <f>'SO 17568'!S131</f>
        <v>69.93</v>
      </c>
      <c r="F16" s="150">
        <f>'SO 17568'!V131</f>
        <v>156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4.25">
      <c r="A17" s="148" t="s">
        <v>78</v>
      </c>
      <c r="B17" s="149">
        <f>'SO 17568'!L135</f>
        <v>0</v>
      </c>
      <c r="C17" s="149">
        <f>'SO 17568'!M135</f>
        <v>0</v>
      </c>
      <c r="D17" s="149">
        <f>'SO 17568'!I135</f>
        <v>0</v>
      </c>
      <c r="E17" s="150">
        <f>'SO 17568'!S135</f>
        <v>0</v>
      </c>
      <c r="F17" s="150">
        <f>'SO 17568'!V135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4.25">
      <c r="A18" s="2" t="s">
        <v>71</v>
      </c>
      <c r="B18" s="151">
        <f>'SO 17568'!L137</f>
        <v>0</v>
      </c>
      <c r="C18" s="151">
        <f>'SO 17568'!M137</f>
        <v>0</v>
      </c>
      <c r="D18" s="151">
        <f>'SO 17568'!I137</f>
        <v>0</v>
      </c>
      <c r="E18" s="152">
        <f>'SO 17568'!S137</f>
        <v>1549.57</v>
      </c>
      <c r="F18" s="152">
        <f>'SO 17568'!V137</f>
        <v>156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6" ht="14.25">
      <c r="A19" s="1"/>
      <c r="B19" s="141"/>
      <c r="C19" s="141"/>
      <c r="D19" s="141"/>
      <c r="E19" s="140"/>
      <c r="F19" s="140"/>
    </row>
    <row r="20" spans="1:26" ht="14.25">
      <c r="A20" s="2" t="s">
        <v>79</v>
      </c>
      <c r="B20" s="151"/>
      <c r="C20" s="149"/>
      <c r="D20" s="149"/>
      <c r="E20" s="150"/>
      <c r="F20" s="150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4.25">
      <c r="A21" s="148" t="s">
        <v>80</v>
      </c>
      <c r="B21" s="149">
        <f>'SO 17568'!L150</f>
        <v>0</v>
      </c>
      <c r="C21" s="149">
        <f>'SO 17568'!M150</f>
        <v>0</v>
      </c>
      <c r="D21" s="149">
        <f>'SO 17568'!I150</f>
        <v>0</v>
      </c>
      <c r="E21" s="150">
        <f>'SO 17568'!S150</f>
        <v>5.08</v>
      </c>
      <c r="F21" s="150">
        <f>'SO 17568'!V150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4.25">
      <c r="A22" s="148" t="s">
        <v>81</v>
      </c>
      <c r="B22" s="149">
        <f>'SO 17568'!L158</f>
        <v>0</v>
      </c>
      <c r="C22" s="149">
        <f>'SO 17568'!M158</f>
        <v>0</v>
      </c>
      <c r="D22" s="149">
        <f>'SO 17568'!I158</f>
        <v>0</v>
      </c>
      <c r="E22" s="150">
        <f>'SO 17568'!S158</f>
        <v>0</v>
      </c>
      <c r="F22" s="150">
        <f>'SO 17568'!V158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4.25">
      <c r="A23" s="148" t="s">
        <v>82</v>
      </c>
      <c r="B23" s="149">
        <f>'SO 17568'!L169</f>
        <v>0</v>
      </c>
      <c r="C23" s="149">
        <f>'SO 17568'!M169</f>
        <v>0</v>
      </c>
      <c r="D23" s="149">
        <f>'SO 17568'!I169</f>
        <v>0</v>
      </c>
      <c r="E23" s="150">
        <f>'SO 17568'!S169</f>
        <v>29.18</v>
      </c>
      <c r="F23" s="150">
        <f>'SO 17568'!V169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4.25">
      <c r="A24" s="148" t="s">
        <v>83</v>
      </c>
      <c r="B24" s="149">
        <f>'SO 17568'!L173</f>
        <v>0</v>
      </c>
      <c r="C24" s="149">
        <f>'SO 17568'!M173</f>
        <v>0</v>
      </c>
      <c r="D24" s="149">
        <f>'SO 17568'!I173</f>
        <v>0</v>
      </c>
      <c r="E24" s="150">
        <f>'SO 17568'!S173</f>
        <v>0</v>
      </c>
      <c r="F24" s="150">
        <f>'SO 17568'!V173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4.25">
      <c r="A25" s="148" t="s">
        <v>84</v>
      </c>
      <c r="B25" s="149">
        <f>'SO 17568'!L177</f>
        <v>0</v>
      </c>
      <c r="C25" s="149">
        <f>'SO 17568'!M177</f>
        <v>0</v>
      </c>
      <c r="D25" s="149">
        <f>'SO 17568'!I177</f>
        <v>0</v>
      </c>
      <c r="E25" s="150">
        <f>'SO 17568'!S177</f>
        <v>0</v>
      </c>
      <c r="F25" s="150">
        <f>'SO 17568'!V177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4.25">
      <c r="A26" s="148" t="s">
        <v>85</v>
      </c>
      <c r="B26" s="149">
        <f>'SO 17568'!L181</f>
        <v>0</v>
      </c>
      <c r="C26" s="149">
        <f>'SO 17568'!M181</f>
        <v>0</v>
      </c>
      <c r="D26" s="149">
        <f>'SO 17568'!I181</f>
        <v>0</v>
      </c>
      <c r="E26" s="150">
        <f>'SO 17568'!S181</f>
        <v>0</v>
      </c>
      <c r="F26" s="150">
        <f>'SO 17568'!V181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4.25">
      <c r="A27" s="148" t="s">
        <v>86</v>
      </c>
      <c r="B27" s="149">
        <f>'SO 17568'!L190</f>
        <v>0</v>
      </c>
      <c r="C27" s="149">
        <f>'SO 17568'!M190</f>
        <v>0</v>
      </c>
      <c r="D27" s="149">
        <f>'SO 17568'!I190</f>
        <v>0</v>
      </c>
      <c r="E27" s="150">
        <f>'SO 17568'!S190</f>
        <v>6.87</v>
      </c>
      <c r="F27" s="150">
        <f>'SO 17568'!V190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4.25">
      <c r="A28" s="148" t="s">
        <v>87</v>
      </c>
      <c r="B28" s="149">
        <f>'SO 17568'!L197</f>
        <v>0</v>
      </c>
      <c r="C28" s="149">
        <f>'SO 17568'!M197</f>
        <v>0</v>
      </c>
      <c r="D28" s="149">
        <f>'SO 17568'!I197</f>
        <v>0</v>
      </c>
      <c r="E28" s="150">
        <f>'SO 17568'!S197</f>
        <v>0</v>
      </c>
      <c r="F28" s="150">
        <f>'SO 17568'!V197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4.25">
      <c r="A29" s="148" t="s">
        <v>88</v>
      </c>
      <c r="B29" s="149">
        <f>'SO 17568'!L208</f>
        <v>0</v>
      </c>
      <c r="C29" s="149">
        <f>'SO 17568'!M208</f>
        <v>0</v>
      </c>
      <c r="D29" s="149">
        <f>'SO 17568'!I208</f>
        <v>0</v>
      </c>
      <c r="E29" s="150">
        <f>'SO 17568'!S208</f>
        <v>2.56</v>
      </c>
      <c r="F29" s="150">
        <f>'SO 17568'!V208</f>
        <v>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4.25">
      <c r="A30" s="148" t="s">
        <v>89</v>
      </c>
      <c r="B30" s="149">
        <f>'SO 17568'!L226</f>
        <v>0</v>
      </c>
      <c r="C30" s="149">
        <f>'SO 17568'!M226</f>
        <v>0</v>
      </c>
      <c r="D30" s="149">
        <f>'SO 17568'!I226</f>
        <v>0</v>
      </c>
      <c r="E30" s="150">
        <f>'SO 17568'!S226</f>
        <v>0.44</v>
      </c>
      <c r="F30" s="150">
        <f>'SO 17568'!V226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4.25">
      <c r="A31" s="148" t="s">
        <v>90</v>
      </c>
      <c r="B31" s="149">
        <f>'SO 17568'!L258</f>
        <v>0</v>
      </c>
      <c r="C31" s="149">
        <f>'SO 17568'!M258</f>
        <v>0</v>
      </c>
      <c r="D31" s="149">
        <f>'SO 17568'!I258</f>
        <v>0</v>
      </c>
      <c r="E31" s="150">
        <f>'SO 17568'!S258</f>
        <v>3.99</v>
      </c>
      <c r="F31" s="150">
        <f>'SO 17568'!V258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4.25">
      <c r="A32" s="148" t="s">
        <v>91</v>
      </c>
      <c r="B32" s="149">
        <f>'SO 17568'!L271</f>
        <v>0</v>
      </c>
      <c r="C32" s="149">
        <f>'SO 17568'!M271</f>
        <v>0</v>
      </c>
      <c r="D32" s="149">
        <f>'SO 17568'!I271</f>
        <v>0</v>
      </c>
      <c r="E32" s="150">
        <f>'SO 17568'!S271</f>
        <v>30.45</v>
      </c>
      <c r="F32" s="150">
        <f>'SO 17568'!V271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14.25">
      <c r="A33" s="148" t="s">
        <v>92</v>
      </c>
      <c r="B33" s="149">
        <f>'SO 17568'!L279</f>
        <v>0</v>
      </c>
      <c r="C33" s="149">
        <f>'SO 17568'!M279</f>
        <v>0</v>
      </c>
      <c r="D33" s="149">
        <f>'SO 17568'!I279</f>
        <v>0</v>
      </c>
      <c r="E33" s="150">
        <f>'SO 17568'!S279</f>
        <v>0.1</v>
      </c>
      <c r="F33" s="150">
        <f>'SO 17568'!V279</f>
        <v>0</v>
      </c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4.25">
      <c r="A34" s="148" t="s">
        <v>93</v>
      </c>
      <c r="B34" s="149">
        <f>'SO 17568'!L288</f>
        <v>0</v>
      </c>
      <c r="C34" s="149">
        <f>'SO 17568'!M288</f>
        <v>0</v>
      </c>
      <c r="D34" s="149">
        <f>'SO 17568'!I288</f>
        <v>0</v>
      </c>
      <c r="E34" s="150">
        <f>'SO 17568'!S288</f>
        <v>5.78</v>
      </c>
      <c r="F34" s="150">
        <f>'SO 17568'!V288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4.25">
      <c r="A35" s="148" t="s">
        <v>94</v>
      </c>
      <c r="B35" s="149">
        <f>'SO 17568'!L293</f>
        <v>0</v>
      </c>
      <c r="C35" s="149">
        <f>'SO 17568'!M293</f>
        <v>0</v>
      </c>
      <c r="D35" s="149">
        <f>'SO 17568'!I293</f>
        <v>0</v>
      </c>
      <c r="E35" s="150">
        <f>'SO 17568'!S293</f>
        <v>0.04</v>
      </c>
      <c r="F35" s="150">
        <f>'SO 17568'!V293</f>
        <v>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4.25">
      <c r="A36" s="148" t="s">
        <v>95</v>
      </c>
      <c r="B36" s="149">
        <f>'SO 17568'!L300</f>
        <v>0</v>
      </c>
      <c r="C36" s="149">
        <f>'SO 17568'!M300</f>
        <v>0</v>
      </c>
      <c r="D36" s="149">
        <f>'SO 17568'!I300</f>
        <v>0</v>
      </c>
      <c r="E36" s="150">
        <f>'SO 17568'!S300</f>
        <v>0.2</v>
      </c>
      <c r="F36" s="150">
        <f>'SO 17568'!V300</f>
        <v>0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4.25">
      <c r="A37" s="2" t="s">
        <v>79</v>
      </c>
      <c r="B37" s="151">
        <f>'SO 17568'!L302</f>
        <v>0</v>
      </c>
      <c r="C37" s="151">
        <f>'SO 17568'!M302</f>
        <v>0</v>
      </c>
      <c r="D37" s="151">
        <f>'SO 17568'!I302</f>
        <v>0</v>
      </c>
      <c r="E37" s="152">
        <f>'SO 17568'!S302</f>
        <v>84.68</v>
      </c>
      <c r="F37" s="152">
        <f>'SO 17568'!V302</f>
        <v>0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6" ht="14.25">
      <c r="A38" s="1"/>
      <c r="B38" s="141"/>
      <c r="C38" s="141"/>
      <c r="D38" s="141"/>
      <c r="E38" s="140"/>
      <c r="F38" s="140"/>
    </row>
    <row r="39" spans="1:26" ht="14.25">
      <c r="A39" s="2" t="s">
        <v>96</v>
      </c>
      <c r="B39" s="151"/>
      <c r="C39" s="149"/>
      <c r="D39" s="149"/>
      <c r="E39" s="150"/>
      <c r="F39" s="150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4.25">
      <c r="A40" s="148" t="s">
        <v>97</v>
      </c>
      <c r="B40" s="149">
        <f>'SO 17568'!L307</f>
        <v>0</v>
      </c>
      <c r="C40" s="149">
        <f>'SO 17568'!M307</f>
        <v>0</v>
      </c>
      <c r="D40" s="149">
        <f>'SO 17568'!I307</f>
        <v>0</v>
      </c>
      <c r="E40" s="150">
        <f>'SO 17568'!S307</f>
        <v>0</v>
      </c>
      <c r="F40" s="150">
        <f>'SO 17568'!V307</f>
        <v>0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4.25">
      <c r="A41" s="148" t="s">
        <v>98</v>
      </c>
      <c r="B41" s="149">
        <f>'SO 17568'!L311</f>
        <v>0</v>
      </c>
      <c r="C41" s="149">
        <f>'SO 17568'!M311</f>
        <v>0</v>
      </c>
      <c r="D41" s="149">
        <f>'SO 17568'!I311</f>
        <v>0</v>
      </c>
      <c r="E41" s="150">
        <f>'SO 17568'!S311</f>
        <v>0</v>
      </c>
      <c r="F41" s="150">
        <f>'SO 17568'!V311</f>
        <v>0</v>
      </c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4.25">
      <c r="A42" s="2" t="s">
        <v>96</v>
      </c>
      <c r="B42" s="151">
        <f>'SO 17568'!L313</f>
        <v>0</v>
      </c>
      <c r="C42" s="151">
        <f>'SO 17568'!M313</f>
        <v>0</v>
      </c>
      <c r="D42" s="151">
        <f>'SO 17568'!I313</f>
        <v>0</v>
      </c>
      <c r="E42" s="152">
        <f>'SO 17568'!S313</f>
        <v>0</v>
      </c>
      <c r="F42" s="152">
        <f>'SO 17568'!V313</f>
        <v>0</v>
      </c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6" ht="14.25">
      <c r="A43" s="1"/>
      <c r="B43" s="141"/>
      <c r="C43" s="141"/>
      <c r="D43" s="141"/>
      <c r="E43" s="140"/>
      <c r="F43" s="140"/>
    </row>
    <row r="44" spans="1:26" ht="14.25">
      <c r="A44" s="2" t="s">
        <v>99</v>
      </c>
      <c r="B44" s="151">
        <f>'SO 17568'!L314</f>
        <v>0</v>
      </c>
      <c r="C44" s="151">
        <f>'SO 17568'!M314</f>
        <v>0</v>
      </c>
      <c r="D44" s="151">
        <f>'SO 17568'!I314</f>
        <v>0</v>
      </c>
      <c r="E44" s="152">
        <f>'SO 17568'!S314</f>
        <v>1634.25</v>
      </c>
      <c r="F44" s="152">
        <f>'SO 17568'!V314</f>
        <v>156</v>
      </c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4"/>
  <sheetViews>
    <sheetView tabSelected="1" zoomScalePageLayoutView="0" workbookViewId="0" topLeftCell="A1">
      <pane ySplit="8" topLeftCell="A235" activePane="bottomLeft" state="frozen"/>
      <selection pane="topLeft" activeCell="A1" sqref="A1"/>
      <selection pane="bottomLeft" activeCell="D239" sqref="D23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71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1</v>
      </c>
      <c r="D10" s="163" t="s">
        <v>72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114</v>
      </c>
      <c r="C11" s="170" t="s">
        <v>115</v>
      </c>
      <c r="D11" s="164" t="s">
        <v>116</v>
      </c>
      <c r="E11" s="164" t="s">
        <v>117</v>
      </c>
      <c r="F11" s="165">
        <v>173.65275</v>
      </c>
      <c r="G11" s="171"/>
      <c r="H11" s="171"/>
      <c r="I11" s="166">
        <f aca="true" t="shared" si="0" ref="I11:I22">ROUND(F11*(G11+H11),2)</f>
        <v>0</v>
      </c>
      <c r="J11" s="164">
        <f aca="true" t="shared" si="1" ref="J11:J22">ROUND(F11*(N11),2)</f>
        <v>0</v>
      </c>
      <c r="K11" s="167">
        <f aca="true" t="shared" si="2" ref="K11:K22">ROUND(F11*(O11),2)</f>
        <v>0</v>
      </c>
      <c r="L11" s="167">
        <f aca="true" t="shared" si="3" ref="L11:L22">ROUND(F11*(G11),2)</f>
        <v>0</v>
      </c>
      <c r="M11" s="167">
        <f aca="true" t="shared" si="4" ref="M11:M22">ROUND(F11*(H11),2)</f>
        <v>0</v>
      </c>
      <c r="N11" s="167">
        <v>0</v>
      </c>
      <c r="O11" s="167"/>
      <c r="P11" s="172"/>
      <c r="Q11" s="172"/>
      <c r="R11" s="172"/>
      <c r="S11" s="167">
        <f aca="true" t="shared" si="5" ref="S11:S22">ROUND(F11*(P11),3)</f>
        <v>0</v>
      </c>
      <c r="T11" s="168"/>
      <c r="U11" s="168"/>
      <c r="V11" s="172"/>
      <c r="Z11">
        <v>0</v>
      </c>
    </row>
    <row r="12" spans="1:26" ht="24.75" customHeight="1">
      <c r="A12" s="169"/>
      <c r="B12" s="164" t="s">
        <v>114</v>
      </c>
      <c r="C12" s="170" t="s">
        <v>118</v>
      </c>
      <c r="D12" s="164" t="s">
        <v>119</v>
      </c>
      <c r="E12" s="164" t="s">
        <v>117</v>
      </c>
      <c r="F12" s="165">
        <v>146.319</v>
      </c>
      <c r="G12" s="171"/>
      <c r="H12" s="171"/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2"/>
      <c r="Q12" s="172"/>
      <c r="R12" s="172"/>
      <c r="S12" s="167">
        <f t="shared" si="5"/>
        <v>0</v>
      </c>
      <c r="T12" s="168"/>
      <c r="U12" s="168"/>
      <c r="V12" s="172"/>
      <c r="Z12">
        <v>0</v>
      </c>
    </row>
    <row r="13" spans="1:26" ht="24.75" customHeight="1">
      <c r="A13" s="169"/>
      <c r="B13" s="164" t="s">
        <v>114</v>
      </c>
      <c r="C13" s="170" t="s">
        <v>120</v>
      </c>
      <c r="D13" s="164" t="s">
        <v>121</v>
      </c>
      <c r="E13" s="164" t="s">
        <v>117</v>
      </c>
      <c r="F13" s="165">
        <v>321.651</v>
      </c>
      <c r="G13" s="171"/>
      <c r="H13" s="171"/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2"/>
      <c r="Q13" s="172"/>
      <c r="R13" s="172"/>
      <c r="S13" s="167">
        <f t="shared" si="5"/>
        <v>0</v>
      </c>
      <c r="T13" s="168"/>
      <c r="U13" s="168"/>
      <c r="V13" s="172"/>
      <c r="Z13">
        <v>0</v>
      </c>
    </row>
    <row r="14" spans="1:26" ht="24.75" customHeight="1">
      <c r="A14" s="169"/>
      <c r="B14" s="164" t="s">
        <v>114</v>
      </c>
      <c r="C14" s="170" t="s">
        <v>122</v>
      </c>
      <c r="D14" s="164" t="s">
        <v>123</v>
      </c>
      <c r="E14" s="164" t="s">
        <v>117</v>
      </c>
      <c r="F14" s="165">
        <v>321.651</v>
      </c>
      <c r="G14" s="171"/>
      <c r="H14" s="171"/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2"/>
      <c r="Q14" s="172"/>
      <c r="R14" s="172"/>
      <c r="S14" s="167">
        <f t="shared" si="5"/>
        <v>0</v>
      </c>
      <c r="T14" s="168"/>
      <c r="U14" s="168"/>
      <c r="V14" s="172"/>
      <c r="Z14">
        <v>0</v>
      </c>
    </row>
    <row r="15" spans="1:26" ht="24.75" customHeight="1">
      <c r="A15" s="169"/>
      <c r="B15" s="164" t="s">
        <v>114</v>
      </c>
      <c r="C15" s="170" t="s">
        <v>124</v>
      </c>
      <c r="D15" s="164" t="s">
        <v>125</v>
      </c>
      <c r="E15" s="164" t="s">
        <v>117</v>
      </c>
      <c r="F15" s="165">
        <v>7.839999999999999</v>
      </c>
      <c r="G15" s="171"/>
      <c r="H15" s="171"/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2"/>
      <c r="Q15" s="172"/>
      <c r="R15" s="172"/>
      <c r="S15" s="167">
        <f t="shared" si="5"/>
        <v>0</v>
      </c>
      <c r="T15" s="168"/>
      <c r="U15" s="168"/>
      <c r="V15" s="172"/>
      <c r="Z15">
        <v>0</v>
      </c>
    </row>
    <row r="16" spans="1:26" ht="24.75" customHeight="1">
      <c r="A16" s="169"/>
      <c r="B16" s="164" t="s">
        <v>114</v>
      </c>
      <c r="C16" s="170" t="s">
        <v>126</v>
      </c>
      <c r="D16" s="164" t="s">
        <v>127</v>
      </c>
      <c r="E16" s="164" t="s">
        <v>117</v>
      </c>
      <c r="F16" s="165">
        <v>147.39825</v>
      </c>
      <c r="G16" s="171"/>
      <c r="H16" s="171"/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2"/>
      <c r="Q16" s="172"/>
      <c r="R16" s="172"/>
      <c r="S16" s="167">
        <f t="shared" si="5"/>
        <v>0</v>
      </c>
      <c r="T16" s="168"/>
      <c r="U16" s="168"/>
      <c r="V16" s="172"/>
      <c r="Z16">
        <v>0</v>
      </c>
    </row>
    <row r="17" spans="1:26" ht="24.75" customHeight="1">
      <c r="A17" s="169"/>
      <c r="B17" s="164" t="s">
        <v>114</v>
      </c>
      <c r="C17" s="170" t="s">
        <v>128</v>
      </c>
      <c r="D17" s="164" t="s">
        <v>129</v>
      </c>
      <c r="E17" s="164" t="s">
        <v>117</v>
      </c>
      <c r="F17" s="165">
        <v>176.60499999999996</v>
      </c>
      <c r="G17" s="171"/>
      <c r="H17" s="171"/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2"/>
      <c r="Q17" s="172"/>
      <c r="R17" s="172"/>
      <c r="S17" s="167">
        <f t="shared" si="5"/>
        <v>0</v>
      </c>
      <c r="T17" s="168"/>
      <c r="U17" s="168"/>
      <c r="V17" s="172"/>
      <c r="Z17">
        <v>0</v>
      </c>
    </row>
    <row r="18" spans="1:26" ht="24.75" customHeight="1">
      <c r="A18" s="169"/>
      <c r="B18" s="164" t="s">
        <v>114</v>
      </c>
      <c r="C18" s="170" t="s">
        <v>130</v>
      </c>
      <c r="D18" s="164" t="s">
        <v>131</v>
      </c>
      <c r="E18" s="164" t="s">
        <v>117</v>
      </c>
      <c r="F18" s="165">
        <v>176.60499999999996</v>
      </c>
      <c r="G18" s="171"/>
      <c r="H18" s="171"/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2"/>
      <c r="Q18" s="172"/>
      <c r="R18" s="172"/>
      <c r="S18" s="167">
        <f t="shared" si="5"/>
        <v>0</v>
      </c>
      <c r="T18" s="168"/>
      <c r="U18" s="168"/>
      <c r="V18" s="172"/>
      <c r="Z18">
        <v>0</v>
      </c>
    </row>
    <row r="19" spans="1:26" ht="24.75" customHeight="1">
      <c r="A19" s="169"/>
      <c r="B19" s="164" t="s">
        <v>114</v>
      </c>
      <c r="C19" s="170" t="s">
        <v>132</v>
      </c>
      <c r="D19" s="164" t="s">
        <v>133</v>
      </c>
      <c r="E19" s="164" t="s">
        <v>117</v>
      </c>
      <c r="F19" s="165">
        <v>176.60499999999996</v>
      </c>
      <c r="G19" s="171"/>
      <c r="H19" s="171"/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2"/>
      <c r="Q19" s="172"/>
      <c r="R19" s="172"/>
      <c r="S19" s="167">
        <f t="shared" si="5"/>
        <v>0</v>
      </c>
      <c r="T19" s="168"/>
      <c r="U19" s="168"/>
      <c r="V19" s="172"/>
      <c r="Z19">
        <v>0</v>
      </c>
    </row>
    <row r="20" spans="1:26" ht="24.75" customHeight="1">
      <c r="A20" s="169"/>
      <c r="B20" s="164" t="s">
        <v>114</v>
      </c>
      <c r="C20" s="170" t="s">
        <v>134</v>
      </c>
      <c r="D20" s="164" t="s">
        <v>135</v>
      </c>
      <c r="E20" s="164" t="s">
        <v>117</v>
      </c>
      <c r="F20" s="165">
        <v>147.998</v>
      </c>
      <c r="G20" s="171"/>
      <c r="H20" s="171"/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2"/>
      <c r="Q20" s="172"/>
      <c r="R20" s="172"/>
      <c r="S20" s="167">
        <f t="shared" si="5"/>
        <v>0</v>
      </c>
      <c r="T20" s="168"/>
      <c r="U20" s="168"/>
      <c r="V20" s="172"/>
      <c r="Z20">
        <v>0</v>
      </c>
    </row>
    <row r="21" spans="1:26" ht="24.75" customHeight="1">
      <c r="A21" s="169"/>
      <c r="B21" s="164" t="s">
        <v>114</v>
      </c>
      <c r="C21" s="170" t="s">
        <v>136</v>
      </c>
      <c r="D21" s="164" t="s">
        <v>137</v>
      </c>
      <c r="E21" s="164" t="s">
        <v>117</v>
      </c>
      <c r="F21" s="165">
        <v>176.60499999999996</v>
      </c>
      <c r="G21" s="171"/>
      <c r="H21" s="171"/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2"/>
      <c r="Q21" s="172"/>
      <c r="R21" s="172"/>
      <c r="S21" s="167">
        <f t="shared" si="5"/>
        <v>0</v>
      </c>
      <c r="T21" s="168"/>
      <c r="U21" s="168"/>
      <c r="V21" s="172"/>
      <c r="Z21">
        <v>0</v>
      </c>
    </row>
    <row r="22" spans="1:26" ht="24.75" customHeight="1">
      <c r="A22" s="169"/>
      <c r="B22" s="164" t="s">
        <v>114</v>
      </c>
      <c r="C22" s="170" t="s">
        <v>138</v>
      </c>
      <c r="D22" s="164" t="s">
        <v>139</v>
      </c>
      <c r="E22" s="164" t="s">
        <v>117</v>
      </c>
      <c r="F22" s="165">
        <v>0.6</v>
      </c>
      <c r="G22" s="171"/>
      <c r="H22" s="171"/>
      <c r="I22" s="166">
        <f t="shared" si="0"/>
        <v>0</v>
      </c>
      <c r="J22" s="164">
        <f t="shared" si="1"/>
        <v>0</v>
      </c>
      <c r="K22" s="167">
        <f t="shared" si="2"/>
        <v>0</v>
      </c>
      <c r="L22" s="167">
        <f t="shared" si="3"/>
        <v>0</v>
      </c>
      <c r="M22" s="167">
        <f t="shared" si="4"/>
        <v>0</v>
      </c>
      <c r="N22" s="167">
        <v>0</v>
      </c>
      <c r="O22" s="167"/>
      <c r="P22" s="172"/>
      <c r="Q22" s="172"/>
      <c r="R22" s="172"/>
      <c r="S22" s="167">
        <f t="shared" si="5"/>
        <v>0</v>
      </c>
      <c r="T22" s="168"/>
      <c r="U22" s="168"/>
      <c r="V22" s="172"/>
      <c r="Z22">
        <v>0</v>
      </c>
    </row>
    <row r="23" spans="1:26" ht="14.25">
      <c r="A23" s="148"/>
      <c r="B23" s="148"/>
      <c r="C23" s="163">
        <v>1</v>
      </c>
      <c r="D23" s="163" t="s">
        <v>72</v>
      </c>
      <c r="E23" s="148"/>
      <c r="F23" s="162"/>
      <c r="G23" s="151">
        <f>ROUND((SUM(L10:L22))/1,2)</f>
        <v>0</v>
      </c>
      <c r="H23" s="151">
        <f>ROUND((SUM(M10:M22))/1,2)</f>
        <v>0</v>
      </c>
      <c r="I23" s="151">
        <f>ROUND((SUM(I10:I22))/1,2)</f>
        <v>0</v>
      </c>
      <c r="J23" s="148"/>
      <c r="K23" s="148"/>
      <c r="L23" s="148">
        <f>ROUND((SUM(L10:L22))/1,2)</f>
        <v>0</v>
      </c>
      <c r="M23" s="148">
        <f>ROUND((SUM(M10:M22))/1,2)</f>
        <v>0</v>
      </c>
      <c r="N23" s="148"/>
      <c r="O23" s="148"/>
      <c r="P23" s="173"/>
      <c r="Q23" s="148"/>
      <c r="R23" s="148"/>
      <c r="S23" s="173">
        <f>ROUND((SUM(S10:S22))/1,2)</f>
        <v>0</v>
      </c>
      <c r="T23" s="145"/>
      <c r="U23" s="145"/>
      <c r="V23" s="2">
        <f>ROUND((SUM(V10:V22))/1,2)</f>
        <v>0</v>
      </c>
      <c r="W23" s="145"/>
      <c r="X23" s="145"/>
      <c r="Y23" s="145"/>
      <c r="Z23" s="145"/>
    </row>
    <row r="24" spans="1:22" ht="14.25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4.25">
      <c r="A25" s="148"/>
      <c r="B25" s="148"/>
      <c r="C25" s="163">
        <v>2</v>
      </c>
      <c r="D25" s="163" t="s">
        <v>73</v>
      </c>
      <c r="E25" s="148"/>
      <c r="F25" s="162"/>
      <c r="G25" s="149"/>
      <c r="H25" s="149"/>
      <c r="I25" s="14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8"/>
      <c r="W25" s="145"/>
      <c r="X25" s="145"/>
      <c r="Y25" s="145"/>
      <c r="Z25" s="145"/>
    </row>
    <row r="26" spans="1:26" ht="24.75" customHeight="1">
      <c r="A26" s="169"/>
      <c r="B26" s="164" t="s">
        <v>140</v>
      </c>
      <c r="C26" s="170" t="s">
        <v>141</v>
      </c>
      <c r="D26" s="164" t="s">
        <v>142</v>
      </c>
      <c r="E26" s="164" t="s">
        <v>143</v>
      </c>
      <c r="F26" s="165">
        <v>20</v>
      </c>
      <c r="G26" s="171"/>
      <c r="H26" s="171"/>
      <c r="I26" s="166">
        <f aca="true" t="shared" si="6" ref="I26:I37">ROUND(F26*(G26+H26),2)</f>
        <v>0</v>
      </c>
      <c r="J26" s="164">
        <f aca="true" t="shared" si="7" ref="J26:J37">ROUND(F26*(N26),2)</f>
        <v>0</v>
      </c>
      <c r="K26" s="167">
        <f aca="true" t="shared" si="8" ref="K26:K37">ROUND(F26*(O26),2)</f>
        <v>0</v>
      </c>
      <c r="L26" s="167">
        <f aca="true" t="shared" si="9" ref="L26:L37">ROUND(F26*(G26),2)</f>
        <v>0</v>
      </c>
      <c r="M26" s="167">
        <f aca="true" t="shared" si="10" ref="M26:M37">ROUND(F26*(H26),2)</f>
        <v>0</v>
      </c>
      <c r="N26" s="167">
        <v>0</v>
      </c>
      <c r="O26" s="167"/>
      <c r="P26" s="172"/>
      <c r="Q26" s="172"/>
      <c r="R26" s="172"/>
      <c r="S26" s="167">
        <f aca="true" t="shared" si="11" ref="S26:S37">ROUND(F26*(P26),3)</f>
        <v>0</v>
      </c>
      <c r="T26" s="168"/>
      <c r="U26" s="168"/>
      <c r="V26" s="172"/>
      <c r="Z26">
        <v>0</v>
      </c>
    </row>
    <row r="27" spans="1:26" ht="24.75" customHeight="1">
      <c r="A27" s="169"/>
      <c r="B27" s="164" t="s">
        <v>140</v>
      </c>
      <c r="C27" s="170" t="s">
        <v>144</v>
      </c>
      <c r="D27" s="164" t="s">
        <v>145</v>
      </c>
      <c r="E27" s="164" t="s">
        <v>117</v>
      </c>
      <c r="F27" s="165">
        <v>90.61327499999999</v>
      </c>
      <c r="G27" s="171"/>
      <c r="H27" s="171"/>
      <c r="I27" s="166">
        <f t="shared" si="6"/>
        <v>0</v>
      </c>
      <c r="J27" s="164">
        <f t="shared" si="7"/>
        <v>0</v>
      </c>
      <c r="K27" s="167">
        <f t="shared" si="8"/>
        <v>0</v>
      </c>
      <c r="L27" s="167">
        <f t="shared" si="9"/>
        <v>0</v>
      </c>
      <c r="M27" s="167">
        <f t="shared" si="10"/>
        <v>0</v>
      </c>
      <c r="N27" s="167">
        <v>0</v>
      </c>
      <c r="O27" s="167"/>
      <c r="P27" s="172">
        <v>2.01</v>
      </c>
      <c r="Q27" s="172"/>
      <c r="R27" s="172">
        <v>2.01</v>
      </c>
      <c r="S27" s="167">
        <f t="shared" si="11"/>
        <v>182.133</v>
      </c>
      <c r="T27" s="168"/>
      <c r="U27" s="168"/>
      <c r="V27" s="172"/>
      <c r="Z27">
        <v>0</v>
      </c>
    </row>
    <row r="28" spans="1:26" ht="24.75" customHeight="1">
      <c r="A28" s="169"/>
      <c r="B28" s="164" t="s">
        <v>140</v>
      </c>
      <c r="C28" s="170" t="s">
        <v>146</v>
      </c>
      <c r="D28" s="164" t="s">
        <v>147</v>
      </c>
      <c r="E28" s="164" t="s">
        <v>117</v>
      </c>
      <c r="F28" s="165">
        <v>0.8560000000000001</v>
      </c>
      <c r="G28" s="171"/>
      <c r="H28" s="171"/>
      <c r="I28" s="166">
        <f t="shared" si="6"/>
        <v>0</v>
      </c>
      <c r="J28" s="164">
        <f t="shared" si="7"/>
        <v>0</v>
      </c>
      <c r="K28" s="167">
        <f t="shared" si="8"/>
        <v>0</v>
      </c>
      <c r="L28" s="167">
        <f t="shared" si="9"/>
        <v>0</v>
      </c>
      <c r="M28" s="167">
        <f t="shared" si="10"/>
        <v>0</v>
      </c>
      <c r="N28" s="167">
        <v>0</v>
      </c>
      <c r="O28" s="167"/>
      <c r="P28" s="172">
        <v>2.21</v>
      </c>
      <c r="Q28" s="172"/>
      <c r="R28" s="172">
        <v>2.21</v>
      </c>
      <c r="S28" s="167">
        <f t="shared" si="11"/>
        <v>1.892</v>
      </c>
      <c r="T28" s="168"/>
      <c r="U28" s="168"/>
      <c r="V28" s="172"/>
      <c r="Z28">
        <v>0</v>
      </c>
    </row>
    <row r="29" spans="1:26" ht="24.75" customHeight="1">
      <c r="A29" s="169"/>
      <c r="B29" s="164" t="s">
        <v>140</v>
      </c>
      <c r="C29" s="170" t="s">
        <v>148</v>
      </c>
      <c r="D29" s="164" t="s">
        <v>149</v>
      </c>
      <c r="E29" s="164" t="s">
        <v>150</v>
      </c>
      <c r="F29" s="165">
        <v>9.6</v>
      </c>
      <c r="G29" s="171"/>
      <c r="H29" s="171"/>
      <c r="I29" s="166">
        <f t="shared" si="6"/>
        <v>0</v>
      </c>
      <c r="J29" s="164">
        <f t="shared" si="7"/>
        <v>0</v>
      </c>
      <c r="K29" s="167">
        <f t="shared" si="8"/>
        <v>0</v>
      </c>
      <c r="L29" s="167">
        <f t="shared" si="9"/>
        <v>0</v>
      </c>
      <c r="M29" s="167">
        <f t="shared" si="10"/>
        <v>0</v>
      </c>
      <c r="N29" s="167">
        <v>0</v>
      </c>
      <c r="O29" s="167"/>
      <c r="P29" s="172">
        <v>0.00407</v>
      </c>
      <c r="Q29" s="172"/>
      <c r="R29" s="172">
        <v>0.00407</v>
      </c>
      <c r="S29" s="167">
        <f t="shared" si="11"/>
        <v>0.039</v>
      </c>
      <c r="T29" s="168"/>
      <c r="U29" s="168"/>
      <c r="V29" s="172"/>
      <c r="Z29">
        <v>0</v>
      </c>
    </row>
    <row r="30" spans="1:26" ht="24.75" customHeight="1">
      <c r="A30" s="169"/>
      <c r="B30" s="164" t="s">
        <v>140</v>
      </c>
      <c r="C30" s="170" t="s">
        <v>151</v>
      </c>
      <c r="D30" s="164" t="s">
        <v>152</v>
      </c>
      <c r="E30" s="164" t="s">
        <v>153</v>
      </c>
      <c r="F30" s="165">
        <v>0.08132</v>
      </c>
      <c r="G30" s="171"/>
      <c r="H30" s="171"/>
      <c r="I30" s="166">
        <f t="shared" si="6"/>
        <v>0</v>
      </c>
      <c r="J30" s="164">
        <f t="shared" si="7"/>
        <v>0</v>
      </c>
      <c r="K30" s="167">
        <f t="shared" si="8"/>
        <v>0</v>
      </c>
      <c r="L30" s="167">
        <f t="shared" si="9"/>
        <v>0</v>
      </c>
      <c r="M30" s="167">
        <f t="shared" si="10"/>
        <v>0</v>
      </c>
      <c r="N30" s="167">
        <v>0</v>
      </c>
      <c r="O30" s="167"/>
      <c r="P30" s="172">
        <v>1.13453</v>
      </c>
      <c r="Q30" s="172"/>
      <c r="R30" s="172">
        <v>1.13453</v>
      </c>
      <c r="S30" s="167">
        <f t="shared" si="11"/>
        <v>0.092</v>
      </c>
      <c r="T30" s="168"/>
      <c r="U30" s="168"/>
      <c r="V30" s="172"/>
      <c r="Z30">
        <v>0</v>
      </c>
    </row>
    <row r="31" spans="1:26" ht="24.75" customHeight="1">
      <c r="A31" s="169"/>
      <c r="B31" s="164" t="s">
        <v>140</v>
      </c>
      <c r="C31" s="170" t="s">
        <v>154</v>
      </c>
      <c r="D31" s="164" t="s">
        <v>155</v>
      </c>
      <c r="E31" s="164" t="s">
        <v>117</v>
      </c>
      <c r="F31" s="165">
        <v>26.190375000000003</v>
      </c>
      <c r="G31" s="171"/>
      <c r="H31" s="171"/>
      <c r="I31" s="166">
        <f t="shared" si="6"/>
        <v>0</v>
      </c>
      <c r="J31" s="164">
        <f t="shared" si="7"/>
        <v>0</v>
      </c>
      <c r="K31" s="167">
        <f t="shared" si="8"/>
        <v>0</v>
      </c>
      <c r="L31" s="167">
        <f t="shared" si="9"/>
        <v>0</v>
      </c>
      <c r="M31" s="167">
        <f t="shared" si="10"/>
        <v>0</v>
      </c>
      <c r="N31" s="167">
        <v>0</v>
      </c>
      <c r="O31" s="167"/>
      <c r="P31" s="172">
        <v>1.07</v>
      </c>
      <c r="Q31" s="172"/>
      <c r="R31" s="172">
        <v>1.07</v>
      </c>
      <c r="S31" s="167">
        <f t="shared" si="11"/>
        <v>28.024</v>
      </c>
      <c r="T31" s="168"/>
      <c r="U31" s="168"/>
      <c r="V31" s="172"/>
      <c r="Z31">
        <v>0</v>
      </c>
    </row>
    <row r="32" spans="1:26" ht="24.75" customHeight="1">
      <c r="A32" s="169"/>
      <c r="B32" s="164" t="s">
        <v>140</v>
      </c>
      <c r="C32" s="170" t="s">
        <v>156</v>
      </c>
      <c r="D32" s="164" t="s">
        <v>157</v>
      </c>
      <c r="E32" s="164" t="s">
        <v>150</v>
      </c>
      <c r="F32" s="165">
        <v>9.6</v>
      </c>
      <c r="G32" s="171"/>
      <c r="H32" s="171"/>
      <c r="I32" s="166">
        <f t="shared" si="6"/>
        <v>0</v>
      </c>
      <c r="J32" s="164">
        <f t="shared" si="7"/>
        <v>0</v>
      </c>
      <c r="K32" s="167">
        <f t="shared" si="8"/>
        <v>0</v>
      </c>
      <c r="L32" s="167">
        <f t="shared" si="9"/>
        <v>0</v>
      </c>
      <c r="M32" s="167">
        <f t="shared" si="10"/>
        <v>0</v>
      </c>
      <c r="N32" s="167">
        <v>0</v>
      </c>
      <c r="O32" s="167"/>
      <c r="P32" s="172"/>
      <c r="Q32" s="172"/>
      <c r="R32" s="172"/>
      <c r="S32" s="167">
        <f t="shared" si="11"/>
        <v>0</v>
      </c>
      <c r="T32" s="168"/>
      <c r="U32" s="168"/>
      <c r="V32" s="172"/>
      <c r="Z32">
        <v>0</v>
      </c>
    </row>
    <row r="33" spans="1:26" ht="24.75" customHeight="1">
      <c r="A33" s="169"/>
      <c r="B33" s="164" t="s">
        <v>140</v>
      </c>
      <c r="C33" s="170" t="s">
        <v>158</v>
      </c>
      <c r="D33" s="164" t="s">
        <v>159</v>
      </c>
      <c r="E33" s="164" t="s">
        <v>117</v>
      </c>
      <c r="F33" s="165">
        <v>83.474</v>
      </c>
      <c r="G33" s="171"/>
      <c r="H33" s="171"/>
      <c r="I33" s="166">
        <f t="shared" si="6"/>
        <v>0</v>
      </c>
      <c r="J33" s="164">
        <f t="shared" si="7"/>
        <v>0</v>
      </c>
      <c r="K33" s="167">
        <f t="shared" si="8"/>
        <v>0</v>
      </c>
      <c r="L33" s="167">
        <f t="shared" si="9"/>
        <v>0</v>
      </c>
      <c r="M33" s="167">
        <f t="shared" si="10"/>
        <v>0</v>
      </c>
      <c r="N33" s="167">
        <v>0</v>
      </c>
      <c r="O33" s="167"/>
      <c r="P33" s="172">
        <v>2.01</v>
      </c>
      <c r="Q33" s="172"/>
      <c r="R33" s="172">
        <v>2.01</v>
      </c>
      <c r="S33" s="167">
        <f t="shared" si="11"/>
        <v>167.783</v>
      </c>
      <c r="T33" s="168"/>
      <c r="U33" s="168"/>
      <c r="V33" s="172"/>
      <c r="Z33">
        <v>0</v>
      </c>
    </row>
    <row r="34" spans="1:26" ht="24.75" customHeight="1">
      <c r="A34" s="169"/>
      <c r="B34" s="164" t="s">
        <v>140</v>
      </c>
      <c r="C34" s="170" t="s">
        <v>160</v>
      </c>
      <c r="D34" s="164" t="s">
        <v>161</v>
      </c>
      <c r="E34" s="164" t="s">
        <v>150</v>
      </c>
      <c r="F34" s="165">
        <v>28.842</v>
      </c>
      <c r="G34" s="171"/>
      <c r="H34" s="171"/>
      <c r="I34" s="166">
        <f t="shared" si="6"/>
        <v>0</v>
      </c>
      <c r="J34" s="164">
        <f t="shared" si="7"/>
        <v>0</v>
      </c>
      <c r="K34" s="167">
        <f t="shared" si="8"/>
        <v>0</v>
      </c>
      <c r="L34" s="167">
        <f t="shared" si="9"/>
        <v>0</v>
      </c>
      <c r="M34" s="167">
        <f t="shared" si="10"/>
        <v>0</v>
      </c>
      <c r="N34" s="167">
        <v>0</v>
      </c>
      <c r="O34" s="167"/>
      <c r="P34" s="172">
        <v>0.00407</v>
      </c>
      <c r="Q34" s="172"/>
      <c r="R34" s="172">
        <v>0.00407</v>
      </c>
      <c r="S34" s="167">
        <f t="shared" si="11"/>
        <v>0.117</v>
      </c>
      <c r="T34" s="168"/>
      <c r="U34" s="168"/>
      <c r="V34" s="172"/>
      <c r="Z34">
        <v>0</v>
      </c>
    </row>
    <row r="35" spans="1:26" ht="24.75" customHeight="1">
      <c r="A35" s="169"/>
      <c r="B35" s="164" t="s">
        <v>140</v>
      </c>
      <c r="C35" s="170" t="s">
        <v>162</v>
      </c>
      <c r="D35" s="164" t="s">
        <v>163</v>
      </c>
      <c r="E35" s="164" t="s">
        <v>150</v>
      </c>
      <c r="F35" s="165">
        <v>28.842</v>
      </c>
      <c r="G35" s="171"/>
      <c r="H35" s="171"/>
      <c r="I35" s="166">
        <f t="shared" si="6"/>
        <v>0</v>
      </c>
      <c r="J35" s="164">
        <f t="shared" si="7"/>
        <v>0</v>
      </c>
      <c r="K35" s="167">
        <f t="shared" si="8"/>
        <v>0</v>
      </c>
      <c r="L35" s="167">
        <f t="shared" si="9"/>
        <v>0</v>
      </c>
      <c r="M35" s="167">
        <f t="shared" si="10"/>
        <v>0</v>
      </c>
      <c r="N35" s="167">
        <v>0</v>
      </c>
      <c r="O35" s="167"/>
      <c r="P35" s="172">
        <v>0.0041</v>
      </c>
      <c r="Q35" s="172"/>
      <c r="R35" s="172">
        <v>0.0041</v>
      </c>
      <c r="S35" s="167">
        <f t="shared" si="11"/>
        <v>0.118</v>
      </c>
      <c r="T35" s="168"/>
      <c r="U35" s="168"/>
      <c r="V35" s="172"/>
      <c r="Z35">
        <v>0</v>
      </c>
    </row>
    <row r="36" spans="1:26" ht="24.75" customHeight="1">
      <c r="A36" s="169"/>
      <c r="B36" s="164" t="s">
        <v>140</v>
      </c>
      <c r="C36" s="170" t="s">
        <v>164</v>
      </c>
      <c r="D36" s="164" t="s">
        <v>165</v>
      </c>
      <c r="E36" s="164" t="s">
        <v>153</v>
      </c>
      <c r="F36" s="165">
        <v>8.693761125</v>
      </c>
      <c r="G36" s="171"/>
      <c r="H36" s="171"/>
      <c r="I36" s="166">
        <f t="shared" si="6"/>
        <v>0</v>
      </c>
      <c r="J36" s="164">
        <f t="shared" si="7"/>
        <v>0</v>
      </c>
      <c r="K36" s="167">
        <f t="shared" si="8"/>
        <v>0</v>
      </c>
      <c r="L36" s="167">
        <f t="shared" si="9"/>
        <v>0</v>
      </c>
      <c r="M36" s="167">
        <f t="shared" si="10"/>
        <v>0</v>
      </c>
      <c r="N36" s="167">
        <v>0</v>
      </c>
      <c r="O36" s="167"/>
      <c r="P36" s="172">
        <v>1.0197699999999998</v>
      </c>
      <c r="Q36" s="172"/>
      <c r="R36" s="172">
        <v>1.0197699999999998</v>
      </c>
      <c r="S36" s="167">
        <f t="shared" si="11"/>
        <v>8.866</v>
      </c>
      <c r="T36" s="168"/>
      <c r="U36" s="168"/>
      <c r="V36" s="172"/>
      <c r="Z36">
        <v>0</v>
      </c>
    </row>
    <row r="37" spans="1:26" ht="24.75" customHeight="1">
      <c r="A37" s="169"/>
      <c r="B37" s="164" t="s">
        <v>140</v>
      </c>
      <c r="C37" s="170" t="s">
        <v>166</v>
      </c>
      <c r="D37" s="164" t="s">
        <v>167</v>
      </c>
      <c r="E37" s="164" t="s">
        <v>153</v>
      </c>
      <c r="F37" s="165">
        <v>2.669137187499999</v>
      </c>
      <c r="G37" s="171"/>
      <c r="H37" s="171"/>
      <c r="I37" s="166">
        <f t="shared" si="6"/>
        <v>0</v>
      </c>
      <c r="J37" s="164">
        <f t="shared" si="7"/>
        <v>0</v>
      </c>
      <c r="K37" s="167">
        <f t="shared" si="8"/>
        <v>0</v>
      </c>
      <c r="L37" s="167">
        <f t="shared" si="9"/>
        <v>0</v>
      </c>
      <c r="M37" s="167">
        <f t="shared" si="10"/>
        <v>0</v>
      </c>
      <c r="N37" s="167">
        <v>0</v>
      </c>
      <c r="O37" s="167"/>
      <c r="P37" s="172">
        <v>1.12</v>
      </c>
      <c r="Q37" s="172"/>
      <c r="R37" s="172">
        <v>1.12</v>
      </c>
      <c r="S37" s="167">
        <f t="shared" si="11"/>
        <v>2.989</v>
      </c>
      <c r="T37" s="168"/>
      <c r="U37" s="168"/>
      <c r="V37" s="172"/>
      <c r="Z37">
        <v>0</v>
      </c>
    </row>
    <row r="38" spans="1:26" ht="14.25">
      <c r="A38" s="148"/>
      <c r="B38" s="148"/>
      <c r="C38" s="163">
        <v>2</v>
      </c>
      <c r="D38" s="163" t="s">
        <v>73</v>
      </c>
      <c r="E38" s="148"/>
      <c r="F38" s="162"/>
      <c r="G38" s="151">
        <f>ROUND((SUM(L25:L37))/1,2)</f>
        <v>0</v>
      </c>
      <c r="H38" s="151">
        <f>ROUND((SUM(M25:M37))/1,2)</f>
        <v>0</v>
      </c>
      <c r="I38" s="151">
        <f>ROUND((SUM(I25:I37))/1,2)</f>
        <v>0</v>
      </c>
      <c r="J38" s="148"/>
      <c r="K38" s="148"/>
      <c r="L38" s="148">
        <f>ROUND((SUM(L25:L37))/1,2)</f>
        <v>0</v>
      </c>
      <c r="M38" s="148">
        <f>ROUND((SUM(M25:M37))/1,2)</f>
        <v>0</v>
      </c>
      <c r="N38" s="148"/>
      <c r="O38" s="148"/>
      <c r="P38" s="173"/>
      <c r="Q38" s="148"/>
      <c r="R38" s="148"/>
      <c r="S38" s="173">
        <f>ROUND((SUM(S25:S37))/1,2)</f>
        <v>392.05</v>
      </c>
      <c r="T38" s="145"/>
      <c r="U38" s="145"/>
      <c r="V38" s="2">
        <f>ROUND((SUM(V25:V37))/1,2)</f>
        <v>0</v>
      </c>
      <c r="W38" s="145"/>
      <c r="X38" s="145"/>
      <c r="Y38" s="145"/>
      <c r="Z38" s="145"/>
    </row>
    <row r="39" spans="1:22" ht="14.25">
      <c r="A39" s="1"/>
      <c r="B39" s="1"/>
      <c r="C39" s="1"/>
      <c r="D39" s="1"/>
      <c r="E39" s="1"/>
      <c r="F39" s="158"/>
      <c r="G39" s="141"/>
      <c r="H39" s="141"/>
      <c r="I39" s="141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14.25">
      <c r="A40" s="148"/>
      <c r="B40" s="148"/>
      <c r="C40" s="163">
        <v>3</v>
      </c>
      <c r="D40" s="163" t="s">
        <v>74</v>
      </c>
      <c r="E40" s="148"/>
      <c r="F40" s="162"/>
      <c r="G40" s="149"/>
      <c r="H40" s="149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5"/>
      <c r="U40" s="145"/>
      <c r="V40" s="148"/>
      <c r="W40" s="145"/>
      <c r="X40" s="145"/>
      <c r="Y40" s="145"/>
      <c r="Z40" s="145"/>
    </row>
    <row r="41" spans="1:26" ht="24.75" customHeight="1">
      <c r="A41" s="169"/>
      <c r="B41" s="164" t="s">
        <v>140</v>
      </c>
      <c r="C41" s="170" t="s">
        <v>168</v>
      </c>
      <c r="D41" s="164" t="s">
        <v>169</v>
      </c>
      <c r="E41" s="164" t="s">
        <v>143</v>
      </c>
      <c r="F41" s="165">
        <v>44</v>
      </c>
      <c r="G41" s="171"/>
      <c r="H41" s="171"/>
      <c r="I41" s="166">
        <f aca="true" t="shared" si="12" ref="I41:I62">ROUND(F41*(G41+H41),2)</f>
        <v>0</v>
      </c>
      <c r="J41" s="164">
        <f aca="true" t="shared" si="13" ref="J41:J62">ROUND(F41*(N41),2)</f>
        <v>0</v>
      </c>
      <c r="K41" s="167">
        <f aca="true" t="shared" si="14" ref="K41:K62">ROUND(F41*(O41),2)</f>
        <v>0</v>
      </c>
      <c r="L41" s="167">
        <f aca="true" t="shared" si="15" ref="L41:L62">ROUND(F41*(G41),2)</f>
        <v>0</v>
      </c>
      <c r="M41" s="167">
        <f aca="true" t="shared" si="16" ref="M41:M62">ROUND(F41*(H41),2)</f>
        <v>0</v>
      </c>
      <c r="N41" s="167">
        <v>0</v>
      </c>
      <c r="O41" s="167"/>
      <c r="P41" s="172">
        <v>0.03931</v>
      </c>
      <c r="Q41" s="172"/>
      <c r="R41" s="172">
        <v>0.03931</v>
      </c>
      <c r="S41" s="167">
        <f aca="true" t="shared" si="17" ref="S41:S62">ROUND(F41*(P41),3)</f>
        <v>1.73</v>
      </c>
      <c r="T41" s="168"/>
      <c r="U41" s="168"/>
      <c r="V41" s="172"/>
      <c r="Z41">
        <v>0</v>
      </c>
    </row>
    <row r="42" spans="1:26" ht="24.75" customHeight="1">
      <c r="A42" s="169"/>
      <c r="B42" s="164" t="s">
        <v>170</v>
      </c>
      <c r="C42" s="170" t="s">
        <v>171</v>
      </c>
      <c r="D42" s="164" t="s">
        <v>172</v>
      </c>
      <c r="E42" s="164" t="s">
        <v>143</v>
      </c>
      <c r="F42" s="165">
        <v>44</v>
      </c>
      <c r="G42" s="171"/>
      <c r="H42" s="171"/>
      <c r="I42" s="166">
        <f t="shared" si="12"/>
        <v>0</v>
      </c>
      <c r="J42" s="164">
        <f t="shared" si="13"/>
        <v>0</v>
      </c>
      <c r="K42" s="167">
        <f t="shared" si="14"/>
        <v>0</v>
      </c>
      <c r="L42" s="167">
        <f t="shared" si="15"/>
        <v>0</v>
      </c>
      <c r="M42" s="167">
        <f t="shared" si="16"/>
        <v>0</v>
      </c>
      <c r="N42" s="167">
        <v>0</v>
      </c>
      <c r="O42" s="167"/>
      <c r="P42" s="172">
        <v>0.00379</v>
      </c>
      <c r="Q42" s="172"/>
      <c r="R42" s="172">
        <v>0.00379</v>
      </c>
      <c r="S42" s="167">
        <f t="shared" si="17"/>
        <v>0.167</v>
      </c>
      <c r="T42" s="168"/>
      <c r="U42" s="168"/>
      <c r="V42" s="172"/>
      <c r="Z42">
        <v>0</v>
      </c>
    </row>
    <row r="43" spans="1:26" ht="24.75" customHeight="1">
      <c r="A43" s="169"/>
      <c r="B43" s="164" t="s">
        <v>170</v>
      </c>
      <c r="C43" s="170" t="s">
        <v>173</v>
      </c>
      <c r="D43" s="164" t="s">
        <v>174</v>
      </c>
      <c r="E43" s="164" t="s">
        <v>143</v>
      </c>
      <c r="F43" s="165">
        <v>140</v>
      </c>
      <c r="G43" s="171"/>
      <c r="H43" s="171"/>
      <c r="I43" s="166">
        <f t="shared" si="12"/>
        <v>0</v>
      </c>
      <c r="J43" s="164">
        <f t="shared" si="13"/>
        <v>0</v>
      </c>
      <c r="K43" s="167">
        <f t="shared" si="14"/>
        <v>0</v>
      </c>
      <c r="L43" s="167">
        <f t="shared" si="15"/>
        <v>0</v>
      </c>
      <c r="M43" s="167">
        <f t="shared" si="16"/>
        <v>0</v>
      </c>
      <c r="N43" s="167">
        <v>0</v>
      </c>
      <c r="O43" s="167"/>
      <c r="P43" s="172"/>
      <c r="Q43" s="172"/>
      <c r="R43" s="172"/>
      <c r="S43" s="167">
        <f t="shared" si="17"/>
        <v>0</v>
      </c>
      <c r="T43" s="168"/>
      <c r="U43" s="168"/>
      <c r="V43" s="172"/>
      <c r="Z43">
        <v>0</v>
      </c>
    </row>
    <row r="44" spans="1:26" ht="24.75" customHeight="1">
      <c r="A44" s="169"/>
      <c r="B44" s="164" t="s">
        <v>170</v>
      </c>
      <c r="C44" s="170" t="s">
        <v>175</v>
      </c>
      <c r="D44" s="164" t="s">
        <v>176</v>
      </c>
      <c r="E44" s="164" t="s">
        <v>143</v>
      </c>
      <c r="F44" s="165">
        <v>152</v>
      </c>
      <c r="G44" s="171"/>
      <c r="H44" s="171"/>
      <c r="I44" s="166">
        <f t="shared" si="12"/>
        <v>0</v>
      </c>
      <c r="J44" s="164">
        <f t="shared" si="13"/>
        <v>0</v>
      </c>
      <c r="K44" s="167">
        <f t="shared" si="14"/>
        <v>0</v>
      </c>
      <c r="L44" s="167">
        <f t="shared" si="15"/>
        <v>0</v>
      </c>
      <c r="M44" s="167">
        <f t="shared" si="16"/>
        <v>0</v>
      </c>
      <c r="N44" s="167">
        <v>0</v>
      </c>
      <c r="O44" s="167"/>
      <c r="P44" s="172"/>
      <c r="Q44" s="172"/>
      <c r="R44" s="172"/>
      <c r="S44" s="167">
        <f t="shared" si="17"/>
        <v>0</v>
      </c>
      <c r="T44" s="168"/>
      <c r="U44" s="168"/>
      <c r="V44" s="172"/>
      <c r="Z44">
        <v>0</v>
      </c>
    </row>
    <row r="45" spans="1:26" ht="24.75" customHeight="1">
      <c r="A45" s="169"/>
      <c r="B45" s="164" t="s">
        <v>140</v>
      </c>
      <c r="C45" s="170" t="s">
        <v>177</v>
      </c>
      <c r="D45" s="164" t="s">
        <v>178</v>
      </c>
      <c r="E45" s="164" t="s">
        <v>143</v>
      </c>
      <c r="F45" s="165">
        <v>80</v>
      </c>
      <c r="G45" s="171"/>
      <c r="H45" s="171"/>
      <c r="I45" s="166">
        <f t="shared" si="12"/>
        <v>0</v>
      </c>
      <c r="J45" s="164">
        <f t="shared" si="13"/>
        <v>0</v>
      </c>
      <c r="K45" s="167">
        <f t="shared" si="14"/>
        <v>0</v>
      </c>
      <c r="L45" s="167">
        <f t="shared" si="15"/>
        <v>0</v>
      </c>
      <c r="M45" s="167">
        <f t="shared" si="16"/>
        <v>0</v>
      </c>
      <c r="N45" s="167">
        <v>0</v>
      </c>
      <c r="O45" s="167"/>
      <c r="P45" s="172">
        <v>0.13621</v>
      </c>
      <c r="Q45" s="172"/>
      <c r="R45" s="172">
        <v>0.13621</v>
      </c>
      <c r="S45" s="167">
        <f t="shared" si="17"/>
        <v>10.897</v>
      </c>
      <c r="T45" s="168"/>
      <c r="U45" s="168"/>
      <c r="V45" s="172"/>
      <c r="Z45">
        <v>0</v>
      </c>
    </row>
    <row r="46" spans="1:26" ht="24.75" customHeight="1">
      <c r="A46" s="169"/>
      <c r="B46" s="164" t="s">
        <v>140</v>
      </c>
      <c r="C46" s="170" t="s">
        <v>179</v>
      </c>
      <c r="D46" s="164" t="s">
        <v>180</v>
      </c>
      <c r="E46" s="164" t="s">
        <v>143</v>
      </c>
      <c r="F46" s="165">
        <v>56</v>
      </c>
      <c r="G46" s="171"/>
      <c r="H46" s="171"/>
      <c r="I46" s="166">
        <f t="shared" si="12"/>
        <v>0</v>
      </c>
      <c r="J46" s="164">
        <f t="shared" si="13"/>
        <v>0</v>
      </c>
      <c r="K46" s="167">
        <f t="shared" si="14"/>
        <v>0</v>
      </c>
      <c r="L46" s="167">
        <f t="shared" si="15"/>
        <v>0</v>
      </c>
      <c r="M46" s="167">
        <f t="shared" si="16"/>
        <v>0</v>
      </c>
      <c r="N46" s="167">
        <v>0</v>
      </c>
      <c r="O46" s="167"/>
      <c r="P46" s="172">
        <v>0.058689</v>
      </c>
      <c r="Q46" s="172"/>
      <c r="R46" s="172">
        <v>0.058689</v>
      </c>
      <c r="S46" s="167">
        <f t="shared" si="17"/>
        <v>3.287</v>
      </c>
      <c r="T46" s="168"/>
      <c r="U46" s="168"/>
      <c r="V46" s="172"/>
      <c r="Z46">
        <v>0</v>
      </c>
    </row>
    <row r="47" spans="1:26" ht="24.75" customHeight="1">
      <c r="A47" s="169"/>
      <c r="B47" s="164" t="s">
        <v>140</v>
      </c>
      <c r="C47" s="170" t="s">
        <v>181</v>
      </c>
      <c r="D47" s="164" t="s">
        <v>182</v>
      </c>
      <c r="E47" s="164" t="s">
        <v>143</v>
      </c>
      <c r="F47" s="165">
        <v>4</v>
      </c>
      <c r="G47" s="171"/>
      <c r="H47" s="171"/>
      <c r="I47" s="166">
        <f t="shared" si="12"/>
        <v>0</v>
      </c>
      <c r="J47" s="164">
        <f t="shared" si="13"/>
        <v>0</v>
      </c>
      <c r="K47" s="167">
        <f t="shared" si="14"/>
        <v>0</v>
      </c>
      <c r="L47" s="167">
        <f t="shared" si="15"/>
        <v>0</v>
      </c>
      <c r="M47" s="167">
        <f t="shared" si="16"/>
        <v>0</v>
      </c>
      <c r="N47" s="167">
        <v>0</v>
      </c>
      <c r="O47" s="167"/>
      <c r="P47" s="172">
        <v>0.06838</v>
      </c>
      <c r="Q47" s="172"/>
      <c r="R47" s="172">
        <v>0.06838</v>
      </c>
      <c r="S47" s="167">
        <f t="shared" si="17"/>
        <v>0.274</v>
      </c>
      <c r="T47" s="168"/>
      <c r="U47" s="168"/>
      <c r="V47" s="172"/>
      <c r="Z47">
        <v>0</v>
      </c>
    </row>
    <row r="48" spans="1:26" ht="24.75" customHeight="1">
      <c r="A48" s="169"/>
      <c r="B48" s="164" t="s">
        <v>140</v>
      </c>
      <c r="C48" s="170" t="s">
        <v>183</v>
      </c>
      <c r="D48" s="164" t="s">
        <v>184</v>
      </c>
      <c r="E48" s="164" t="s">
        <v>143</v>
      </c>
      <c r="F48" s="165">
        <v>152</v>
      </c>
      <c r="G48" s="171"/>
      <c r="H48" s="171"/>
      <c r="I48" s="166">
        <f t="shared" si="12"/>
        <v>0</v>
      </c>
      <c r="J48" s="164">
        <f t="shared" si="13"/>
        <v>0</v>
      </c>
      <c r="K48" s="167">
        <f t="shared" si="14"/>
        <v>0</v>
      </c>
      <c r="L48" s="167">
        <f t="shared" si="15"/>
        <v>0</v>
      </c>
      <c r="M48" s="167">
        <f t="shared" si="16"/>
        <v>0</v>
      </c>
      <c r="N48" s="167">
        <v>0</v>
      </c>
      <c r="O48" s="167"/>
      <c r="P48" s="172">
        <v>0.09745</v>
      </c>
      <c r="Q48" s="172"/>
      <c r="R48" s="172">
        <v>0.09745</v>
      </c>
      <c r="S48" s="167">
        <f t="shared" si="17"/>
        <v>14.812</v>
      </c>
      <c r="T48" s="168"/>
      <c r="U48" s="168"/>
      <c r="V48" s="172"/>
      <c r="Z48">
        <v>0</v>
      </c>
    </row>
    <row r="49" spans="1:26" ht="24.75" customHeight="1">
      <c r="A49" s="169"/>
      <c r="B49" s="164" t="s">
        <v>140</v>
      </c>
      <c r="C49" s="170" t="s">
        <v>185</v>
      </c>
      <c r="D49" s="164" t="s">
        <v>186</v>
      </c>
      <c r="E49" s="164" t="s">
        <v>117</v>
      </c>
      <c r="F49" s="165">
        <v>1.6019999999999999</v>
      </c>
      <c r="G49" s="171"/>
      <c r="H49" s="171"/>
      <c r="I49" s="166">
        <f t="shared" si="12"/>
        <v>0</v>
      </c>
      <c r="J49" s="164">
        <f t="shared" si="13"/>
        <v>0</v>
      </c>
      <c r="K49" s="167">
        <f t="shared" si="14"/>
        <v>0</v>
      </c>
      <c r="L49" s="167">
        <f t="shared" si="15"/>
        <v>0</v>
      </c>
      <c r="M49" s="167">
        <f t="shared" si="16"/>
        <v>0</v>
      </c>
      <c r="N49" s="167">
        <v>0</v>
      </c>
      <c r="O49" s="167"/>
      <c r="P49" s="172">
        <v>2.21215</v>
      </c>
      <c r="Q49" s="172"/>
      <c r="R49" s="172">
        <v>2.21215</v>
      </c>
      <c r="S49" s="167">
        <f t="shared" si="17"/>
        <v>3.544</v>
      </c>
      <c r="T49" s="168"/>
      <c r="U49" s="168"/>
      <c r="V49" s="172"/>
      <c r="Z49">
        <v>0</v>
      </c>
    </row>
    <row r="50" spans="1:26" ht="24.75" customHeight="1">
      <c r="A50" s="169"/>
      <c r="B50" s="164" t="s">
        <v>140</v>
      </c>
      <c r="C50" s="170" t="s">
        <v>187</v>
      </c>
      <c r="D50" s="164" t="s">
        <v>188</v>
      </c>
      <c r="E50" s="164" t="s">
        <v>150</v>
      </c>
      <c r="F50" s="165">
        <v>18.54</v>
      </c>
      <c r="G50" s="171"/>
      <c r="H50" s="171"/>
      <c r="I50" s="166">
        <f t="shared" si="12"/>
        <v>0</v>
      </c>
      <c r="J50" s="164">
        <f t="shared" si="13"/>
        <v>0</v>
      </c>
      <c r="K50" s="167">
        <f t="shared" si="14"/>
        <v>0</v>
      </c>
      <c r="L50" s="167">
        <f t="shared" si="15"/>
        <v>0</v>
      </c>
      <c r="M50" s="167">
        <f t="shared" si="16"/>
        <v>0</v>
      </c>
      <c r="N50" s="167">
        <v>0</v>
      </c>
      <c r="O50" s="167"/>
      <c r="P50" s="172">
        <v>0.006619999999999999</v>
      </c>
      <c r="Q50" s="172"/>
      <c r="R50" s="172">
        <v>0.006619999999999999</v>
      </c>
      <c r="S50" s="167">
        <f t="shared" si="17"/>
        <v>0.123</v>
      </c>
      <c r="T50" s="168"/>
      <c r="U50" s="168"/>
      <c r="V50" s="172"/>
      <c r="Z50">
        <v>0</v>
      </c>
    </row>
    <row r="51" spans="1:26" ht="24.75" customHeight="1">
      <c r="A51" s="169"/>
      <c r="B51" s="164" t="s">
        <v>140</v>
      </c>
      <c r="C51" s="170" t="s">
        <v>189</v>
      </c>
      <c r="D51" s="164" t="s">
        <v>190</v>
      </c>
      <c r="E51" s="164" t="s">
        <v>150</v>
      </c>
      <c r="F51" s="165">
        <v>18.54</v>
      </c>
      <c r="G51" s="171"/>
      <c r="H51" s="171"/>
      <c r="I51" s="166">
        <f t="shared" si="12"/>
        <v>0</v>
      </c>
      <c r="J51" s="164">
        <f t="shared" si="13"/>
        <v>0</v>
      </c>
      <c r="K51" s="167">
        <f t="shared" si="14"/>
        <v>0</v>
      </c>
      <c r="L51" s="167">
        <f t="shared" si="15"/>
        <v>0</v>
      </c>
      <c r="M51" s="167">
        <f t="shared" si="16"/>
        <v>0</v>
      </c>
      <c r="N51" s="167">
        <v>0</v>
      </c>
      <c r="O51" s="167"/>
      <c r="P51" s="172"/>
      <c r="Q51" s="172"/>
      <c r="R51" s="172"/>
      <c r="S51" s="167">
        <f t="shared" si="17"/>
        <v>0</v>
      </c>
      <c r="T51" s="168"/>
      <c r="U51" s="168"/>
      <c r="V51" s="172"/>
      <c r="Z51">
        <v>0</v>
      </c>
    </row>
    <row r="52" spans="1:26" ht="24.75" customHeight="1">
      <c r="A52" s="169"/>
      <c r="B52" s="164" t="s">
        <v>140</v>
      </c>
      <c r="C52" s="170" t="s">
        <v>191</v>
      </c>
      <c r="D52" s="164" t="s">
        <v>192</v>
      </c>
      <c r="E52" s="164" t="s">
        <v>153</v>
      </c>
      <c r="F52" s="165">
        <v>0.25310000000000005</v>
      </c>
      <c r="G52" s="171"/>
      <c r="H52" s="171"/>
      <c r="I52" s="166">
        <f t="shared" si="12"/>
        <v>0</v>
      </c>
      <c r="J52" s="164">
        <f t="shared" si="13"/>
        <v>0</v>
      </c>
      <c r="K52" s="167">
        <f t="shared" si="14"/>
        <v>0</v>
      </c>
      <c r="L52" s="167">
        <f t="shared" si="15"/>
        <v>0</v>
      </c>
      <c r="M52" s="167">
        <f t="shared" si="16"/>
        <v>0</v>
      </c>
      <c r="N52" s="167">
        <v>0</v>
      </c>
      <c r="O52" s="167"/>
      <c r="P52" s="172">
        <v>1.07386</v>
      </c>
      <c r="Q52" s="172"/>
      <c r="R52" s="172">
        <v>1.07386</v>
      </c>
      <c r="S52" s="167">
        <f t="shared" si="17"/>
        <v>0.272</v>
      </c>
      <c r="T52" s="168"/>
      <c r="U52" s="168"/>
      <c r="V52" s="172"/>
      <c r="Z52">
        <v>0</v>
      </c>
    </row>
    <row r="53" spans="1:26" ht="24.75" customHeight="1">
      <c r="A53" s="169"/>
      <c r="B53" s="164" t="s">
        <v>140</v>
      </c>
      <c r="C53" s="170" t="s">
        <v>193</v>
      </c>
      <c r="D53" s="164" t="s">
        <v>194</v>
      </c>
      <c r="E53" s="164" t="s">
        <v>150</v>
      </c>
      <c r="F53" s="165">
        <v>39.883750000000006</v>
      </c>
      <c r="G53" s="171"/>
      <c r="H53" s="171"/>
      <c r="I53" s="166">
        <f t="shared" si="12"/>
        <v>0</v>
      </c>
      <c r="J53" s="164">
        <f t="shared" si="13"/>
        <v>0</v>
      </c>
      <c r="K53" s="167">
        <f t="shared" si="14"/>
        <v>0</v>
      </c>
      <c r="L53" s="167">
        <f t="shared" si="15"/>
        <v>0</v>
      </c>
      <c r="M53" s="167">
        <f t="shared" si="16"/>
        <v>0</v>
      </c>
      <c r="N53" s="167">
        <v>0</v>
      </c>
      <c r="O53" s="167"/>
      <c r="P53" s="172"/>
      <c r="Q53" s="172"/>
      <c r="R53" s="172"/>
      <c r="S53" s="167">
        <f t="shared" si="17"/>
        <v>0</v>
      </c>
      <c r="T53" s="168"/>
      <c r="U53" s="168"/>
      <c r="V53" s="172"/>
      <c r="Z53">
        <v>0</v>
      </c>
    </row>
    <row r="54" spans="1:26" ht="24.75" customHeight="1">
      <c r="A54" s="169"/>
      <c r="B54" s="164" t="s">
        <v>140</v>
      </c>
      <c r="C54" s="170" t="s">
        <v>195</v>
      </c>
      <c r="D54" s="164" t="s">
        <v>196</v>
      </c>
      <c r="E54" s="164" t="s">
        <v>150</v>
      </c>
      <c r="F54" s="165">
        <v>39.88375</v>
      </c>
      <c r="G54" s="171"/>
      <c r="H54" s="171"/>
      <c r="I54" s="166">
        <f t="shared" si="12"/>
        <v>0</v>
      </c>
      <c r="J54" s="164">
        <f t="shared" si="13"/>
        <v>0</v>
      </c>
      <c r="K54" s="167">
        <f t="shared" si="14"/>
        <v>0</v>
      </c>
      <c r="L54" s="167">
        <f t="shared" si="15"/>
        <v>0</v>
      </c>
      <c r="M54" s="167">
        <f t="shared" si="16"/>
        <v>0</v>
      </c>
      <c r="N54" s="167">
        <v>0</v>
      </c>
      <c r="O54" s="167"/>
      <c r="P54" s="172">
        <v>0.00228</v>
      </c>
      <c r="Q54" s="172"/>
      <c r="R54" s="172">
        <v>0.00228</v>
      </c>
      <c r="S54" s="167">
        <f t="shared" si="17"/>
        <v>0.091</v>
      </c>
      <c r="T54" s="168"/>
      <c r="U54" s="168"/>
      <c r="V54" s="172"/>
      <c r="Z54">
        <v>0</v>
      </c>
    </row>
    <row r="55" spans="1:26" ht="24.75" customHeight="1">
      <c r="A55" s="169"/>
      <c r="B55" s="164" t="s">
        <v>140</v>
      </c>
      <c r="C55" s="170" t="s">
        <v>197</v>
      </c>
      <c r="D55" s="164" t="s">
        <v>198</v>
      </c>
      <c r="E55" s="164" t="s">
        <v>117</v>
      </c>
      <c r="F55" s="165">
        <v>4.1928125</v>
      </c>
      <c r="G55" s="171"/>
      <c r="H55" s="171"/>
      <c r="I55" s="166">
        <f t="shared" si="12"/>
        <v>0</v>
      </c>
      <c r="J55" s="164">
        <f t="shared" si="13"/>
        <v>0</v>
      </c>
      <c r="K55" s="167">
        <f t="shared" si="14"/>
        <v>0</v>
      </c>
      <c r="L55" s="167">
        <f t="shared" si="15"/>
        <v>0</v>
      </c>
      <c r="M55" s="167">
        <f t="shared" si="16"/>
        <v>0</v>
      </c>
      <c r="N55" s="167">
        <v>0</v>
      </c>
      <c r="O55" s="167"/>
      <c r="P55" s="172">
        <v>2.01</v>
      </c>
      <c r="Q55" s="172"/>
      <c r="R55" s="172">
        <v>2.01</v>
      </c>
      <c r="S55" s="167">
        <f t="shared" si="17"/>
        <v>8.428</v>
      </c>
      <c r="T55" s="168"/>
      <c r="U55" s="168"/>
      <c r="V55" s="172"/>
      <c r="Z55">
        <v>0</v>
      </c>
    </row>
    <row r="56" spans="1:26" ht="24.75" customHeight="1">
      <c r="A56" s="169"/>
      <c r="B56" s="164" t="s">
        <v>140</v>
      </c>
      <c r="C56" s="170" t="s">
        <v>199</v>
      </c>
      <c r="D56" s="164" t="s">
        <v>200</v>
      </c>
      <c r="E56" s="164" t="s">
        <v>150</v>
      </c>
      <c r="F56" s="165">
        <v>39.88375</v>
      </c>
      <c r="G56" s="171"/>
      <c r="H56" s="171"/>
      <c r="I56" s="166">
        <f t="shared" si="12"/>
        <v>0</v>
      </c>
      <c r="J56" s="164">
        <f t="shared" si="13"/>
        <v>0</v>
      </c>
      <c r="K56" s="167">
        <f t="shared" si="14"/>
        <v>0</v>
      </c>
      <c r="L56" s="167">
        <f t="shared" si="15"/>
        <v>0</v>
      </c>
      <c r="M56" s="167">
        <f t="shared" si="16"/>
        <v>0</v>
      </c>
      <c r="N56" s="167">
        <v>0</v>
      </c>
      <c r="O56" s="167"/>
      <c r="P56" s="172"/>
      <c r="Q56" s="172"/>
      <c r="R56" s="172"/>
      <c r="S56" s="167">
        <f t="shared" si="17"/>
        <v>0</v>
      </c>
      <c r="T56" s="168"/>
      <c r="U56" s="168"/>
      <c r="V56" s="172"/>
      <c r="Z56">
        <v>0</v>
      </c>
    </row>
    <row r="57" spans="1:26" ht="24.75" customHeight="1">
      <c r="A57" s="169"/>
      <c r="B57" s="164" t="s">
        <v>140</v>
      </c>
      <c r="C57" s="170" t="s">
        <v>201</v>
      </c>
      <c r="D57" s="164" t="s">
        <v>202</v>
      </c>
      <c r="E57" s="164" t="s">
        <v>150</v>
      </c>
      <c r="F57" s="165">
        <v>302.627</v>
      </c>
      <c r="G57" s="171"/>
      <c r="H57" s="171"/>
      <c r="I57" s="166">
        <f t="shared" si="12"/>
        <v>0</v>
      </c>
      <c r="J57" s="164">
        <f t="shared" si="13"/>
        <v>0</v>
      </c>
      <c r="K57" s="167">
        <f t="shared" si="14"/>
        <v>0</v>
      </c>
      <c r="L57" s="167">
        <f t="shared" si="15"/>
        <v>0</v>
      </c>
      <c r="M57" s="167">
        <f t="shared" si="16"/>
        <v>0</v>
      </c>
      <c r="N57" s="167">
        <v>0</v>
      </c>
      <c r="O57" s="167"/>
      <c r="P57" s="172">
        <v>0.10419</v>
      </c>
      <c r="Q57" s="172"/>
      <c r="R57" s="172">
        <v>0.10419</v>
      </c>
      <c r="S57" s="167">
        <f t="shared" si="17"/>
        <v>31.531</v>
      </c>
      <c r="T57" s="168"/>
      <c r="U57" s="168"/>
      <c r="V57" s="172"/>
      <c r="Z57">
        <v>0</v>
      </c>
    </row>
    <row r="58" spans="1:26" ht="24.75" customHeight="1">
      <c r="A58" s="169"/>
      <c r="B58" s="164" t="s">
        <v>140</v>
      </c>
      <c r="C58" s="170" t="s">
        <v>203</v>
      </c>
      <c r="D58" s="164" t="s">
        <v>204</v>
      </c>
      <c r="E58" s="164" t="s">
        <v>153</v>
      </c>
      <c r="F58" s="165">
        <v>0.5149799999999999</v>
      </c>
      <c r="G58" s="171"/>
      <c r="H58" s="171"/>
      <c r="I58" s="166">
        <f t="shared" si="12"/>
        <v>0</v>
      </c>
      <c r="J58" s="164">
        <f t="shared" si="13"/>
        <v>0</v>
      </c>
      <c r="K58" s="167">
        <f t="shared" si="14"/>
        <v>0</v>
      </c>
      <c r="L58" s="167">
        <f t="shared" si="15"/>
        <v>0</v>
      </c>
      <c r="M58" s="167">
        <f t="shared" si="16"/>
        <v>0</v>
      </c>
      <c r="N58" s="167">
        <v>0</v>
      </c>
      <c r="O58" s="167"/>
      <c r="P58" s="172">
        <v>1.1</v>
      </c>
      <c r="Q58" s="172"/>
      <c r="R58" s="172">
        <v>1.1</v>
      </c>
      <c r="S58" s="167">
        <f t="shared" si="17"/>
        <v>0.566</v>
      </c>
      <c r="T58" s="168"/>
      <c r="U58" s="168"/>
      <c r="V58" s="172"/>
      <c r="Z58">
        <v>0</v>
      </c>
    </row>
    <row r="59" spans="1:26" ht="24.75" customHeight="1">
      <c r="A59" s="169"/>
      <c r="B59" s="164" t="s">
        <v>140</v>
      </c>
      <c r="C59" s="170" t="s">
        <v>205</v>
      </c>
      <c r="D59" s="164" t="s">
        <v>206</v>
      </c>
      <c r="E59" s="164" t="s">
        <v>150</v>
      </c>
      <c r="F59" s="165">
        <v>80.27</v>
      </c>
      <c r="G59" s="171"/>
      <c r="H59" s="171"/>
      <c r="I59" s="166">
        <f t="shared" si="12"/>
        <v>0</v>
      </c>
      <c r="J59" s="164">
        <f t="shared" si="13"/>
        <v>0</v>
      </c>
      <c r="K59" s="167">
        <f t="shared" si="14"/>
        <v>0</v>
      </c>
      <c r="L59" s="167">
        <f t="shared" si="15"/>
        <v>0</v>
      </c>
      <c r="M59" s="167">
        <f t="shared" si="16"/>
        <v>0</v>
      </c>
      <c r="N59" s="167">
        <v>0</v>
      </c>
      <c r="O59" s="167"/>
      <c r="P59" s="172">
        <v>0.09512</v>
      </c>
      <c r="Q59" s="172"/>
      <c r="R59" s="172">
        <v>0.09512</v>
      </c>
      <c r="S59" s="167">
        <f t="shared" si="17"/>
        <v>7.635</v>
      </c>
      <c r="T59" s="168"/>
      <c r="U59" s="168"/>
      <c r="V59" s="172"/>
      <c r="Z59">
        <v>0</v>
      </c>
    </row>
    <row r="60" spans="1:26" ht="24.75" customHeight="1">
      <c r="A60" s="169"/>
      <c r="B60" s="164" t="s">
        <v>140</v>
      </c>
      <c r="C60" s="170" t="s">
        <v>207</v>
      </c>
      <c r="D60" s="164" t="s">
        <v>208</v>
      </c>
      <c r="E60" s="164" t="s">
        <v>117</v>
      </c>
      <c r="F60" s="165">
        <v>261.83313</v>
      </c>
      <c r="G60" s="171"/>
      <c r="H60" s="171"/>
      <c r="I60" s="166">
        <f t="shared" si="12"/>
        <v>0</v>
      </c>
      <c r="J60" s="164">
        <f t="shared" si="13"/>
        <v>0</v>
      </c>
      <c r="K60" s="167">
        <f t="shared" si="14"/>
        <v>0</v>
      </c>
      <c r="L60" s="167">
        <f t="shared" si="15"/>
        <v>0</v>
      </c>
      <c r="M60" s="167">
        <f t="shared" si="16"/>
        <v>0</v>
      </c>
      <c r="N60" s="167">
        <v>0</v>
      </c>
      <c r="O60" s="167"/>
      <c r="P60" s="172">
        <v>0.92982</v>
      </c>
      <c r="Q60" s="172"/>
      <c r="R60" s="172">
        <v>0.92982</v>
      </c>
      <c r="S60" s="167">
        <f t="shared" si="17"/>
        <v>243.458</v>
      </c>
      <c r="T60" s="168"/>
      <c r="U60" s="168"/>
      <c r="V60" s="172"/>
      <c r="Z60">
        <v>0</v>
      </c>
    </row>
    <row r="61" spans="1:26" ht="24.75" customHeight="1">
      <c r="A61" s="169"/>
      <c r="B61" s="164" t="s">
        <v>140</v>
      </c>
      <c r="C61" s="170" t="s">
        <v>209</v>
      </c>
      <c r="D61" s="164" t="s">
        <v>210</v>
      </c>
      <c r="E61" s="164" t="s">
        <v>117</v>
      </c>
      <c r="F61" s="165">
        <v>32.985</v>
      </c>
      <c r="G61" s="171"/>
      <c r="H61" s="171"/>
      <c r="I61" s="166">
        <f t="shared" si="12"/>
        <v>0</v>
      </c>
      <c r="J61" s="164">
        <f t="shared" si="13"/>
        <v>0</v>
      </c>
      <c r="K61" s="167">
        <f t="shared" si="14"/>
        <v>0</v>
      </c>
      <c r="L61" s="167">
        <f t="shared" si="15"/>
        <v>0</v>
      </c>
      <c r="M61" s="167">
        <f t="shared" si="16"/>
        <v>0</v>
      </c>
      <c r="N61" s="167">
        <v>0</v>
      </c>
      <c r="O61" s="167"/>
      <c r="P61" s="172">
        <v>2.01285</v>
      </c>
      <c r="Q61" s="172"/>
      <c r="R61" s="172">
        <v>2.01285</v>
      </c>
      <c r="S61" s="167">
        <f t="shared" si="17"/>
        <v>66.394</v>
      </c>
      <c r="T61" s="168"/>
      <c r="U61" s="168"/>
      <c r="V61" s="172"/>
      <c r="Z61">
        <v>0</v>
      </c>
    </row>
    <row r="62" spans="1:26" ht="24.75" customHeight="1">
      <c r="A62" s="169"/>
      <c r="B62" s="164" t="s">
        <v>211</v>
      </c>
      <c r="C62" s="170" t="s">
        <v>212</v>
      </c>
      <c r="D62" s="164" t="s">
        <v>213</v>
      </c>
      <c r="E62" s="164" t="s">
        <v>214</v>
      </c>
      <c r="F62" s="165">
        <v>85.761</v>
      </c>
      <c r="G62" s="171"/>
      <c r="H62" s="171"/>
      <c r="I62" s="166">
        <f t="shared" si="12"/>
        <v>0</v>
      </c>
      <c r="J62" s="164">
        <f t="shared" si="13"/>
        <v>0</v>
      </c>
      <c r="K62" s="167">
        <f t="shared" si="14"/>
        <v>0</v>
      </c>
      <c r="L62" s="167">
        <f t="shared" si="15"/>
        <v>0</v>
      </c>
      <c r="M62" s="167">
        <f t="shared" si="16"/>
        <v>0</v>
      </c>
      <c r="N62" s="167">
        <v>0</v>
      </c>
      <c r="O62" s="167"/>
      <c r="P62" s="172">
        <v>0.00155</v>
      </c>
      <c r="Q62" s="172"/>
      <c r="R62" s="172">
        <v>0.00155</v>
      </c>
      <c r="S62" s="167">
        <f t="shared" si="17"/>
        <v>0.133</v>
      </c>
      <c r="T62" s="168"/>
      <c r="U62" s="168"/>
      <c r="V62" s="172"/>
      <c r="Z62">
        <v>0</v>
      </c>
    </row>
    <row r="63" spans="1:26" ht="14.25">
      <c r="A63" s="148"/>
      <c r="B63" s="148"/>
      <c r="C63" s="163">
        <v>3</v>
      </c>
      <c r="D63" s="163" t="s">
        <v>74</v>
      </c>
      <c r="E63" s="148"/>
      <c r="F63" s="162"/>
      <c r="G63" s="151">
        <f>ROUND((SUM(L40:L62))/1,2)</f>
        <v>0</v>
      </c>
      <c r="H63" s="151">
        <f>ROUND((SUM(M40:M62))/1,2)</f>
        <v>0</v>
      </c>
      <c r="I63" s="151">
        <f>ROUND((SUM(I40:I62))/1,2)</f>
        <v>0</v>
      </c>
      <c r="J63" s="148"/>
      <c r="K63" s="148"/>
      <c r="L63" s="148">
        <f>ROUND((SUM(L40:L62))/1,2)</f>
        <v>0</v>
      </c>
      <c r="M63" s="148">
        <f>ROUND((SUM(M40:M62))/1,2)</f>
        <v>0</v>
      </c>
      <c r="N63" s="148"/>
      <c r="O63" s="148"/>
      <c r="P63" s="173"/>
      <c r="Q63" s="148"/>
      <c r="R63" s="148"/>
      <c r="S63" s="173">
        <f>ROUND((SUM(S40:S62))/1,2)</f>
        <v>393.34</v>
      </c>
      <c r="T63" s="145"/>
      <c r="U63" s="145"/>
      <c r="V63" s="2">
        <f>ROUND((SUM(V40:V62))/1,2)</f>
        <v>0</v>
      </c>
      <c r="W63" s="145"/>
      <c r="X63" s="145"/>
      <c r="Y63" s="145"/>
      <c r="Z63" s="145"/>
    </row>
    <row r="64" spans="1:22" ht="14.25">
      <c r="A64" s="1"/>
      <c r="B64" s="1"/>
      <c r="C64" s="1"/>
      <c r="D64" s="1"/>
      <c r="E64" s="1"/>
      <c r="F64" s="158"/>
      <c r="G64" s="141"/>
      <c r="H64" s="141"/>
      <c r="I64" s="141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6" ht="14.25">
      <c r="A65" s="148"/>
      <c r="B65" s="148"/>
      <c r="C65" s="163">
        <v>4</v>
      </c>
      <c r="D65" s="163" t="s">
        <v>75</v>
      </c>
      <c r="E65" s="148"/>
      <c r="F65" s="162"/>
      <c r="G65" s="149"/>
      <c r="H65" s="149"/>
      <c r="I65" s="149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5"/>
      <c r="U65" s="145"/>
      <c r="V65" s="148"/>
      <c r="W65" s="145"/>
      <c r="X65" s="145"/>
      <c r="Y65" s="145"/>
      <c r="Z65" s="145"/>
    </row>
    <row r="66" spans="1:26" ht="24.75" customHeight="1">
      <c r="A66" s="169"/>
      <c r="B66" s="164" t="s">
        <v>140</v>
      </c>
      <c r="C66" s="170" t="s">
        <v>215</v>
      </c>
      <c r="D66" s="164" t="s">
        <v>216</v>
      </c>
      <c r="E66" s="164" t="s">
        <v>150</v>
      </c>
      <c r="F66" s="165">
        <v>14.145</v>
      </c>
      <c r="G66" s="171"/>
      <c r="H66" s="171"/>
      <c r="I66" s="166">
        <f aca="true" t="shared" si="18" ref="I66:I82">ROUND(F66*(G66+H66),2)</f>
        <v>0</v>
      </c>
      <c r="J66" s="164">
        <f aca="true" t="shared" si="19" ref="J66:J82">ROUND(F66*(N66),2)</f>
        <v>0</v>
      </c>
      <c r="K66" s="167">
        <f aca="true" t="shared" si="20" ref="K66:K82">ROUND(F66*(O66),2)</f>
        <v>0</v>
      </c>
      <c r="L66" s="167">
        <f aca="true" t="shared" si="21" ref="L66:L82">ROUND(F66*(G66),2)</f>
        <v>0</v>
      </c>
      <c r="M66" s="167">
        <f aca="true" t="shared" si="22" ref="M66:M82">ROUND(F66*(H66),2)</f>
        <v>0</v>
      </c>
      <c r="N66" s="167">
        <v>0</v>
      </c>
      <c r="O66" s="167"/>
      <c r="P66" s="172"/>
      <c r="Q66" s="172"/>
      <c r="R66" s="172"/>
      <c r="S66" s="167">
        <f aca="true" t="shared" si="23" ref="S66:S82">ROUND(F66*(P66),3)</f>
        <v>0</v>
      </c>
      <c r="T66" s="168"/>
      <c r="U66" s="168"/>
      <c r="V66" s="172"/>
      <c r="Z66">
        <v>0</v>
      </c>
    </row>
    <row r="67" spans="1:26" ht="24.75" customHeight="1">
      <c r="A67" s="169"/>
      <c r="B67" s="164" t="s">
        <v>140</v>
      </c>
      <c r="C67" s="170" t="s">
        <v>217</v>
      </c>
      <c r="D67" s="164" t="s">
        <v>218</v>
      </c>
      <c r="E67" s="164" t="s">
        <v>150</v>
      </c>
      <c r="F67" s="165">
        <v>14.145</v>
      </c>
      <c r="G67" s="171"/>
      <c r="H67" s="171"/>
      <c r="I67" s="166">
        <f t="shared" si="18"/>
        <v>0</v>
      </c>
      <c r="J67" s="164">
        <f t="shared" si="19"/>
        <v>0</v>
      </c>
      <c r="K67" s="167">
        <f t="shared" si="20"/>
        <v>0</v>
      </c>
      <c r="L67" s="167">
        <f t="shared" si="21"/>
        <v>0</v>
      </c>
      <c r="M67" s="167">
        <f t="shared" si="22"/>
        <v>0</v>
      </c>
      <c r="N67" s="167">
        <v>0</v>
      </c>
      <c r="O67" s="167"/>
      <c r="P67" s="172">
        <v>0.00846</v>
      </c>
      <c r="Q67" s="172"/>
      <c r="R67" s="172">
        <v>0.00846</v>
      </c>
      <c r="S67" s="167">
        <f t="shared" si="23"/>
        <v>0.12</v>
      </c>
      <c r="T67" s="168"/>
      <c r="U67" s="168"/>
      <c r="V67" s="172"/>
      <c r="Z67">
        <v>0</v>
      </c>
    </row>
    <row r="68" spans="1:26" ht="24.75" customHeight="1">
      <c r="A68" s="169"/>
      <c r="B68" s="164" t="s">
        <v>140</v>
      </c>
      <c r="C68" s="170" t="s">
        <v>219</v>
      </c>
      <c r="D68" s="164" t="s">
        <v>220</v>
      </c>
      <c r="E68" s="164" t="s">
        <v>117</v>
      </c>
      <c r="F68" s="165">
        <v>3.82725</v>
      </c>
      <c r="G68" s="171"/>
      <c r="H68" s="171"/>
      <c r="I68" s="166">
        <f t="shared" si="18"/>
        <v>0</v>
      </c>
      <c r="J68" s="164">
        <f t="shared" si="19"/>
        <v>0</v>
      </c>
      <c r="K68" s="167">
        <f t="shared" si="20"/>
        <v>0</v>
      </c>
      <c r="L68" s="167">
        <f t="shared" si="21"/>
        <v>0</v>
      </c>
      <c r="M68" s="167">
        <f t="shared" si="22"/>
        <v>0</v>
      </c>
      <c r="N68" s="167">
        <v>0</v>
      </c>
      <c r="O68" s="167"/>
      <c r="P68" s="172">
        <v>2.23965</v>
      </c>
      <c r="Q68" s="172"/>
      <c r="R68" s="172">
        <v>2.23965</v>
      </c>
      <c r="S68" s="167">
        <f t="shared" si="23"/>
        <v>8.572</v>
      </c>
      <c r="T68" s="168"/>
      <c r="U68" s="168"/>
      <c r="V68" s="172"/>
      <c r="Z68">
        <v>0</v>
      </c>
    </row>
    <row r="69" spans="1:26" ht="24.75" customHeight="1">
      <c r="A69" s="169"/>
      <c r="B69" s="164" t="s">
        <v>140</v>
      </c>
      <c r="C69" s="170" t="s">
        <v>221</v>
      </c>
      <c r="D69" s="164" t="s">
        <v>222</v>
      </c>
      <c r="E69" s="164" t="s">
        <v>153</v>
      </c>
      <c r="F69" s="165">
        <v>0.111588</v>
      </c>
      <c r="G69" s="171"/>
      <c r="H69" s="171"/>
      <c r="I69" s="166">
        <f t="shared" si="18"/>
        <v>0</v>
      </c>
      <c r="J69" s="164">
        <f t="shared" si="19"/>
        <v>0</v>
      </c>
      <c r="K69" s="167">
        <f t="shared" si="20"/>
        <v>0</v>
      </c>
      <c r="L69" s="167">
        <f t="shared" si="21"/>
        <v>0</v>
      </c>
      <c r="M69" s="167">
        <f t="shared" si="22"/>
        <v>0</v>
      </c>
      <c r="N69" s="167">
        <v>0</v>
      </c>
      <c r="O69" s="167"/>
      <c r="P69" s="172">
        <v>1.01712</v>
      </c>
      <c r="Q69" s="172"/>
      <c r="R69" s="172">
        <v>1.01712</v>
      </c>
      <c r="S69" s="167">
        <f t="shared" si="23"/>
        <v>0.113</v>
      </c>
      <c r="T69" s="168"/>
      <c r="U69" s="168"/>
      <c r="V69" s="172"/>
      <c r="Z69">
        <v>0</v>
      </c>
    </row>
    <row r="70" spans="1:26" ht="24.75" customHeight="1">
      <c r="A70" s="169"/>
      <c r="B70" s="164" t="s">
        <v>140</v>
      </c>
      <c r="C70" s="170" t="s">
        <v>223</v>
      </c>
      <c r="D70" s="164" t="s">
        <v>224</v>
      </c>
      <c r="E70" s="164" t="s">
        <v>150</v>
      </c>
      <c r="F70" s="165">
        <v>5.1975</v>
      </c>
      <c r="G70" s="171"/>
      <c r="H70" s="171"/>
      <c r="I70" s="166">
        <f t="shared" si="18"/>
        <v>0</v>
      </c>
      <c r="J70" s="164">
        <f t="shared" si="19"/>
        <v>0</v>
      </c>
      <c r="K70" s="167">
        <f t="shared" si="20"/>
        <v>0</v>
      </c>
      <c r="L70" s="167">
        <f t="shared" si="21"/>
        <v>0</v>
      </c>
      <c r="M70" s="167">
        <f t="shared" si="22"/>
        <v>0</v>
      </c>
      <c r="N70" s="167">
        <v>0</v>
      </c>
      <c r="O70" s="167"/>
      <c r="P70" s="172">
        <v>0.00606</v>
      </c>
      <c r="Q70" s="172"/>
      <c r="R70" s="172">
        <v>0.00606</v>
      </c>
      <c r="S70" s="167">
        <f t="shared" si="23"/>
        <v>0.031</v>
      </c>
      <c r="T70" s="168"/>
      <c r="U70" s="168"/>
      <c r="V70" s="172"/>
      <c r="Z70">
        <v>0</v>
      </c>
    </row>
    <row r="71" spans="1:26" ht="24.75" customHeight="1">
      <c r="A71" s="169"/>
      <c r="B71" s="164" t="s">
        <v>140</v>
      </c>
      <c r="C71" s="170" t="s">
        <v>225</v>
      </c>
      <c r="D71" s="164" t="s">
        <v>226</v>
      </c>
      <c r="E71" s="164" t="s">
        <v>150</v>
      </c>
      <c r="F71" s="165">
        <v>5.1975</v>
      </c>
      <c r="G71" s="171"/>
      <c r="H71" s="171"/>
      <c r="I71" s="166">
        <f t="shared" si="18"/>
        <v>0</v>
      </c>
      <c r="J71" s="164">
        <f t="shared" si="19"/>
        <v>0</v>
      </c>
      <c r="K71" s="167">
        <f t="shared" si="20"/>
        <v>0</v>
      </c>
      <c r="L71" s="167">
        <f t="shared" si="21"/>
        <v>0</v>
      </c>
      <c r="M71" s="167">
        <f t="shared" si="22"/>
        <v>0</v>
      </c>
      <c r="N71" s="167">
        <v>0</v>
      </c>
      <c r="O71" s="167"/>
      <c r="P71" s="172"/>
      <c r="Q71" s="172"/>
      <c r="R71" s="172"/>
      <c r="S71" s="167">
        <f t="shared" si="23"/>
        <v>0</v>
      </c>
      <c r="T71" s="168"/>
      <c r="U71" s="168"/>
      <c r="V71" s="172"/>
      <c r="Z71">
        <v>0</v>
      </c>
    </row>
    <row r="72" spans="1:26" ht="24.75" customHeight="1">
      <c r="A72" s="169"/>
      <c r="B72" s="164" t="s">
        <v>140</v>
      </c>
      <c r="C72" s="170" t="s">
        <v>227</v>
      </c>
      <c r="D72" s="164" t="s">
        <v>228</v>
      </c>
      <c r="E72" s="164" t="s">
        <v>117</v>
      </c>
      <c r="F72" s="165">
        <v>88.40039999999999</v>
      </c>
      <c r="G72" s="171"/>
      <c r="H72" s="171"/>
      <c r="I72" s="166">
        <f t="shared" si="18"/>
        <v>0</v>
      </c>
      <c r="J72" s="164">
        <f t="shared" si="19"/>
        <v>0</v>
      </c>
      <c r="K72" s="167">
        <f t="shared" si="20"/>
        <v>0</v>
      </c>
      <c r="L72" s="167">
        <f t="shared" si="21"/>
        <v>0</v>
      </c>
      <c r="M72" s="167">
        <f t="shared" si="22"/>
        <v>0</v>
      </c>
      <c r="N72" s="167">
        <v>0</v>
      </c>
      <c r="O72" s="167"/>
      <c r="P72" s="172">
        <v>2.21229</v>
      </c>
      <c r="Q72" s="172"/>
      <c r="R72" s="172">
        <v>2.21229</v>
      </c>
      <c r="S72" s="167">
        <f t="shared" si="23"/>
        <v>195.567</v>
      </c>
      <c r="T72" s="168"/>
      <c r="U72" s="168"/>
      <c r="V72" s="172"/>
      <c r="Z72">
        <v>0</v>
      </c>
    </row>
    <row r="73" spans="1:26" ht="24.75" customHeight="1">
      <c r="A73" s="169"/>
      <c r="B73" s="164" t="s">
        <v>140</v>
      </c>
      <c r="C73" s="170" t="s">
        <v>229</v>
      </c>
      <c r="D73" s="164" t="s">
        <v>230</v>
      </c>
      <c r="E73" s="164" t="s">
        <v>153</v>
      </c>
      <c r="F73" s="165">
        <v>0.0921375</v>
      </c>
      <c r="G73" s="171"/>
      <c r="H73" s="171"/>
      <c r="I73" s="166">
        <f t="shared" si="18"/>
        <v>0</v>
      </c>
      <c r="J73" s="164">
        <f t="shared" si="19"/>
        <v>0</v>
      </c>
      <c r="K73" s="167">
        <f t="shared" si="20"/>
        <v>0</v>
      </c>
      <c r="L73" s="167">
        <f t="shared" si="21"/>
        <v>0</v>
      </c>
      <c r="M73" s="167">
        <f t="shared" si="22"/>
        <v>0</v>
      </c>
      <c r="N73" s="167">
        <v>0</v>
      </c>
      <c r="O73" s="167"/>
      <c r="P73" s="172">
        <v>1.20296</v>
      </c>
      <c r="Q73" s="172"/>
      <c r="R73" s="172">
        <v>1.20296</v>
      </c>
      <c r="S73" s="167">
        <f t="shared" si="23"/>
        <v>0.111</v>
      </c>
      <c r="T73" s="168"/>
      <c r="U73" s="168"/>
      <c r="V73" s="172"/>
      <c r="Z73">
        <v>0</v>
      </c>
    </row>
    <row r="74" spans="1:26" ht="24.75" customHeight="1">
      <c r="A74" s="169"/>
      <c r="B74" s="164" t="s">
        <v>140</v>
      </c>
      <c r="C74" s="170" t="s">
        <v>231</v>
      </c>
      <c r="D74" s="164" t="s">
        <v>232</v>
      </c>
      <c r="E74" s="164" t="s">
        <v>150</v>
      </c>
      <c r="F74" s="165">
        <v>552.5024999999999</v>
      </c>
      <c r="G74" s="171"/>
      <c r="H74" s="171"/>
      <c r="I74" s="166">
        <f t="shared" si="18"/>
        <v>0</v>
      </c>
      <c r="J74" s="164">
        <f t="shared" si="19"/>
        <v>0</v>
      </c>
      <c r="K74" s="167">
        <f t="shared" si="20"/>
        <v>0</v>
      </c>
      <c r="L74" s="167">
        <f t="shared" si="21"/>
        <v>0</v>
      </c>
      <c r="M74" s="167">
        <f t="shared" si="22"/>
        <v>0</v>
      </c>
      <c r="N74" s="167">
        <v>0</v>
      </c>
      <c r="O74" s="167"/>
      <c r="P74" s="172">
        <v>0.00439</v>
      </c>
      <c r="Q74" s="172"/>
      <c r="R74" s="172">
        <v>0.00439</v>
      </c>
      <c r="S74" s="167">
        <f t="shared" si="23"/>
        <v>2.425</v>
      </c>
      <c r="T74" s="168"/>
      <c r="U74" s="168"/>
      <c r="V74" s="172"/>
      <c r="Z74">
        <v>0</v>
      </c>
    </row>
    <row r="75" spans="1:26" ht="24.75" customHeight="1">
      <c r="A75" s="169"/>
      <c r="B75" s="164" t="s">
        <v>140</v>
      </c>
      <c r="C75" s="170" t="s">
        <v>233</v>
      </c>
      <c r="D75" s="164" t="s">
        <v>234</v>
      </c>
      <c r="E75" s="164" t="s">
        <v>150</v>
      </c>
      <c r="F75" s="165">
        <v>552.5025</v>
      </c>
      <c r="G75" s="171"/>
      <c r="H75" s="171"/>
      <c r="I75" s="166">
        <f t="shared" si="18"/>
        <v>0</v>
      </c>
      <c r="J75" s="164">
        <f t="shared" si="19"/>
        <v>0</v>
      </c>
      <c r="K75" s="167">
        <f t="shared" si="20"/>
        <v>0</v>
      </c>
      <c r="L75" s="167">
        <f t="shared" si="21"/>
        <v>0</v>
      </c>
      <c r="M75" s="167">
        <f t="shared" si="22"/>
        <v>0</v>
      </c>
      <c r="N75" s="167">
        <v>0</v>
      </c>
      <c r="O75" s="167"/>
      <c r="P75" s="172"/>
      <c r="Q75" s="172"/>
      <c r="R75" s="172"/>
      <c r="S75" s="167">
        <f t="shared" si="23"/>
        <v>0</v>
      </c>
      <c r="T75" s="168"/>
      <c r="U75" s="168"/>
      <c r="V75" s="172"/>
      <c r="Z75">
        <v>0</v>
      </c>
    </row>
    <row r="76" spans="1:26" ht="24.75" customHeight="1">
      <c r="A76" s="169"/>
      <c r="B76" s="164" t="s">
        <v>140</v>
      </c>
      <c r="C76" s="170" t="s">
        <v>235</v>
      </c>
      <c r="D76" s="164" t="s">
        <v>236</v>
      </c>
      <c r="E76" s="164" t="s">
        <v>150</v>
      </c>
      <c r="F76" s="165">
        <v>552.5025</v>
      </c>
      <c r="G76" s="171"/>
      <c r="H76" s="171"/>
      <c r="I76" s="166">
        <f t="shared" si="18"/>
        <v>0</v>
      </c>
      <c r="J76" s="164">
        <f t="shared" si="19"/>
        <v>0</v>
      </c>
      <c r="K76" s="167">
        <f t="shared" si="20"/>
        <v>0</v>
      </c>
      <c r="L76" s="167">
        <f t="shared" si="21"/>
        <v>0</v>
      </c>
      <c r="M76" s="167">
        <f t="shared" si="22"/>
        <v>0</v>
      </c>
      <c r="N76" s="167">
        <v>0</v>
      </c>
      <c r="O76" s="167"/>
      <c r="P76" s="172">
        <v>0.00387</v>
      </c>
      <c r="Q76" s="172"/>
      <c r="R76" s="172">
        <v>0.00387</v>
      </c>
      <c r="S76" s="167">
        <f t="shared" si="23"/>
        <v>2.138</v>
      </c>
      <c r="T76" s="168"/>
      <c r="U76" s="168"/>
      <c r="V76" s="172"/>
      <c r="Z76">
        <v>0</v>
      </c>
    </row>
    <row r="77" spans="1:26" ht="24.75" customHeight="1">
      <c r="A77" s="169"/>
      <c r="B77" s="164" t="s">
        <v>140</v>
      </c>
      <c r="C77" s="170" t="s">
        <v>237</v>
      </c>
      <c r="D77" s="164" t="s">
        <v>238</v>
      </c>
      <c r="E77" s="164" t="s">
        <v>150</v>
      </c>
      <c r="F77" s="165">
        <v>552.5025</v>
      </c>
      <c r="G77" s="171"/>
      <c r="H77" s="171"/>
      <c r="I77" s="166">
        <f t="shared" si="18"/>
        <v>0</v>
      </c>
      <c r="J77" s="164">
        <f t="shared" si="19"/>
        <v>0</v>
      </c>
      <c r="K77" s="167">
        <f t="shared" si="20"/>
        <v>0</v>
      </c>
      <c r="L77" s="167">
        <f t="shared" si="21"/>
        <v>0</v>
      </c>
      <c r="M77" s="167">
        <f t="shared" si="22"/>
        <v>0</v>
      </c>
      <c r="N77" s="167">
        <v>0</v>
      </c>
      <c r="O77" s="167"/>
      <c r="P77" s="172"/>
      <c r="Q77" s="172"/>
      <c r="R77" s="172"/>
      <c r="S77" s="167">
        <f t="shared" si="23"/>
        <v>0</v>
      </c>
      <c r="T77" s="168"/>
      <c r="U77" s="168"/>
      <c r="V77" s="172"/>
      <c r="Z77">
        <v>0</v>
      </c>
    </row>
    <row r="78" spans="1:26" ht="24.75" customHeight="1">
      <c r="A78" s="169"/>
      <c r="B78" s="164" t="s">
        <v>140</v>
      </c>
      <c r="C78" s="170" t="s">
        <v>239</v>
      </c>
      <c r="D78" s="164" t="s">
        <v>240</v>
      </c>
      <c r="E78" s="164" t="s">
        <v>153</v>
      </c>
      <c r="F78" s="165">
        <v>12.812475</v>
      </c>
      <c r="G78" s="171"/>
      <c r="H78" s="171"/>
      <c r="I78" s="166">
        <f t="shared" si="18"/>
        <v>0</v>
      </c>
      <c r="J78" s="164">
        <f t="shared" si="19"/>
        <v>0</v>
      </c>
      <c r="K78" s="167">
        <f t="shared" si="20"/>
        <v>0</v>
      </c>
      <c r="L78" s="167">
        <f t="shared" si="21"/>
        <v>0</v>
      </c>
      <c r="M78" s="167">
        <f t="shared" si="22"/>
        <v>0</v>
      </c>
      <c r="N78" s="167">
        <v>0</v>
      </c>
      <c r="O78" s="167"/>
      <c r="P78" s="172">
        <v>1.01688</v>
      </c>
      <c r="Q78" s="172"/>
      <c r="R78" s="172">
        <v>1.01688</v>
      </c>
      <c r="S78" s="167">
        <f t="shared" si="23"/>
        <v>13.029</v>
      </c>
      <c r="T78" s="168"/>
      <c r="U78" s="168"/>
      <c r="V78" s="172"/>
      <c r="Z78">
        <v>0</v>
      </c>
    </row>
    <row r="79" spans="1:26" ht="24.75" customHeight="1">
      <c r="A79" s="169"/>
      <c r="B79" s="164" t="s">
        <v>140</v>
      </c>
      <c r="C79" s="170" t="s">
        <v>241</v>
      </c>
      <c r="D79" s="164" t="s">
        <v>242</v>
      </c>
      <c r="E79" s="164" t="s">
        <v>117</v>
      </c>
      <c r="F79" s="165">
        <v>27.35625</v>
      </c>
      <c r="G79" s="171"/>
      <c r="H79" s="171"/>
      <c r="I79" s="166">
        <f t="shared" si="18"/>
        <v>0</v>
      </c>
      <c r="J79" s="164">
        <f t="shared" si="19"/>
        <v>0</v>
      </c>
      <c r="K79" s="167">
        <f t="shared" si="20"/>
        <v>0</v>
      </c>
      <c r="L79" s="167">
        <f t="shared" si="21"/>
        <v>0</v>
      </c>
      <c r="M79" s="167">
        <f t="shared" si="22"/>
        <v>0</v>
      </c>
      <c r="N79" s="167">
        <v>0</v>
      </c>
      <c r="O79" s="167"/>
      <c r="P79" s="172">
        <v>2.26185</v>
      </c>
      <c r="Q79" s="172"/>
      <c r="R79" s="172">
        <v>2.26185</v>
      </c>
      <c r="S79" s="167">
        <f t="shared" si="23"/>
        <v>61.876</v>
      </c>
      <c r="T79" s="168"/>
      <c r="U79" s="168"/>
      <c r="V79" s="172"/>
      <c r="Z79">
        <v>0</v>
      </c>
    </row>
    <row r="80" spans="1:26" ht="24.75" customHeight="1">
      <c r="A80" s="169"/>
      <c r="B80" s="164" t="s">
        <v>140</v>
      </c>
      <c r="C80" s="170" t="s">
        <v>243</v>
      </c>
      <c r="D80" s="164" t="s">
        <v>244</v>
      </c>
      <c r="E80" s="164" t="s">
        <v>150</v>
      </c>
      <c r="F80" s="165">
        <v>182.375</v>
      </c>
      <c r="G80" s="171"/>
      <c r="H80" s="171"/>
      <c r="I80" s="166">
        <f t="shared" si="18"/>
        <v>0</v>
      </c>
      <c r="J80" s="164">
        <f t="shared" si="19"/>
        <v>0</v>
      </c>
      <c r="K80" s="167">
        <f t="shared" si="20"/>
        <v>0</v>
      </c>
      <c r="L80" s="167">
        <f t="shared" si="21"/>
        <v>0</v>
      </c>
      <c r="M80" s="167">
        <f t="shared" si="22"/>
        <v>0</v>
      </c>
      <c r="N80" s="167">
        <v>0</v>
      </c>
      <c r="O80" s="167"/>
      <c r="P80" s="172">
        <v>0.00341</v>
      </c>
      <c r="Q80" s="172"/>
      <c r="R80" s="172">
        <v>0.00341</v>
      </c>
      <c r="S80" s="167">
        <f t="shared" si="23"/>
        <v>0.622</v>
      </c>
      <c r="T80" s="168"/>
      <c r="U80" s="168"/>
      <c r="V80" s="172"/>
      <c r="Z80">
        <v>0</v>
      </c>
    </row>
    <row r="81" spans="1:26" ht="24.75" customHeight="1">
      <c r="A81" s="169"/>
      <c r="B81" s="164" t="s">
        <v>140</v>
      </c>
      <c r="C81" s="170" t="s">
        <v>245</v>
      </c>
      <c r="D81" s="164" t="s">
        <v>246</v>
      </c>
      <c r="E81" s="164" t="s">
        <v>150</v>
      </c>
      <c r="F81" s="165">
        <v>182.375</v>
      </c>
      <c r="G81" s="171"/>
      <c r="H81" s="171"/>
      <c r="I81" s="166">
        <f t="shared" si="18"/>
        <v>0</v>
      </c>
      <c r="J81" s="164">
        <f t="shared" si="19"/>
        <v>0</v>
      </c>
      <c r="K81" s="167">
        <f t="shared" si="20"/>
        <v>0</v>
      </c>
      <c r="L81" s="167">
        <f t="shared" si="21"/>
        <v>0</v>
      </c>
      <c r="M81" s="167">
        <f t="shared" si="22"/>
        <v>0</v>
      </c>
      <c r="N81" s="167">
        <v>0</v>
      </c>
      <c r="O81" s="167"/>
      <c r="P81" s="172"/>
      <c r="Q81" s="172"/>
      <c r="R81" s="172"/>
      <c r="S81" s="167">
        <f t="shared" si="23"/>
        <v>0</v>
      </c>
      <c r="T81" s="168"/>
      <c r="U81" s="168"/>
      <c r="V81" s="172"/>
      <c r="Z81">
        <v>0</v>
      </c>
    </row>
    <row r="82" spans="1:26" ht="24.75" customHeight="1">
      <c r="A82" s="169"/>
      <c r="B82" s="164" t="s">
        <v>140</v>
      </c>
      <c r="C82" s="170" t="s">
        <v>247</v>
      </c>
      <c r="D82" s="164" t="s">
        <v>248</v>
      </c>
      <c r="E82" s="164" t="s">
        <v>153</v>
      </c>
      <c r="F82" s="165">
        <v>1.7120375</v>
      </c>
      <c r="G82" s="171"/>
      <c r="H82" s="171"/>
      <c r="I82" s="166">
        <f t="shared" si="18"/>
        <v>0</v>
      </c>
      <c r="J82" s="164">
        <f t="shared" si="19"/>
        <v>0</v>
      </c>
      <c r="K82" s="167">
        <f t="shared" si="20"/>
        <v>0</v>
      </c>
      <c r="L82" s="167">
        <f t="shared" si="21"/>
        <v>0</v>
      </c>
      <c r="M82" s="167">
        <f t="shared" si="22"/>
        <v>0</v>
      </c>
      <c r="N82" s="167">
        <v>0</v>
      </c>
      <c r="O82" s="167"/>
      <c r="P82" s="172">
        <v>1.06754</v>
      </c>
      <c r="Q82" s="172"/>
      <c r="R82" s="172">
        <v>1.06754</v>
      </c>
      <c r="S82" s="167">
        <f t="shared" si="23"/>
        <v>1.828</v>
      </c>
      <c r="T82" s="168"/>
      <c r="U82" s="168"/>
      <c r="V82" s="172"/>
      <c r="Z82">
        <v>0</v>
      </c>
    </row>
    <row r="83" spans="1:26" ht="14.25">
      <c r="A83" s="148"/>
      <c r="B83" s="148"/>
      <c r="C83" s="163">
        <v>4</v>
      </c>
      <c r="D83" s="163" t="s">
        <v>75</v>
      </c>
      <c r="E83" s="148"/>
      <c r="F83" s="162"/>
      <c r="G83" s="151">
        <f>ROUND((SUM(L65:L82))/1,2)</f>
        <v>0</v>
      </c>
      <c r="H83" s="151">
        <f>ROUND((SUM(M65:M82))/1,2)</f>
        <v>0</v>
      </c>
      <c r="I83" s="151">
        <f>ROUND((SUM(I65:I82))/1,2)</f>
        <v>0</v>
      </c>
      <c r="J83" s="148"/>
      <c r="K83" s="148"/>
      <c r="L83" s="148">
        <f>ROUND((SUM(L65:L82))/1,2)</f>
        <v>0</v>
      </c>
      <c r="M83" s="148">
        <f>ROUND((SUM(M65:M82))/1,2)</f>
        <v>0</v>
      </c>
      <c r="N83" s="148"/>
      <c r="O83" s="148"/>
      <c r="P83" s="173"/>
      <c r="Q83" s="148"/>
      <c r="R83" s="148"/>
      <c r="S83" s="173">
        <f>ROUND((SUM(S65:S82))/1,2)</f>
        <v>286.43</v>
      </c>
      <c r="T83" s="145"/>
      <c r="U83" s="145"/>
      <c r="V83" s="2">
        <f>ROUND((SUM(V65:V82))/1,2)</f>
        <v>0</v>
      </c>
      <c r="W83" s="145"/>
      <c r="X83" s="145"/>
      <c r="Y83" s="145"/>
      <c r="Z83" s="145"/>
    </row>
    <row r="84" spans="1:22" ht="14.25">
      <c r="A84" s="1"/>
      <c r="B84" s="1"/>
      <c r="C84" s="1"/>
      <c r="D84" s="1"/>
      <c r="E84" s="1"/>
      <c r="F84" s="158"/>
      <c r="G84" s="141"/>
      <c r="H84" s="141"/>
      <c r="I84" s="141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ht="14.25">
      <c r="A85" s="148"/>
      <c r="B85" s="148"/>
      <c r="C85" s="163">
        <v>6</v>
      </c>
      <c r="D85" s="163" t="s">
        <v>76</v>
      </c>
      <c r="E85" s="148"/>
      <c r="F85" s="162"/>
      <c r="G85" s="149"/>
      <c r="H85" s="149"/>
      <c r="I85" s="149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5"/>
      <c r="U85" s="145"/>
      <c r="V85" s="148"/>
      <c r="W85" s="145"/>
      <c r="X85" s="145"/>
      <c r="Y85" s="145"/>
      <c r="Z85" s="145"/>
    </row>
    <row r="86" spans="1:26" ht="24.75" customHeight="1">
      <c r="A86" s="169"/>
      <c r="B86" s="164" t="s">
        <v>140</v>
      </c>
      <c r="C86" s="170" t="s">
        <v>249</v>
      </c>
      <c r="D86" s="164" t="s">
        <v>250</v>
      </c>
      <c r="E86" s="164" t="s">
        <v>117</v>
      </c>
      <c r="F86" s="165">
        <v>90.61327499999999</v>
      </c>
      <c r="G86" s="171"/>
      <c r="H86" s="171"/>
      <c r="I86" s="166">
        <f aca="true" t="shared" si="24" ref="I86:I107">ROUND(F86*(G86+H86),2)</f>
        <v>0</v>
      </c>
      <c r="J86" s="164">
        <f aca="true" t="shared" si="25" ref="J86:J107">ROUND(F86*(N86),2)</f>
        <v>0</v>
      </c>
      <c r="K86" s="167">
        <f aca="true" t="shared" si="26" ref="K86:K107">ROUND(F86*(O86),2)</f>
        <v>0</v>
      </c>
      <c r="L86" s="167">
        <f aca="true" t="shared" si="27" ref="L86:L107">ROUND(F86*(G86),2)</f>
        <v>0</v>
      </c>
      <c r="M86" s="167">
        <f aca="true" t="shared" si="28" ref="M86:M107">ROUND(F86*(H86),2)</f>
        <v>0</v>
      </c>
      <c r="N86" s="167">
        <v>0</v>
      </c>
      <c r="O86" s="167"/>
      <c r="P86" s="172">
        <v>1.837</v>
      </c>
      <c r="Q86" s="172"/>
      <c r="R86" s="172">
        <v>1.837</v>
      </c>
      <c r="S86" s="167">
        <f aca="true" t="shared" si="29" ref="S86:S107">ROUND(F86*(P86),3)</f>
        <v>166.457</v>
      </c>
      <c r="T86" s="168"/>
      <c r="U86" s="168"/>
      <c r="V86" s="172"/>
      <c r="Z86">
        <v>0</v>
      </c>
    </row>
    <row r="87" spans="1:26" ht="24.75" customHeight="1">
      <c r="A87" s="169"/>
      <c r="B87" s="164" t="s">
        <v>140</v>
      </c>
      <c r="C87" s="170" t="s">
        <v>251</v>
      </c>
      <c r="D87" s="164" t="s">
        <v>252</v>
      </c>
      <c r="E87" s="164" t="s">
        <v>150</v>
      </c>
      <c r="F87" s="165">
        <v>70.35625</v>
      </c>
      <c r="G87" s="171"/>
      <c r="H87" s="171"/>
      <c r="I87" s="166">
        <f t="shared" si="24"/>
        <v>0</v>
      </c>
      <c r="J87" s="164">
        <f t="shared" si="25"/>
        <v>0</v>
      </c>
      <c r="K87" s="167">
        <f t="shared" si="26"/>
        <v>0</v>
      </c>
      <c r="L87" s="167">
        <f t="shared" si="27"/>
        <v>0</v>
      </c>
      <c r="M87" s="167">
        <f t="shared" si="28"/>
        <v>0</v>
      </c>
      <c r="N87" s="167">
        <v>0</v>
      </c>
      <c r="O87" s="167"/>
      <c r="P87" s="172">
        <v>0.00804</v>
      </c>
      <c r="Q87" s="172"/>
      <c r="R87" s="172">
        <v>0.00804</v>
      </c>
      <c r="S87" s="167">
        <f t="shared" si="29"/>
        <v>0.566</v>
      </c>
      <c r="T87" s="168"/>
      <c r="U87" s="168"/>
      <c r="V87" s="172"/>
      <c r="Z87">
        <v>0</v>
      </c>
    </row>
    <row r="88" spans="1:26" ht="24.75" customHeight="1">
      <c r="A88" s="169"/>
      <c r="B88" s="164" t="s">
        <v>140</v>
      </c>
      <c r="C88" s="170" t="s">
        <v>253</v>
      </c>
      <c r="D88" s="164" t="s">
        <v>254</v>
      </c>
      <c r="E88" s="164" t="s">
        <v>150</v>
      </c>
      <c r="F88" s="165">
        <v>1483.8080699999998</v>
      </c>
      <c r="G88" s="171"/>
      <c r="H88" s="171"/>
      <c r="I88" s="166">
        <f t="shared" si="24"/>
        <v>0</v>
      </c>
      <c r="J88" s="164">
        <f t="shared" si="25"/>
        <v>0</v>
      </c>
      <c r="K88" s="167">
        <f t="shared" si="26"/>
        <v>0</v>
      </c>
      <c r="L88" s="167">
        <f t="shared" si="27"/>
        <v>0</v>
      </c>
      <c r="M88" s="167">
        <f t="shared" si="28"/>
        <v>0</v>
      </c>
      <c r="N88" s="167">
        <v>0</v>
      </c>
      <c r="O88" s="167"/>
      <c r="P88" s="172">
        <v>0.0403</v>
      </c>
      <c r="Q88" s="172"/>
      <c r="R88" s="172">
        <v>0.0403</v>
      </c>
      <c r="S88" s="167">
        <f t="shared" si="29"/>
        <v>59.797</v>
      </c>
      <c r="T88" s="168"/>
      <c r="U88" s="168"/>
      <c r="V88" s="172"/>
      <c r="Z88">
        <v>0</v>
      </c>
    </row>
    <row r="89" spans="1:26" ht="24.75" customHeight="1">
      <c r="A89" s="169"/>
      <c r="B89" s="164" t="s">
        <v>140</v>
      </c>
      <c r="C89" s="170" t="s">
        <v>255</v>
      </c>
      <c r="D89" s="164" t="s">
        <v>256</v>
      </c>
      <c r="E89" s="164" t="s">
        <v>150</v>
      </c>
      <c r="F89" s="165">
        <v>460.81</v>
      </c>
      <c r="G89" s="171"/>
      <c r="H89" s="171"/>
      <c r="I89" s="166">
        <f t="shared" si="24"/>
        <v>0</v>
      </c>
      <c r="J89" s="164">
        <f t="shared" si="25"/>
        <v>0</v>
      </c>
      <c r="K89" s="167">
        <f t="shared" si="26"/>
        <v>0</v>
      </c>
      <c r="L89" s="167">
        <f t="shared" si="27"/>
        <v>0</v>
      </c>
      <c r="M89" s="167">
        <f t="shared" si="28"/>
        <v>0</v>
      </c>
      <c r="N89" s="167">
        <v>0</v>
      </c>
      <c r="O89" s="167"/>
      <c r="P89" s="172">
        <v>0.0426</v>
      </c>
      <c r="Q89" s="172"/>
      <c r="R89" s="172">
        <v>0.0426</v>
      </c>
      <c r="S89" s="167">
        <f t="shared" si="29"/>
        <v>19.631</v>
      </c>
      <c r="T89" s="168"/>
      <c r="U89" s="168"/>
      <c r="V89" s="172"/>
      <c r="Z89">
        <v>0</v>
      </c>
    </row>
    <row r="90" spans="1:26" ht="24.75" customHeight="1">
      <c r="A90" s="169"/>
      <c r="B90" s="164" t="s">
        <v>140</v>
      </c>
      <c r="C90" s="170" t="s">
        <v>257</v>
      </c>
      <c r="D90" s="164" t="s">
        <v>258</v>
      </c>
      <c r="E90" s="164" t="s">
        <v>150</v>
      </c>
      <c r="F90" s="165">
        <v>214.26000000000002</v>
      </c>
      <c r="G90" s="171"/>
      <c r="H90" s="171"/>
      <c r="I90" s="166">
        <f t="shared" si="24"/>
        <v>0</v>
      </c>
      <c r="J90" s="164">
        <f t="shared" si="25"/>
        <v>0</v>
      </c>
      <c r="K90" s="167">
        <f t="shared" si="26"/>
        <v>0</v>
      </c>
      <c r="L90" s="167">
        <f t="shared" si="27"/>
        <v>0</v>
      </c>
      <c r="M90" s="167">
        <f t="shared" si="28"/>
        <v>0</v>
      </c>
      <c r="N90" s="167">
        <v>0</v>
      </c>
      <c r="O90" s="167"/>
      <c r="P90" s="172">
        <v>0.0232</v>
      </c>
      <c r="Q90" s="172"/>
      <c r="R90" s="172">
        <v>0.0232</v>
      </c>
      <c r="S90" s="167">
        <f t="shared" si="29"/>
        <v>4.971</v>
      </c>
      <c r="T90" s="168"/>
      <c r="U90" s="168"/>
      <c r="V90" s="172"/>
      <c r="Z90">
        <v>0</v>
      </c>
    </row>
    <row r="91" spans="1:26" ht="24.75" customHeight="1">
      <c r="A91" s="169"/>
      <c r="B91" s="164" t="s">
        <v>140</v>
      </c>
      <c r="C91" s="170" t="s">
        <v>259</v>
      </c>
      <c r="D91" s="164" t="s">
        <v>260</v>
      </c>
      <c r="E91" s="164" t="s">
        <v>150</v>
      </c>
      <c r="F91" s="165">
        <v>1916.52707</v>
      </c>
      <c r="G91" s="171"/>
      <c r="H91" s="171"/>
      <c r="I91" s="166">
        <f t="shared" si="24"/>
        <v>0</v>
      </c>
      <c r="J91" s="164">
        <f t="shared" si="25"/>
        <v>0</v>
      </c>
      <c r="K91" s="167">
        <f t="shared" si="26"/>
        <v>0</v>
      </c>
      <c r="L91" s="167">
        <f t="shared" si="27"/>
        <v>0</v>
      </c>
      <c r="M91" s="167">
        <f t="shared" si="28"/>
        <v>0</v>
      </c>
      <c r="N91" s="167">
        <v>0</v>
      </c>
      <c r="O91" s="167"/>
      <c r="P91" s="172">
        <v>0.009952</v>
      </c>
      <c r="Q91" s="172"/>
      <c r="R91" s="172">
        <v>0.009952</v>
      </c>
      <c r="S91" s="167">
        <f t="shared" si="29"/>
        <v>19.073</v>
      </c>
      <c r="T91" s="168"/>
      <c r="U91" s="168"/>
      <c r="V91" s="172"/>
      <c r="Z91">
        <v>0</v>
      </c>
    </row>
    <row r="92" spans="1:26" ht="24.75" customHeight="1">
      <c r="A92" s="169"/>
      <c r="B92" s="164" t="s">
        <v>140</v>
      </c>
      <c r="C92" s="170" t="s">
        <v>261</v>
      </c>
      <c r="D92" s="164" t="s">
        <v>262</v>
      </c>
      <c r="E92" s="164" t="s">
        <v>150</v>
      </c>
      <c r="F92" s="165">
        <v>460.81</v>
      </c>
      <c r="G92" s="171"/>
      <c r="H92" s="171"/>
      <c r="I92" s="166">
        <f t="shared" si="24"/>
        <v>0</v>
      </c>
      <c r="J92" s="164">
        <f t="shared" si="25"/>
        <v>0</v>
      </c>
      <c r="K92" s="167">
        <f t="shared" si="26"/>
        <v>0</v>
      </c>
      <c r="L92" s="167">
        <f t="shared" si="27"/>
        <v>0</v>
      </c>
      <c r="M92" s="167">
        <f t="shared" si="28"/>
        <v>0</v>
      </c>
      <c r="N92" s="167">
        <v>0</v>
      </c>
      <c r="O92" s="167"/>
      <c r="P92" s="172">
        <v>0.009952</v>
      </c>
      <c r="Q92" s="172"/>
      <c r="R92" s="172">
        <v>0.009952</v>
      </c>
      <c r="S92" s="167">
        <f t="shared" si="29"/>
        <v>4.586</v>
      </c>
      <c r="T92" s="168"/>
      <c r="U92" s="168"/>
      <c r="V92" s="172"/>
      <c r="Z92">
        <v>0</v>
      </c>
    </row>
    <row r="93" spans="1:26" ht="24.75" customHeight="1">
      <c r="A93" s="169"/>
      <c r="B93" s="164" t="s">
        <v>140</v>
      </c>
      <c r="C93" s="170" t="s">
        <v>263</v>
      </c>
      <c r="D93" s="164" t="s">
        <v>264</v>
      </c>
      <c r="E93" s="164" t="s">
        <v>150</v>
      </c>
      <c r="F93" s="165">
        <v>104.55</v>
      </c>
      <c r="G93" s="171"/>
      <c r="H93" s="171"/>
      <c r="I93" s="166">
        <f t="shared" si="24"/>
        <v>0</v>
      </c>
      <c r="J93" s="164">
        <f t="shared" si="25"/>
        <v>0</v>
      </c>
      <c r="K93" s="167">
        <f t="shared" si="26"/>
        <v>0</v>
      </c>
      <c r="L93" s="167">
        <f t="shared" si="27"/>
        <v>0</v>
      </c>
      <c r="M93" s="167">
        <f t="shared" si="28"/>
        <v>0</v>
      </c>
      <c r="N93" s="167">
        <v>0</v>
      </c>
      <c r="O93" s="167"/>
      <c r="P93" s="172">
        <v>0.03</v>
      </c>
      <c r="Q93" s="172"/>
      <c r="R93" s="172">
        <v>0.03</v>
      </c>
      <c r="S93" s="167">
        <f t="shared" si="29"/>
        <v>3.137</v>
      </c>
      <c r="T93" s="168"/>
      <c r="U93" s="168"/>
      <c r="V93" s="172"/>
      <c r="Z93">
        <v>0</v>
      </c>
    </row>
    <row r="94" spans="1:26" ht="24.75" customHeight="1">
      <c r="A94" s="169"/>
      <c r="B94" s="164" t="s">
        <v>140</v>
      </c>
      <c r="C94" s="170" t="s">
        <v>265</v>
      </c>
      <c r="D94" s="164" t="s">
        <v>266</v>
      </c>
      <c r="E94" s="164" t="s">
        <v>150</v>
      </c>
      <c r="F94" s="165">
        <v>641.4793500000001</v>
      </c>
      <c r="G94" s="171"/>
      <c r="H94" s="171"/>
      <c r="I94" s="166">
        <f t="shared" si="24"/>
        <v>0</v>
      </c>
      <c r="J94" s="164">
        <f t="shared" si="25"/>
        <v>0</v>
      </c>
      <c r="K94" s="167">
        <f t="shared" si="26"/>
        <v>0</v>
      </c>
      <c r="L94" s="167">
        <f t="shared" si="27"/>
        <v>0</v>
      </c>
      <c r="M94" s="167">
        <f t="shared" si="28"/>
        <v>0</v>
      </c>
      <c r="N94" s="167">
        <v>0</v>
      </c>
      <c r="O94" s="167"/>
      <c r="P94" s="172">
        <v>0.0325</v>
      </c>
      <c r="Q94" s="172"/>
      <c r="R94" s="172">
        <v>0.0325</v>
      </c>
      <c r="S94" s="167">
        <f t="shared" si="29"/>
        <v>20.848</v>
      </c>
      <c r="T94" s="168"/>
      <c r="U94" s="168"/>
      <c r="V94" s="172"/>
      <c r="Z94">
        <v>0</v>
      </c>
    </row>
    <row r="95" spans="1:26" ht="24.75" customHeight="1">
      <c r="A95" s="169"/>
      <c r="B95" s="164" t="s">
        <v>140</v>
      </c>
      <c r="C95" s="170" t="s">
        <v>267</v>
      </c>
      <c r="D95" s="164" t="s">
        <v>268</v>
      </c>
      <c r="E95" s="164" t="s">
        <v>150</v>
      </c>
      <c r="F95" s="165">
        <v>336</v>
      </c>
      <c r="G95" s="171"/>
      <c r="H95" s="171"/>
      <c r="I95" s="166">
        <f t="shared" si="24"/>
        <v>0</v>
      </c>
      <c r="J95" s="164">
        <f t="shared" si="25"/>
        <v>0</v>
      </c>
      <c r="K95" s="167">
        <f t="shared" si="26"/>
        <v>0</v>
      </c>
      <c r="L95" s="167">
        <f t="shared" si="27"/>
        <v>0</v>
      </c>
      <c r="M95" s="167">
        <f t="shared" si="28"/>
        <v>0</v>
      </c>
      <c r="N95" s="167">
        <v>0</v>
      </c>
      <c r="O95" s="167"/>
      <c r="P95" s="172">
        <v>0.10854</v>
      </c>
      <c r="Q95" s="172"/>
      <c r="R95" s="172">
        <v>0.10854</v>
      </c>
      <c r="S95" s="167">
        <f t="shared" si="29"/>
        <v>36.469</v>
      </c>
      <c r="T95" s="168"/>
      <c r="U95" s="168"/>
      <c r="V95" s="172"/>
      <c r="Z95">
        <v>0</v>
      </c>
    </row>
    <row r="96" spans="1:26" ht="24.75" customHeight="1">
      <c r="A96" s="169"/>
      <c r="B96" s="164" t="s">
        <v>140</v>
      </c>
      <c r="C96" s="170" t="s">
        <v>269</v>
      </c>
      <c r="D96" s="164" t="s">
        <v>270</v>
      </c>
      <c r="E96" s="164" t="s">
        <v>150</v>
      </c>
      <c r="F96" s="165">
        <v>2332.33707</v>
      </c>
      <c r="G96" s="171"/>
      <c r="H96" s="171"/>
      <c r="I96" s="166">
        <f t="shared" si="24"/>
        <v>0</v>
      </c>
      <c r="J96" s="164">
        <f t="shared" si="25"/>
        <v>0</v>
      </c>
      <c r="K96" s="167">
        <f t="shared" si="26"/>
        <v>0</v>
      </c>
      <c r="L96" s="167">
        <f t="shared" si="27"/>
        <v>0</v>
      </c>
      <c r="M96" s="167">
        <f t="shared" si="28"/>
        <v>0</v>
      </c>
      <c r="N96" s="167">
        <v>0</v>
      </c>
      <c r="O96" s="167"/>
      <c r="P96" s="172"/>
      <c r="Q96" s="172"/>
      <c r="R96" s="172"/>
      <c r="S96" s="167">
        <f t="shared" si="29"/>
        <v>0</v>
      </c>
      <c r="T96" s="168"/>
      <c r="U96" s="168"/>
      <c r="V96" s="172"/>
      <c r="Z96">
        <v>0</v>
      </c>
    </row>
    <row r="97" spans="1:26" ht="24.75" customHeight="1">
      <c r="A97" s="169"/>
      <c r="B97" s="164" t="s">
        <v>140</v>
      </c>
      <c r="C97" s="170" t="s">
        <v>271</v>
      </c>
      <c r="D97" s="164" t="s">
        <v>272</v>
      </c>
      <c r="E97" s="164" t="s">
        <v>150</v>
      </c>
      <c r="F97" s="165">
        <v>475.47</v>
      </c>
      <c r="G97" s="171"/>
      <c r="H97" s="171"/>
      <c r="I97" s="166">
        <f t="shared" si="24"/>
        <v>0</v>
      </c>
      <c r="J97" s="164">
        <f t="shared" si="25"/>
        <v>0</v>
      </c>
      <c r="K97" s="167">
        <f t="shared" si="26"/>
        <v>0</v>
      </c>
      <c r="L97" s="167">
        <f t="shared" si="27"/>
        <v>0</v>
      </c>
      <c r="M97" s="167">
        <f t="shared" si="28"/>
        <v>0</v>
      </c>
      <c r="N97" s="167">
        <v>0</v>
      </c>
      <c r="O97" s="167"/>
      <c r="P97" s="172">
        <v>0.1231</v>
      </c>
      <c r="Q97" s="172"/>
      <c r="R97" s="172">
        <v>0.1231</v>
      </c>
      <c r="S97" s="167">
        <f t="shared" si="29"/>
        <v>58.53</v>
      </c>
      <c r="T97" s="168"/>
      <c r="U97" s="168"/>
      <c r="V97" s="172"/>
      <c r="Z97">
        <v>0</v>
      </c>
    </row>
    <row r="98" spans="1:26" ht="24.75" customHeight="1">
      <c r="A98" s="169"/>
      <c r="B98" s="164" t="s">
        <v>140</v>
      </c>
      <c r="C98" s="170" t="s">
        <v>273</v>
      </c>
      <c r="D98" s="164" t="s">
        <v>274</v>
      </c>
      <c r="E98" s="164" t="s">
        <v>150</v>
      </c>
      <c r="F98" s="165">
        <v>31.05</v>
      </c>
      <c r="G98" s="171"/>
      <c r="H98" s="171"/>
      <c r="I98" s="166">
        <f t="shared" si="24"/>
        <v>0</v>
      </c>
      <c r="J98" s="164">
        <f t="shared" si="25"/>
        <v>0</v>
      </c>
      <c r="K98" s="167">
        <f t="shared" si="26"/>
        <v>0</v>
      </c>
      <c r="L98" s="167">
        <f t="shared" si="27"/>
        <v>0</v>
      </c>
      <c r="M98" s="167">
        <f t="shared" si="28"/>
        <v>0</v>
      </c>
      <c r="N98" s="167">
        <v>0</v>
      </c>
      <c r="O98" s="167"/>
      <c r="P98" s="172">
        <v>0.0315</v>
      </c>
      <c r="Q98" s="172"/>
      <c r="R98" s="172">
        <v>0.0315</v>
      </c>
      <c r="S98" s="167">
        <f t="shared" si="29"/>
        <v>0.978</v>
      </c>
      <c r="T98" s="168"/>
      <c r="U98" s="168"/>
      <c r="V98" s="172"/>
      <c r="Z98">
        <v>0</v>
      </c>
    </row>
    <row r="99" spans="1:26" ht="24.75" customHeight="1">
      <c r="A99" s="169"/>
      <c r="B99" s="164" t="s">
        <v>140</v>
      </c>
      <c r="C99" s="170" t="s">
        <v>275</v>
      </c>
      <c r="D99" s="164" t="s">
        <v>276</v>
      </c>
      <c r="E99" s="164" t="s">
        <v>150</v>
      </c>
      <c r="F99" s="165">
        <v>973.7639999999999</v>
      </c>
      <c r="G99" s="171"/>
      <c r="H99" s="171"/>
      <c r="I99" s="166">
        <f t="shared" si="24"/>
        <v>0</v>
      </c>
      <c r="J99" s="164">
        <f t="shared" si="25"/>
        <v>0</v>
      </c>
      <c r="K99" s="167">
        <f t="shared" si="26"/>
        <v>0</v>
      </c>
      <c r="L99" s="167">
        <f t="shared" si="27"/>
        <v>0</v>
      </c>
      <c r="M99" s="167">
        <f t="shared" si="28"/>
        <v>0</v>
      </c>
      <c r="N99" s="167">
        <v>0</v>
      </c>
      <c r="O99" s="167"/>
      <c r="P99" s="172">
        <v>0.00343</v>
      </c>
      <c r="Q99" s="172"/>
      <c r="R99" s="172">
        <v>0.00343</v>
      </c>
      <c r="S99" s="167">
        <f t="shared" si="29"/>
        <v>3.34</v>
      </c>
      <c r="T99" s="168"/>
      <c r="U99" s="168"/>
      <c r="V99" s="172"/>
      <c r="Z99">
        <v>0</v>
      </c>
    </row>
    <row r="100" spans="1:26" ht="24.75" customHeight="1">
      <c r="A100" s="179"/>
      <c r="B100" s="174" t="s">
        <v>277</v>
      </c>
      <c r="C100" s="180" t="s">
        <v>278</v>
      </c>
      <c r="D100" s="174" t="s">
        <v>279</v>
      </c>
      <c r="E100" s="174" t="s">
        <v>143</v>
      </c>
      <c r="F100" s="175">
        <v>16</v>
      </c>
      <c r="G100" s="181"/>
      <c r="H100" s="181"/>
      <c r="I100" s="176">
        <f t="shared" si="24"/>
        <v>0</v>
      </c>
      <c r="J100" s="174">
        <f t="shared" si="25"/>
        <v>0</v>
      </c>
      <c r="K100" s="177">
        <f t="shared" si="26"/>
        <v>0</v>
      </c>
      <c r="L100" s="177">
        <f t="shared" si="27"/>
        <v>0</v>
      </c>
      <c r="M100" s="177">
        <f t="shared" si="28"/>
        <v>0</v>
      </c>
      <c r="N100" s="177">
        <v>0</v>
      </c>
      <c r="O100" s="177"/>
      <c r="P100" s="182"/>
      <c r="Q100" s="182"/>
      <c r="R100" s="182"/>
      <c r="S100" s="177">
        <f t="shared" si="29"/>
        <v>0</v>
      </c>
      <c r="T100" s="178"/>
      <c r="U100" s="178"/>
      <c r="V100" s="182"/>
      <c r="Z100">
        <v>0</v>
      </c>
    </row>
    <row r="101" spans="1:26" ht="24.75" customHeight="1">
      <c r="A101" s="179"/>
      <c r="B101" s="174" t="s">
        <v>277</v>
      </c>
      <c r="C101" s="180" t="s">
        <v>280</v>
      </c>
      <c r="D101" s="174" t="s">
        <v>281</v>
      </c>
      <c r="E101" s="174" t="s">
        <v>143</v>
      </c>
      <c r="F101" s="175">
        <v>9</v>
      </c>
      <c r="G101" s="181"/>
      <c r="H101" s="181"/>
      <c r="I101" s="176">
        <f t="shared" si="24"/>
        <v>0</v>
      </c>
      <c r="J101" s="174">
        <f t="shared" si="25"/>
        <v>0</v>
      </c>
      <c r="K101" s="177">
        <f t="shared" si="26"/>
        <v>0</v>
      </c>
      <c r="L101" s="177">
        <f t="shared" si="27"/>
        <v>0</v>
      </c>
      <c r="M101" s="177">
        <f t="shared" si="28"/>
        <v>0</v>
      </c>
      <c r="N101" s="177">
        <v>0</v>
      </c>
      <c r="O101" s="177"/>
      <c r="P101" s="182"/>
      <c r="Q101" s="182"/>
      <c r="R101" s="182"/>
      <c r="S101" s="177">
        <f t="shared" si="29"/>
        <v>0</v>
      </c>
      <c r="T101" s="178"/>
      <c r="U101" s="178"/>
      <c r="V101" s="182"/>
      <c r="Z101">
        <v>0</v>
      </c>
    </row>
    <row r="102" spans="1:26" ht="24.75" customHeight="1">
      <c r="A102" s="179"/>
      <c r="B102" s="174" t="s">
        <v>277</v>
      </c>
      <c r="C102" s="180" t="s">
        <v>282</v>
      </c>
      <c r="D102" s="174" t="s">
        <v>283</v>
      </c>
      <c r="E102" s="174" t="s">
        <v>143</v>
      </c>
      <c r="F102" s="175">
        <v>16</v>
      </c>
      <c r="G102" s="181"/>
      <c r="H102" s="181"/>
      <c r="I102" s="176">
        <f t="shared" si="24"/>
        <v>0</v>
      </c>
      <c r="J102" s="174">
        <f t="shared" si="25"/>
        <v>0</v>
      </c>
      <c r="K102" s="177">
        <f t="shared" si="26"/>
        <v>0</v>
      </c>
      <c r="L102" s="177">
        <f t="shared" si="27"/>
        <v>0</v>
      </c>
      <c r="M102" s="177">
        <f t="shared" si="28"/>
        <v>0</v>
      </c>
      <c r="N102" s="177">
        <v>0</v>
      </c>
      <c r="O102" s="177"/>
      <c r="P102" s="182"/>
      <c r="Q102" s="182"/>
      <c r="R102" s="182"/>
      <c r="S102" s="177">
        <f t="shared" si="29"/>
        <v>0</v>
      </c>
      <c r="T102" s="178"/>
      <c r="U102" s="178"/>
      <c r="V102" s="182"/>
      <c r="Z102">
        <v>0</v>
      </c>
    </row>
    <row r="103" spans="1:26" ht="24.75" customHeight="1">
      <c r="A103" s="179"/>
      <c r="B103" s="174" t="s">
        <v>277</v>
      </c>
      <c r="C103" s="180" t="s">
        <v>284</v>
      </c>
      <c r="D103" s="174" t="s">
        <v>285</v>
      </c>
      <c r="E103" s="174" t="s">
        <v>143</v>
      </c>
      <c r="F103" s="175">
        <v>2</v>
      </c>
      <c r="G103" s="181"/>
      <c r="H103" s="181"/>
      <c r="I103" s="176">
        <f t="shared" si="24"/>
        <v>0</v>
      </c>
      <c r="J103" s="174">
        <f t="shared" si="25"/>
        <v>0</v>
      </c>
      <c r="K103" s="177">
        <f t="shared" si="26"/>
        <v>0</v>
      </c>
      <c r="L103" s="177">
        <f t="shared" si="27"/>
        <v>0</v>
      </c>
      <c r="M103" s="177">
        <f t="shared" si="28"/>
        <v>0</v>
      </c>
      <c r="N103" s="177">
        <v>0</v>
      </c>
      <c r="O103" s="177"/>
      <c r="P103" s="182"/>
      <c r="Q103" s="182"/>
      <c r="R103" s="182"/>
      <c r="S103" s="177">
        <f t="shared" si="29"/>
        <v>0</v>
      </c>
      <c r="T103" s="178"/>
      <c r="U103" s="178"/>
      <c r="V103" s="182"/>
      <c r="Z103">
        <v>0</v>
      </c>
    </row>
    <row r="104" spans="1:26" ht="24.75" customHeight="1">
      <c r="A104" s="169"/>
      <c r="B104" s="164" t="s">
        <v>140</v>
      </c>
      <c r="C104" s="170" t="s">
        <v>286</v>
      </c>
      <c r="D104" s="164" t="s">
        <v>287</v>
      </c>
      <c r="E104" s="164" t="s">
        <v>150</v>
      </c>
      <c r="F104" s="165">
        <v>56.355</v>
      </c>
      <c r="G104" s="171"/>
      <c r="H104" s="171"/>
      <c r="I104" s="166">
        <f t="shared" si="24"/>
        <v>0</v>
      </c>
      <c r="J104" s="164">
        <f t="shared" si="25"/>
        <v>0</v>
      </c>
      <c r="K104" s="167">
        <f t="shared" si="26"/>
        <v>0</v>
      </c>
      <c r="L104" s="167">
        <f t="shared" si="27"/>
        <v>0</v>
      </c>
      <c r="M104" s="167">
        <f t="shared" si="28"/>
        <v>0</v>
      </c>
      <c r="N104" s="167">
        <v>0</v>
      </c>
      <c r="O104" s="167"/>
      <c r="P104" s="172">
        <v>0.00855</v>
      </c>
      <c r="Q104" s="172"/>
      <c r="R104" s="172">
        <v>0.00855</v>
      </c>
      <c r="S104" s="167">
        <f t="shared" si="29"/>
        <v>0.482</v>
      </c>
      <c r="T104" s="168"/>
      <c r="U104" s="168"/>
      <c r="V104" s="172"/>
      <c r="Z104">
        <v>0</v>
      </c>
    </row>
    <row r="105" spans="1:26" ht="24.75" customHeight="1">
      <c r="A105" s="169"/>
      <c r="B105" s="164" t="s">
        <v>140</v>
      </c>
      <c r="C105" s="170" t="s">
        <v>288</v>
      </c>
      <c r="D105" s="164" t="s">
        <v>289</v>
      </c>
      <c r="E105" s="164" t="s">
        <v>143</v>
      </c>
      <c r="F105" s="165">
        <v>41</v>
      </c>
      <c r="G105" s="171"/>
      <c r="H105" s="171"/>
      <c r="I105" s="166">
        <f t="shared" si="24"/>
        <v>0</v>
      </c>
      <c r="J105" s="164">
        <f t="shared" si="25"/>
        <v>0</v>
      </c>
      <c r="K105" s="167">
        <f t="shared" si="26"/>
        <v>0</v>
      </c>
      <c r="L105" s="167">
        <f t="shared" si="27"/>
        <v>0</v>
      </c>
      <c r="M105" s="167">
        <f t="shared" si="28"/>
        <v>0</v>
      </c>
      <c r="N105" s="167">
        <v>0</v>
      </c>
      <c r="O105" s="167"/>
      <c r="P105" s="172">
        <v>0.0175</v>
      </c>
      <c r="Q105" s="172"/>
      <c r="R105" s="172">
        <v>0.0175</v>
      </c>
      <c r="S105" s="167">
        <f t="shared" si="29"/>
        <v>0.718</v>
      </c>
      <c r="T105" s="168"/>
      <c r="U105" s="168"/>
      <c r="V105" s="172"/>
      <c r="Z105">
        <v>0</v>
      </c>
    </row>
    <row r="106" spans="1:26" ht="34.5" customHeight="1">
      <c r="A106" s="169"/>
      <c r="B106" s="164" t="s">
        <v>140</v>
      </c>
      <c r="C106" s="170" t="s">
        <v>290</v>
      </c>
      <c r="D106" s="164" t="s">
        <v>291</v>
      </c>
      <c r="E106" s="164" t="s">
        <v>150</v>
      </c>
      <c r="F106" s="165">
        <v>163.1875</v>
      </c>
      <c r="G106" s="171"/>
      <c r="H106" s="171"/>
      <c r="I106" s="166">
        <f t="shared" si="24"/>
        <v>0</v>
      </c>
      <c r="J106" s="164">
        <f t="shared" si="25"/>
        <v>0</v>
      </c>
      <c r="K106" s="167">
        <f t="shared" si="26"/>
        <v>0</v>
      </c>
      <c r="L106" s="167">
        <f t="shared" si="27"/>
        <v>0</v>
      </c>
      <c r="M106" s="167">
        <f t="shared" si="28"/>
        <v>0</v>
      </c>
      <c r="N106" s="167">
        <v>0</v>
      </c>
      <c r="O106" s="167"/>
      <c r="P106" s="172">
        <v>0.05</v>
      </c>
      <c r="Q106" s="172"/>
      <c r="R106" s="172">
        <v>0.05</v>
      </c>
      <c r="S106" s="167">
        <f t="shared" si="29"/>
        <v>8.159</v>
      </c>
      <c r="T106" s="168"/>
      <c r="U106" s="168"/>
      <c r="V106" s="172"/>
      <c r="Z106">
        <v>0</v>
      </c>
    </row>
    <row r="107" spans="1:26" ht="24.75" customHeight="1">
      <c r="A107" s="169"/>
      <c r="B107" s="164" t="s">
        <v>140</v>
      </c>
      <c r="C107" s="170" t="s">
        <v>292</v>
      </c>
      <c r="D107" s="164" t="s">
        <v>293</v>
      </c>
      <c r="E107" s="164" t="s">
        <v>143</v>
      </c>
      <c r="F107" s="165">
        <v>2</v>
      </c>
      <c r="G107" s="171"/>
      <c r="H107" s="171"/>
      <c r="I107" s="166">
        <f t="shared" si="24"/>
        <v>0</v>
      </c>
      <c r="J107" s="164">
        <f t="shared" si="25"/>
        <v>0</v>
      </c>
      <c r="K107" s="167">
        <f t="shared" si="26"/>
        <v>0</v>
      </c>
      <c r="L107" s="167">
        <f t="shared" si="27"/>
        <v>0</v>
      </c>
      <c r="M107" s="167">
        <f t="shared" si="28"/>
        <v>0</v>
      </c>
      <c r="N107" s="167">
        <v>0</v>
      </c>
      <c r="O107" s="167"/>
      <c r="P107" s="172">
        <v>0.03477</v>
      </c>
      <c r="Q107" s="172"/>
      <c r="R107" s="172">
        <v>0.03477</v>
      </c>
      <c r="S107" s="167">
        <f t="shared" si="29"/>
        <v>0.07</v>
      </c>
      <c r="T107" s="168"/>
      <c r="U107" s="168"/>
      <c r="V107" s="172"/>
      <c r="Z107">
        <v>0</v>
      </c>
    </row>
    <row r="108" spans="1:26" ht="14.25">
      <c r="A108" s="148"/>
      <c r="B108" s="148"/>
      <c r="C108" s="163">
        <v>6</v>
      </c>
      <c r="D108" s="163" t="s">
        <v>76</v>
      </c>
      <c r="E108" s="148"/>
      <c r="F108" s="162"/>
      <c r="G108" s="151">
        <f>ROUND((SUM(L85:L107))/1,2)</f>
        <v>0</v>
      </c>
      <c r="H108" s="151">
        <f>ROUND((SUM(M85:M107))/1,2)</f>
        <v>0</v>
      </c>
      <c r="I108" s="151">
        <f>ROUND((SUM(I85:I107))/1,2)</f>
        <v>0</v>
      </c>
      <c r="J108" s="148"/>
      <c r="K108" s="148"/>
      <c r="L108" s="148">
        <f>ROUND((SUM(L85:L107))/1,2)</f>
        <v>0</v>
      </c>
      <c r="M108" s="148">
        <f>ROUND((SUM(M85:M107))/1,2)</f>
        <v>0</v>
      </c>
      <c r="N108" s="148"/>
      <c r="O108" s="148"/>
      <c r="P108" s="173"/>
      <c r="Q108" s="148"/>
      <c r="R108" s="148"/>
      <c r="S108" s="173">
        <f>ROUND((SUM(S85:S107))/1,2)</f>
        <v>407.81</v>
      </c>
      <c r="T108" s="145"/>
      <c r="U108" s="145"/>
      <c r="V108" s="2">
        <f>ROUND((SUM(V85:V107))/1,2)</f>
        <v>0</v>
      </c>
      <c r="W108" s="145"/>
      <c r="X108" s="145"/>
      <c r="Y108" s="145"/>
      <c r="Z108" s="145"/>
    </row>
    <row r="109" spans="1:22" ht="14.25">
      <c r="A109" s="1"/>
      <c r="B109" s="1"/>
      <c r="C109" s="1"/>
      <c r="D109" s="1"/>
      <c r="E109" s="1"/>
      <c r="F109" s="158"/>
      <c r="G109" s="141"/>
      <c r="H109" s="141"/>
      <c r="I109" s="141"/>
      <c r="J109" s="1"/>
      <c r="K109" s="1"/>
      <c r="L109" s="1"/>
      <c r="M109" s="1"/>
      <c r="N109" s="1"/>
      <c r="O109" s="1"/>
      <c r="P109" s="1"/>
      <c r="Q109" s="1"/>
      <c r="R109" s="1"/>
      <c r="S109" s="1"/>
      <c r="V109" s="1"/>
    </row>
    <row r="110" spans="1:26" ht="14.25">
      <c r="A110" s="148"/>
      <c r="B110" s="148"/>
      <c r="C110" s="163">
        <v>9</v>
      </c>
      <c r="D110" s="163" t="s">
        <v>77</v>
      </c>
      <c r="E110" s="148"/>
      <c r="F110" s="162"/>
      <c r="G110" s="149"/>
      <c r="H110" s="149"/>
      <c r="I110" s="149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5"/>
      <c r="U110" s="145"/>
      <c r="V110" s="148"/>
      <c r="W110" s="145"/>
      <c r="X110" s="145"/>
      <c r="Y110" s="145"/>
      <c r="Z110" s="145"/>
    </row>
    <row r="111" spans="1:26" ht="24.75" customHeight="1">
      <c r="A111" s="179"/>
      <c r="B111" s="174" t="s">
        <v>294</v>
      </c>
      <c r="C111" s="180" t="s">
        <v>295</v>
      </c>
      <c r="D111" s="174" t="s">
        <v>296</v>
      </c>
      <c r="E111" s="174" t="s">
        <v>143</v>
      </c>
      <c r="F111" s="175">
        <v>4</v>
      </c>
      <c r="G111" s="181"/>
      <c r="H111" s="181"/>
      <c r="I111" s="176">
        <f aca="true" t="shared" si="30" ref="I111:I130">ROUND(F111*(G111+H111),2)</f>
        <v>0</v>
      </c>
      <c r="J111" s="174">
        <f aca="true" t="shared" si="31" ref="J111:J130">ROUND(F111*(N111),2)</f>
        <v>0</v>
      </c>
      <c r="K111" s="177">
        <f aca="true" t="shared" si="32" ref="K111:K130">ROUND(F111*(O111),2)</f>
        <v>0</v>
      </c>
      <c r="L111" s="177">
        <f aca="true" t="shared" si="33" ref="L111:L130">ROUND(F111*(G111),2)</f>
        <v>0</v>
      </c>
      <c r="M111" s="177">
        <f aca="true" t="shared" si="34" ref="M111:M130">ROUND(F111*(H111),2)</f>
        <v>0</v>
      </c>
      <c r="N111" s="177">
        <v>0</v>
      </c>
      <c r="O111" s="177"/>
      <c r="P111" s="182"/>
      <c r="Q111" s="182"/>
      <c r="R111" s="182"/>
      <c r="S111" s="177">
        <f aca="true" t="shared" si="35" ref="S111:S130">ROUND(F111*(P111),3)</f>
        <v>0</v>
      </c>
      <c r="T111" s="178"/>
      <c r="U111" s="178"/>
      <c r="V111" s="182"/>
      <c r="Z111">
        <v>0</v>
      </c>
    </row>
    <row r="112" spans="1:26" ht="24.75" customHeight="1">
      <c r="A112" s="169"/>
      <c r="B112" s="164" t="s">
        <v>297</v>
      </c>
      <c r="C112" s="170" t="s">
        <v>298</v>
      </c>
      <c r="D112" s="164" t="s">
        <v>299</v>
      </c>
      <c r="E112" s="164" t="s">
        <v>300</v>
      </c>
      <c r="F112" s="165">
        <v>2</v>
      </c>
      <c r="G112" s="171"/>
      <c r="H112" s="171"/>
      <c r="I112" s="166">
        <f t="shared" si="30"/>
        <v>0</v>
      </c>
      <c r="J112" s="164">
        <f t="shared" si="31"/>
        <v>0</v>
      </c>
      <c r="K112" s="167">
        <f t="shared" si="32"/>
        <v>0</v>
      </c>
      <c r="L112" s="167">
        <f t="shared" si="33"/>
        <v>0</v>
      </c>
      <c r="M112" s="167">
        <f t="shared" si="34"/>
        <v>0</v>
      </c>
      <c r="N112" s="167">
        <v>0</v>
      </c>
      <c r="O112" s="167"/>
      <c r="P112" s="172">
        <v>0.05505</v>
      </c>
      <c r="Q112" s="172"/>
      <c r="R112" s="172">
        <v>0.05505</v>
      </c>
      <c r="S112" s="167">
        <f t="shared" si="35"/>
        <v>0.11</v>
      </c>
      <c r="T112" s="168"/>
      <c r="U112" s="168"/>
      <c r="V112" s="172"/>
      <c r="Z112">
        <v>0</v>
      </c>
    </row>
    <row r="113" spans="1:26" ht="24.75" customHeight="1">
      <c r="A113" s="179"/>
      <c r="B113" s="174" t="s">
        <v>301</v>
      </c>
      <c r="C113" s="180" t="s">
        <v>302</v>
      </c>
      <c r="D113" s="174" t="s">
        <v>303</v>
      </c>
      <c r="E113" s="174" t="s">
        <v>143</v>
      </c>
      <c r="F113" s="175">
        <v>20</v>
      </c>
      <c r="G113" s="181"/>
      <c r="H113" s="181"/>
      <c r="I113" s="176">
        <f t="shared" si="30"/>
        <v>0</v>
      </c>
      <c r="J113" s="174">
        <f t="shared" si="31"/>
        <v>0</v>
      </c>
      <c r="K113" s="177">
        <f t="shared" si="32"/>
        <v>0</v>
      </c>
      <c r="L113" s="177">
        <f t="shared" si="33"/>
        <v>0</v>
      </c>
      <c r="M113" s="177">
        <f t="shared" si="34"/>
        <v>0</v>
      </c>
      <c r="N113" s="177">
        <v>0</v>
      </c>
      <c r="O113" s="177"/>
      <c r="P113" s="182">
        <v>0.000406</v>
      </c>
      <c r="Q113" s="182"/>
      <c r="R113" s="182">
        <v>0.000406</v>
      </c>
      <c r="S113" s="177">
        <f t="shared" si="35"/>
        <v>0.008</v>
      </c>
      <c r="T113" s="178"/>
      <c r="U113" s="178"/>
      <c r="V113" s="182"/>
      <c r="Z113">
        <v>0</v>
      </c>
    </row>
    <row r="114" spans="1:26" ht="24.75" customHeight="1">
      <c r="A114" s="169"/>
      <c r="B114" s="164" t="s">
        <v>304</v>
      </c>
      <c r="C114" s="170" t="s">
        <v>305</v>
      </c>
      <c r="D114" s="164" t="s">
        <v>306</v>
      </c>
      <c r="E114" s="164" t="s">
        <v>150</v>
      </c>
      <c r="F114" s="165">
        <v>1281.1425</v>
      </c>
      <c r="G114" s="171"/>
      <c r="H114" s="171"/>
      <c r="I114" s="166">
        <f t="shared" si="30"/>
        <v>0</v>
      </c>
      <c r="J114" s="164">
        <f t="shared" si="31"/>
        <v>0</v>
      </c>
      <c r="K114" s="167">
        <f t="shared" si="32"/>
        <v>0</v>
      </c>
      <c r="L114" s="167">
        <f t="shared" si="33"/>
        <v>0</v>
      </c>
      <c r="M114" s="167">
        <f t="shared" si="34"/>
        <v>0</v>
      </c>
      <c r="N114" s="167">
        <v>0</v>
      </c>
      <c r="O114" s="167"/>
      <c r="P114" s="172">
        <v>0.02572</v>
      </c>
      <c r="Q114" s="172"/>
      <c r="R114" s="172">
        <v>0.02572</v>
      </c>
      <c r="S114" s="167">
        <f t="shared" si="35"/>
        <v>32.951</v>
      </c>
      <c r="T114" s="168"/>
      <c r="U114" s="168"/>
      <c r="V114" s="172"/>
      <c r="Z114">
        <v>0</v>
      </c>
    </row>
    <row r="115" spans="1:26" ht="24.75" customHeight="1">
      <c r="A115" s="169"/>
      <c r="B115" s="164" t="s">
        <v>304</v>
      </c>
      <c r="C115" s="170" t="s">
        <v>307</v>
      </c>
      <c r="D115" s="164" t="s">
        <v>308</v>
      </c>
      <c r="E115" s="164" t="s">
        <v>150</v>
      </c>
      <c r="F115" s="165">
        <v>2562.285</v>
      </c>
      <c r="G115" s="171"/>
      <c r="H115" s="171"/>
      <c r="I115" s="166">
        <f t="shared" si="30"/>
        <v>0</v>
      </c>
      <c r="J115" s="164">
        <f t="shared" si="31"/>
        <v>0</v>
      </c>
      <c r="K115" s="167">
        <f t="shared" si="32"/>
        <v>0</v>
      </c>
      <c r="L115" s="167">
        <f t="shared" si="33"/>
        <v>0</v>
      </c>
      <c r="M115" s="167">
        <f t="shared" si="34"/>
        <v>0</v>
      </c>
      <c r="N115" s="167">
        <v>0</v>
      </c>
      <c r="O115" s="167"/>
      <c r="P115" s="172"/>
      <c r="Q115" s="172"/>
      <c r="R115" s="172"/>
      <c r="S115" s="167">
        <f t="shared" si="35"/>
        <v>0</v>
      </c>
      <c r="T115" s="168"/>
      <c r="U115" s="168"/>
      <c r="V115" s="172"/>
      <c r="Z115">
        <v>0</v>
      </c>
    </row>
    <row r="116" spans="1:26" ht="24.75" customHeight="1">
      <c r="A116" s="169"/>
      <c r="B116" s="164" t="s">
        <v>309</v>
      </c>
      <c r="C116" s="170" t="s">
        <v>310</v>
      </c>
      <c r="D116" s="164" t="s">
        <v>311</v>
      </c>
      <c r="E116" s="164" t="s">
        <v>143</v>
      </c>
      <c r="F116" s="165">
        <v>18</v>
      </c>
      <c r="G116" s="171"/>
      <c r="H116" s="171"/>
      <c r="I116" s="166">
        <f t="shared" si="30"/>
        <v>0</v>
      </c>
      <c r="J116" s="164">
        <f t="shared" si="31"/>
        <v>0</v>
      </c>
      <c r="K116" s="167">
        <f t="shared" si="32"/>
        <v>0</v>
      </c>
      <c r="L116" s="167">
        <f t="shared" si="33"/>
        <v>0</v>
      </c>
      <c r="M116" s="167">
        <f t="shared" si="34"/>
        <v>0</v>
      </c>
      <c r="N116" s="167">
        <v>0</v>
      </c>
      <c r="O116" s="167"/>
      <c r="P116" s="172"/>
      <c r="Q116" s="172"/>
      <c r="R116" s="172"/>
      <c r="S116" s="167">
        <f t="shared" si="35"/>
        <v>0</v>
      </c>
      <c r="T116" s="168"/>
      <c r="U116" s="168"/>
      <c r="V116" s="172">
        <f aca="true" t="shared" si="36" ref="V116:V124">ROUND(F116*(X116),3)</f>
        <v>43.2</v>
      </c>
      <c r="X116">
        <v>2.4</v>
      </c>
      <c r="Z116">
        <v>0</v>
      </c>
    </row>
    <row r="117" spans="1:26" ht="24.75" customHeight="1">
      <c r="A117" s="169"/>
      <c r="B117" s="164" t="s">
        <v>309</v>
      </c>
      <c r="C117" s="170" t="s">
        <v>312</v>
      </c>
      <c r="D117" s="164" t="s">
        <v>313</v>
      </c>
      <c r="E117" s="164" t="s">
        <v>143</v>
      </c>
      <c r="F117" s="165">
        <v>8</v>
      </c>
      <c r="G117" s="171"/>
      <c r="H117" s="171"/>
      <c r="I117" s="166">
        <f t="shared" si="30"/>
        <v>0</v>
      </c>
      <c r="J117" s="164">
        <f t="shared" si="31"/>
        <v>0</v>
      </c>
      <c r="K117" s="167">
        <f t="shared" si="32"/>
        <v>0</v>
      </c>
      <c r="L117" s="167">
        <f t="shared" si="33"/>
        <v>0</v>
      </c>
      <c r="M117" s="167">
        <f t="shared" si="34"/>
        <v>0</v>
      </c>
      <c r="N117" s="167">
        <v>0</v>
      </c>
      <c r="O117" s="167"/>
      <c r="P117" s="172"/>
      <c r="Q117" s="172"/>
      <c r="R117" s="172"/>
      <c r="S117" s="167">
        <f t="shared" si="35"/>
        <v>0</v>
      </c>
      <c r="T117" s="168"/>
      <c r="U117" s="168"/>
      <c r="V117" s="172">
        <f t="shared" si="36"/>
        <v>19.2</v>
      </c>
      <c r="X117">
        <v>2.4</v>
      </c>
      <c r="Z117">
        <v>0</v>
      </c>
    </row>
    <row r="118" spans="1:26" ht="24.75" customHeight="1">
      <c r="A118" s="169"/>
      <c r="B118" s="164" t="s">
        <v>309</v>
      </c>
      <c r="C118" s="170" t="s">
        <v>314</v>
      </c>
      <c r="D118" s="164" t="s">
        <v>315</v>
      </c>
      <c r="E118" s="164" t="s">
        <v>143</v>
      </c>
      <c r="F118" s="165">
        <v>5</v>
      </c>
      <c r="G118" s="171"/>
      <c r="H118" s="171"/>
      <c r="I118" s="166">
        <f t="shared" si="30"/>
        <v>0</v>
      </c>
      <c r="J118" s="164">
        <f t="shared" si="31"/>
        <v>0</v>
      </c>
      <c r="K118" s="167">
        <f t="shared" si="32"/>
        <v>0</v>
      </c>
      <c r="L118" s="167">
        <f t="shared" si="33"/>
        <v>0</v>
      </c>
      <c r="M118" s="167">
        <f t="shared" si="34"/>
        <v>0</v>
      </c>
      <c r="N118" s="167">
        <v>0</v>
      </c>
      <c r="O118" s="167"/>
      <c r="P118" s="172"/>
      <c r="Q118" s="172"/>
      <c r="R118" s="172"/>
      <c r="S118" s="167">
        <f t="shared" si="35"/>
        <v>0</v>
      </c>
      <c r="T118" s="168"/>
      <c r="U118" s="168"/>
      <c r="V118" s="172">
        <f t="shared" si="36"/>
        <v>12</v>
      </c>
      <c r="X118">
        <v>2.4</v>
      </c>
      <c r="Z118">
        <v>0</v>
      </c>
    </row>
    <row r="119" spans="1:26" ht="24.75" customHeight="1">
      <c r="A119" s="169"/>
      <c r="B119" s="164" t="s">
        <v>309</v>
      </c>
      <c r="C119" s="170" t="s">
        <v>316</v>
      </c>
      <c r="D119" s="164" t="s">
        <v>317</v>
      </c>
      <c r="E119" s="164" t="s">
        <v>143</v>
      </c>
      <c r="F119" s="165">
        <v>2</v>
      </c>
      <c r="G119" s="171"/>
      <c r="H119" s="171"/>
      <c r="I119" s="166">
        <f t="shared" si="30"/>
        <v>0</v>
      </c>
      <c r="J119" s="164">
        <f t="shared" si="31"/>
        <v>0</v>
      </c>
      <c r="K119" s="167">
        <f t="shared" si="32"/>
        <v>0</v>
      </c>
      <c r="L119" s="167">
        <f t="shared" si="33"/>
        <v>0</v>
      </c>
      <c r="M119" s="167">
        <f t="shared" si="34"/>
        <v>0</v>
      </c>
      <c r="N119" s="167">
        <v>0</v>
      </c>
      <c r="O119" s="167"/>
      <c r="P119" s="172"/>
      <c r="Q119" s="172"/>
      <c r="R119" s="172"/>
      <c r="S119" s="167">
        <f t="shared" si="35"/>
        <v>0</v>
      </c>
      <c r="T119" s="168"/>
      <c r="U119" s="168"/>
      <c r="V119" s="172">
        <f t="shared" si="36"/>
        <v>4.8</v>
      </c>
      <c r="X119">
        <v>2.4</v>
      </c>
      <c r="Z119">
        <v>0</v>
      </c>
    </row>
    <row r="120" spans="1:26" ht="24.75" customHeight="1">
      <c r="A120" s="169"/>
      <c r="B120" s="164" t="s">
        <v>309</v>
      </c>
      <c r="C120" s="170" t="s">
        <v>318</v>
      </c>
      <c r="D120" s="164" t="s">
        <v>319</v>
      </c>
      <c r="E120" s="164" t="s">
        <v>143</v>
      </c>
      <c r="F120" s="165">
        <v>5</v>
      </c>
      <c r="G120" s="171"/>
      <c r="H120" s="171"/>
      <c r="I120" s="166">
        <f t="shared" si="30"/>
        <v>0</v>
      </c>
      <c r="J120" s="164">
        <f t="shared" si="31"/>
        <v>0</v>
      </c>
      <c r="K120" s="167">
        <f t="shared" si="32"/>
        <v>0</v>
      </c>
      <c r="L120" s="167">
        <f t="shared" si="33"/>
        <v>0</v>
      </c>
      <c r="M120" s="167">
        <f t="shared" si="34"/>
        <v>0</v>
      </c>
      <c r="N120" s="167">
        <v>0</v>
      </c>
      <c r="O120" s="167"/>
      <c r="P120" s="172"/>
      <c r="Q120" s="172"/>
      <c r="R120" s="172"/>
      <c r="S120" s="167">
        <f t="shared" si="35"/>
        <v>0</v>
      </c>
      <c r="T120" s="168"/>
      <c r="U120" s="168"/>
      <c r="V120" s="172">
        <f t="shared" si="36"/>
        <v>12</v>
      </c>
      <c r="X120">
        <v>2.4</v>
      </c>
      <c r="Z120">
        <v>0</v>
      </c>
    </row>
    <row r="121" spans="1:26" ht="24.75" customHeight="1">
      <c r="A121" s="169"/>
      <c r="B121" s="164" t="s">
        <v>309</v>
      </c>
      <c r="C121" s="170" t="s">
        <v>320</v>
      </c>
      <c r="D121" s="164" t="s">
        <v>321</v>
      </c>
      <c r="E121" s="164" t="s">
        <v>143</v>
      </c>
      <c r="F121" s="165">
        <v>8</v>
      </c>
      <c r="G121" s="171"/>
      <c r="H121" s="171"/>
      <c r="I121" s="166">
        <f t="shared" si="30"/>
        <v>0</v>
      </c>
      <c r="J121" s="164">
        <f t="shared" si="31"/>
        <v>0</v>
      </c>
      <c r="K121" s="167">
        <f t="shared" si="32"/>
        <v>0</v>
      </c>
      <c r="L121" s="167">
        <f t="shared" si="33"/>
        <v>0</v>
      </c>
      <c r="M121" s="167">
        <f t="shared" si="34"/>
        <v>0</v>
      </c>
      <c r="N121" s="167">
        <v>0</v>
      </c>
      <c r="O121" s="167"/>
      <c r="P121" s="172"/>
      <c r="Q121" s="172"/>
      <c r="R121" s="172"/>
      <c r="S121" s="167">
        <f t="shared" si="35"/>
        <v>0</v>
      </c>
      <c r="T121" s="168"/>
      <c r="U121" s="168"/>
      <c r="V121" s="172">
        <f t="shared" si="36"/>
        <v>19.2</v>
      </c>
      <c r="X121">
        <v>2.4</v>
      </c>
      <c r="Z121">
        <v>0</v>
      </c>
    </row>
    <row r="122" spans="1:26" ht="24.75" customHeight="1">
      <c r="A122" s="169"/>
      <c r="B122" s="164" t="s">
        <v>309</v>
      </c>
      <c r="C122" s="170" t="s">
        <v>322</v>
      </c>
      <c r="D122" s="164" t="s">
        <v>323</v>
      </c>
      <c r="E122" s="164" t="s">
        <v>143</v>
      </c>
      <c r="F122" s="165">
        <v>10</v>
      </c>
      <c r="G122" s="171"/>
      <c r="H122" s="171"/>
      <c r="I122" s="166">
        <f t="shared" si="30"/>
        <v>0</v>
      </c>
      <c r="J122" s="164">
        <f t="shared" si="31"/>
        <v>0</v>
      </c>
      <c r="K122" s="167">
        <f t="shared" si="32"/>
        <v>0</v>
      </c>
      <c r="L122" s="167">
        <f t="shared" si="33"/>
        <v>0</v>
      </c>
      <c r="M122" s="167">
        <f t="shared" si="34"/>
        <v>0</v>
      </c>
      <c r="N122" s="167">
        <v>0</v>
      </c>
      <c r="O122" s="167"/>
      <c r="P122" s="172"/>
      <c r="Q122" s="172"/>
      <c r="R122" s="172"/>
      <c r="S122" s="167">
        <f t="shared" si="35"/>
        <v>0</v>
      </c>
      <c r="T122" s="168"/>
      <c r="U122" s="168"/>
      <c r="V122" s="172">
        <f t="shared" si="36"/>
        <v>24</v>
      </c>
      <c r="X122">
        <v>2.4</v>
      </c>
      <c r="Z122">
        <v>0</v>
      </c>
    </row>
    <row r="123" spans="1:26" ht="24.75" customHeight="1">
      <c r="A123" s="169"/>
      <c r="B123" s="164" t="s">
        <v>309</v>
      </c>
      <c r="C123" s="170" t="s">
        <v>324</v>
      </c>
      <c r="D123" s="164" t="s">
        <v>325</v>
      </c>
      <c r="E123" s="164" t="s">
        <v>143</v>
      </c>
      <c r="F123" s="165">
        <v>2</v>
      </c>
      <c r="G123" s="171"/>
      <c r="H123" s="171"/>
      <c r="I123" s="166">
        <f t="shared" si="30"/>
        <v>0</v>
      </c>
      <c r="J123" s="164">
        <f t="shared" si="31"/>
        <v>0</v>
      </c>
      <c r="K123" s="167">
        <f t="shared" si="32"/>
        <v>0</v>
      </c>
      <c r="L123" s="167">
        <f t="shared" si="33"/>
        <v>0</v>
      </c>
      <c r="M123" s="167">
        <f t="shared" si="34"/>
        <v>0</v>
      </c>
      <c r="N123" s="167">
        <v>0</v>
      </c>
      <c r="O123" s="167"/>
      <c r="P123" s="172"/>
      <c r="Q123" s="172"/>
      <c r="R123" s="172"/>
      <c r="S123" s="167">
        <f t="shared" si="35"/>
        <v>0</v>
      </c>
      <c r="T123" s="168"/>
      <c r="U123" s="168"/>
      <c r="V123" s="172">
        <f t="shared" si="36"/>
        <v>4.8</v>
      </c>
      <c r="X123">
        <v>2.4</v>
      </c>
      <c r="Z123">
        <v>0</v>
      </c>
    </row>
    <row r="124" spans="1:26" ht="24.75" customHeight="1">
      <c r="A124" s="169"/>
      <c r="B124" s="164" t="s">
        <v>309</v>
      </c>
      <c r="C124" s="170" t="s">
        <v>326</v>
      </c>
      <c r="D124" s="164" t="s">
        <v>327</v>
      </c>
      <c r="E124" s="164" t="s">
        <v>143</v>
      </c>
      <c r="F124" s="165">
        <v>2</v>
      </c>
      <c r="G124" s="171"/>
      <c r="H124" s="171"/>
      <c r="I124" s="166">
        <f t="shared" si="30"/>
        <v>0</v>
      </c>
      <c r="J124" s="164">
        <f t="shared" si="31"/>
        <v>0</v>
      </c>
      <c r="K124" s="167">
        <f t="shared" si="32"/>
        <v>0</v>
      </c>
      <c r="L124" s="167">
        <f t="shared" si="33"/>
        <v>0</v>
      </c>
      <c r="M124" s="167">
        <f t="shared" si="34"/>
        <v>0</v>
      </c>
      <c r="N124" s="167">
        <v>0</v>
      </c>
      <c r="O124" s="167"/>
      <c r="P124" s="172"/>
      <c r="Q124" s="172"/>
      <c r="R124" s="172"/>
      <c r="S124" s="167">
        <f t="shared" si="35"/>
        <v>0</v>
      </c>
      <c r="T124" s="168"/>
      <c r="U124" s="168"/>
      <c r="V124" s="172">
        <f t="shared" si="36"/>
        <v>4.8</v>
      </c>
      <c r="X124">
        <v>2.4</v>
      </c>
      <c r="Z124">
        <v>0</v>
      </c>
    </row>
    <row r="125" spans="1:26" ht="24.75" customHeight="1">
      <c r="A125" s="169"/>
      <c r="B125" s="164" t="s">
        <v>328</v>
      </c>
      <c r="C125" s="170" t="s">
        <v>329</v>
      </c>
      <c r="D125" s="164" t="s">
        <v>330</v>
      </c>
      <c r="E125" s="164" t="s">
        <v>150</v>
      </c>
      <c r="F125" s="165">
        <v>1281.1425</v>
      </c>
      <c r="G125" s="171"/>
      <c r="H125" s="171"/>
      <c r="I125" s="166">
        <f t="shared" si="30"/>
        <v>0</v>
      </c>
      <c r="J125" s="164">
        <f t="shared" si="31"/>
        <v>0</v>
      </c>
      <c r="K125" s="167">
        <f t="shared" si="32"/>
        <v>0</v>
      </c>
      <c r="L125" s="167">
        <f t="shared" si="33"/>
        <v>0</v>
      </c>
      <c r="M125" s="167">
        <f t="shared" si="34"/>
        <v>0</v>
      </c>
      <c r="N125" s="167">
        <v>0</v>
      </c>
      <c r="O125" s="167"/>
      <c r="P125" s="172">
        <v>0.02572</v>
      </c>
      <c r="Q125" s="172"/>
      <c r="R125" s="172">
        <v>0.02572</v>
      </c>
      <c r="S125" s="167">
        <f t="shared" si="35"/>
        <v>32.951</v>
      </c>
      <c r="T125" s="168"/>
      <c r="U125" s="168"/>
      <c r="V125" s="172"/>
      <c r="Z125">
        <v>0</v>
      </c>
    </row>
    <row r="126" spans="1:26" ht="24.75" customHeight="1">
      <c r="A126" s="169"/>
      <c r="B126" s="164" t="s">
        <v>309</v>
      </c>
      <c r="C126" s="170" t="s">
        <v>331</v>
      </c>
      <c r="D126" s="164" t="s">
        <v>332</v>
      </c>
      <c r="E126" s="164" t="s">
        <v>143</v>
      </c>
      <c r="F126" s="165">
        <v>5</v>
      </c>
      <c r="G126" s="171"/>
      <c r="H126" s="171"/>
      <c r="I126" s="166">
        <f t="shared" si="30"/>
        <v>0</v>
      </c>
      <c r="J126" s="164">
        <f t="shared" si="31"/>
        <v>0</v>
      </c>
      <c r="K126" s="167">
        <f t="shared" si="32"/>
        <v>0</v>
      </c>
      <c r="L126" s="167">
        <f t="shared" si="33"/>
        <v>0</v>
      </c>
      <c r="M126" s="167">
        <f t="shared" si="34"/>
        <v>0</v>
      </c>
      <c r="N126" s="167">
        <v>0</v>
      </c>
      <c r="O126" s="167"/>
      <c r="P126" s="172"/>
      <c r="Q126" s="172"/>
      <c r="R126" s="172"/>
      <c r="S126" s="167">
        <f t="shared" si="35"/>
        <v>0</v>
      </c>
      <c r="T126" s="168"/>
      <c r="U126" s="168"/>
      <c r="V126" s="172">
        <f>ROUND(F126*(X126),3)</f>
        <v>12</v>
      </c>
      <c r="X126">
        <v>2.4</v>
      </c>
      <c r="Z126">
        <v>0</v>
      </c>
    </row>
    <row r="127" spans="1:26" ht="24.75" customHeight="1">
      <c r="A127" s="179"/>
      <c r="B127" s="174" t="s">
        <v>333</v>
      </c>
      <c r="C127" s="180" t="s">
        <v>334</v>
      </c>
      <c r="D127" s="174" t="s">
        <v>335</v>
      </c>
      <c r="E127" s="174" t="s">
        <v>143</v>
      </c>
      <c r="F127" s="175">
        <v>2</v>
      </c>
      <c r="G127" s="181"/>
      <c r="H127" s="181"/>
      <c r="I127" s="176">
        <f t="shared" si="30"/>
        <v>0</v>
      </c>
      <c r="J127" s="174">
        <f t="shared" si="31"/>
        <v>0</v>
      </c>
      <c r="K127" s="177">
        <f t="shared" si="32"/>
        <v>0</v>
      </c>
      <c r="L127" s="177">
        <f t="shared" si="33"/>
        <v>0</v>
      </c>
      <c r="M127" s="177">
        <f t="shared" si="34"/>
        <v>0</v>
      </c>
      <c r="N127" s="177">
        <v>0</v>
      </c>
      <c r="O127" s="177"/>
      <c r="P127" s="182">
        <v>0.01</v>
      </c>
      <c r="Q127" s="182"/>
      <c r="R127" s="182">
        <v>0.01</v>
      </c>
      <c r="S127" s="177">
        <f t="shared" si="35"/>
        <v>0.02</v>
      </c>
      <c r="T127" s="178"/>
      <c r="U127" s="178"/>
      <c r="V127" s="182"/>
      <c r="Z127">
        <v>0</v>
      </c>
    </row>
    <row r="128" spans="1:26" ht="24.75" customHeight="1">
      <c r="A128" s="169"/>
      <c r="B128" s="164" t="s">
        <v>140</v>
      </c>
      <c r="C128" s="170" t="s">
        <v>336</v>
      </c>
      <c r="D128" s="164" t="s">
        <v>337</v>
      </c>
      <c r="E128" s="164" t="s">
        <v>150</v>
      </c>
      <c r="F128" s="165">
        <v>811.47</v>
      </c>
      <c r="G128" s="171"/>
      <c r="H128" s="171"/>
      <c r="I128" s="166">
        <f t="shared" si="30"/>
        <v>0</v>
      </c>
      <c r="J128" s="164">
        <f t="shared" si="31"/>
        <v>0</v>
      </c>
      <c r="K128" s="167">
        <f t="shared" si="32"/>
        <v>0</v>
      </c>
      <c r="L128" s="167">
        <f t="shared" si="33"/>
        <v>0</v>
      </c>
      <c r="M128" s="167">
        <f t="shared" si="34"/>
        <v>0</v>
      </c>
      <c r="N128" s="167">
        <v>0</v>
      </c>
      <c r="O128" s="167"/>
      <c r="P128" s="172">
        <v>5E-05</v>
      </c>
      <c r="Q128" s="172"/>
      <c r="R128" s="172">
        <v>5E-05</v>
      </c>
      <c r="S128" s="167">
        <f t="shared" si="35"/>
        <v>0.041</v>
      </c>
      <c r="T128" s="168"/>
      <c r="U128" s="168"/>
      <c r="V128" s="172"/>
      <c r="Z128">
        <v>0</v>
      </c>
    </row>
    <row r="129" spans="1:26" ht="24.75" customHeight="1">
      <c r="A129" s="169"/>
      <c r="B129" s="164" t="s">
        <v>338</v>
      </c>
      <c r="C129" s="170" t="s">
        <v>339</v>
      </c>
      <c r="D129" s="164" t="s">
        <v>340</v>
      </c>
      <c r="E129" s="164" t="s">
        <v>150</v>
      </c>
      <c r="F129" s="165">
        <v>51.975</v>
      </c>
      <c r="G129" s="171"/>
      <c r="H129" s="171"/>
      <c r="I129" s="166">
        <f t="shared" si="30"/>
        <v>0</v>
      </c>
      <c r="J129" s="164">
        <f t="shared" si="31"/>
        <v>0</v>
      </c>
      <c r="K129" s="167">
        <f t="shared" si="32"/>
        <v>0</v>
      </c>
      <c r="L129" s="167">
        <f t="shared" si="33"/>
        <v>0</v>
      </c>
      <c r="M129" s="167">
        <f t="shared" si="34"/>
        <v>0</v>
      </c>
      <c r="N129" s="167">
        <v>0</v>
      </c>
      <c r="O129" s="167"/>
      <c r="P129" s="172">
        <v>0.05</v>
      </c>
      <c r="Q129" s="172"/>
      <c r="R129" s="172">
        <v>0.05</v>
      </c>
      <c r="S129" s="167">
        <f t="shared" si="35"/>
        <v>2.599</v>
      </c>
      <c r="T129" s="168"/>
      <c r="U129" s="168"/>
      <c r="V129" s="172"/>
      <c r="Z129">
        <v>0</v>
      </c>
    </row>
    <row r="130" spans="1:26" ht="24.75" customHeight="1">
      <c r="A130" s="169"/>
      <c r="B130" s="164" t="s">
        <v>304</v>
      </c>
      <c r="C130" s="170" t="s">
        <v>341</v>
      </c>
      <c r="D130" s="164" t="s">
        <v>342</v>
      </c>
      <c r="E130" s="164" t="s">
        <v>150</v>
      </c>
      <c r="F130" s="165">
        <v>817.33</v>
      </c>
      <c r="G130" s="171"/>
      <c r="H130" s="171"/>
      <c r="I130" s="166">
        <f t="shared" si="30"/>
        <v>0</v>
      </c>
      <c r="J130" s="164">
        <f t="shared" si="31"/>
        <v>0</v>
      </c>
      <c r="K130" s="167">
        <f t="shared" si="32"/>
        <v>0</v>
      </c>
      <c r="L130" s="167">
        <f t="shared" si="33"/>
        <v>0</v>
      </c>
      <c r="M130" s="167">
        <f t="shared" si="34"/>
        <v>0</v>
      </c>
      <c r="N130" s="167">
        <v>0</v>
      </c>
      <c r="O130" s="167"/>
      <c r="P130" s="172">
        <v>0.00153</v>
      </c>
      <c r="Q130" s="172"/>
      <c r="R130" s="172">
        <v>0.00153</v>
      </c>
      <c r="S130" s="167">
        <f t="shared" si="35"/>
        <v>1.251</v>
      </c>
      <c r="T130" s="168"/>
      <c r="U130" s="168"/>
      <c r="V130" s="172"/>
      <c r="Z130">
        <v>0</v>
      </c>
    </row>
    <row r="131" spans="1:26" ht="14.25">
      <c r="A131" s="148"/>
      <c r="B131" s="148"/>
      <c r="C131" s="163">
        <v>9</v>
      </c>
      <c r="D131" s="163" t="s">
        <v>77</v>
      </c>
      <c r="E131" s="148"/>
      <c r="F131" s="162"/>
      <c r="G131" s="151">
        <f>ROUND((SUM(L110:L130))/1,2)</f>
        <v>0</v>
      </c>
      <c r="H131" s="151">
        <f>ROUND((SUM(M110:M130))/1,2)</f>
        <v>0</v>
      </c>
      <c r="I131" s="151">
        <f>ROUND((SUM(I110:I130))/1,2)</f>
        <v>0</v>
      </c>
      <c r="J131" s="148"/>
      <c r="K131" s="148"/>
      <c r="L131" s="148">
        <f>ROUND((SUM(L110:L130))/1,2)</f>
        <v>0</v>
      </c>
      <c r="M131" s="148">
        <f>ROUND((SUM(M110:M130))/1,2)</f>
        <v>0</v>
      </c>
      <c r="N131" s="148"/>
      <c r="O131" s="148"/>
      <c r="P131" s="173"/>
      <c r="Q131" s="148"/>
      <c r="R131" s="148"/>
      <c r="S131" s="173">
        <f>ROUND((SUM(S110:S130))/1,2)</f>
        <v>69.93</v>
      </c>
      <c r="T131" s="145"/>
      <c r="U131" s="145"/>
      <c r="V131" s="2">
        <f>ROUND((SUM(V110:V130))/1,2)</f>
        <v>156</v>
      </c>
      <c r="W131" s="145"/>
      <c r="X131" s="145"/>
      <c r="Y131" s="145"/>
      <c r="Z131" s="145"/>
    </row>
    <row r="132" spans="1:22" ht="14.25">
      <c r="A132" s="1"/>
      <c r="B132" s="1"/>
      <c r="C132" s="1"/>
      <c r="D132" s="1"/>
      <c r="E132" s="1"/>
      <c r="F132" s="158"/>
      <c r="G132" s="141"/>
      <c r="H132" s="141"/>
      <c r="I132" s="141"/>
      <c r="J132" s="1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6" ht="14.25">
      <c r="A133" s="148"/>
      <c r="B133" s="148"/>
      <c r="C133" s="163">
        <v>99</v>
      </c>
      <c r="D133" s="163" t="s">
        <v>78</v>
      </c>
      <c r="E133" s="148"/>
      <c r="F133" s="162"/>
      <c r="G133" s="149"/>
      <c r="H133" s="149"/>
      <c r="I133" s="149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5"/>
      <c r="U133" s="145"/>
      <c r="V133" s="148"/>
      <c r="W133" s="145"/>
      <c r="X133" s="145"/>
      <c r="Y133" s="145"/>
      <c r="Z133" s="145"/>
    </row>
    <row r="134" spans="1:26" ht="24.75" customHeight="1">
      <c r="A134" s="169"/>
      <c r="B134" s="164" t="s">
        <v>140</v>
      </c>
      <c r="C134" s="170" t="s">
        <v>343</v>
      </c>
      <c r="D134" s="164" t="s">
        <v>344</v>
      </c>
      <c r="E134" s="164" t="s">
        <v>153</v>
      </c>
      <c r="F134" s="165">
        <v>1549.5657409665912</v>
      </c>
      <c r="G134" s="171"/>
      <c r="H134" s="171"/>
      <c r="I134" s="166">
        <f>ROUND(F134*(G134+H134),2)</f>
        <v>0</v>
      </c>
      <c r="J134" s="164">
        <f>ROUND(F134*(N134),2)</f>
        <v>0</v>
      </c>
      <c r="K134" s="167">
        <f>ROUND(F134*(O134),2)</f>
        <v>0</v>
      </c>
      <c r="L134" s="167">
        <f>ROUND(F134*(G134),2)</f>
        <v>0</v>
      </c>
      <c r="M134" s="167">
        <f>ROUND(F134*(H134),2)</f>
        <v>0</v>
      </c>
      <c r="N134" s="167">
        <v>0</v>
      </c>
      <c r="O134" s="167"/>
      <c r="P134" s="172"/>
      <c r="Q134" s="172"/>
      <c r="R134" s="172"/>
      <c r="S134" s="167">
        <f>ROUND(F134*(P134),3)</f>
        <v>0</v>
      </c>
      <c r="T134" s="168"/>
      <c r="U134" s="168"/>
      <c r="V134" s="172"/>
      <c r="Z134">
        <v>0</v>
      </c>
    </row>
    <row r="135" spans="1:26" ht="14.25">
      <c r="A135" s="148"/>
      <c r="B135" s="148"/>
      <c r="C135" s="163">
        <v>99</v>
      </c>
      <c r="D135" s="163" t="s">
        <v>78</v>
      </c>
      <c r="E135" s="148"/>
      <c r="F135" s="162"/>
      <c r="G135" s="151">
        <f>ROUND((SUM(L133:L134))/1,2)</f>
        <v>0</v>
      </c>
      <c r="H135" s="151">
        <f>ROUND((SUM(M133:M134))/1,2)</f>
        <v>0</v>
      </c>
      <c r="I135" s="151">
        <f>ROUND((SUM(I133:I134))/1,2)</f>
        <v>0</v>
      </c>
      <c r="J135" s="148"/>
      <c r="K135" s="148"/>
      <c r="L135" s="148">
        <f>ROUND((SUM(L133:L134))/1,2)</f>
        <v>0</v>
      </c>
      <c r="M135" s="148">
        <f>ROUND((SUM(M133:M134))/1,2)</f>
        <v>0</v>
      </c>
      <c r="N135" s="148"/>
      <c r="O135" s="148"/>
      <c r="P135" s="173"/>
      <c r="Q135" s="148"/>
      <c r="R135" s="148"/>
      <c r="S135" s="173">
        <f>ROUND((SUM(S133:S134))/1,2)</f>
        <v>0</v>
      </c>
      <c r="T135" s="145"/>
      <c r="U135" s="145"/>
      <c r="V135" s="2">
        <f>ROUND((SUM(V133:V134))/1,2)</f>
        <v>0</v>
      </c>
      <c r="W135" s="145"/>
      <c r="X135" s="145"/>
      <c r="Y135" s="145"/>
      <c r="Z135" s="145"/>
    </row>
    <row r="136" spans="1:22" ht="14.25">
      <c r="A136" s="1"/>
      <c r="B136" s="1"/>
      <c r="C136" s="1"/>
      <c r="D136" s="1"/>
      <c r="E136" s="1"/>
      <c r="F136" s="158"/>
      <c r="G136" s="141"/>
      <c r="H136" s="141"/>
      <c r="I136" s="141"/>
      <c r="J136" s="1"/>
      <c r="K136" s="1"/>
      <c r="L136" s="1"/>
      <c r="M136" s="1"/>
      <c r="N136" s="1"/>
      <c r="O136" s="1"/>
      <c r="P136" s="1"/>
      <c r="Q136" s="1"/>
      <c r="R136" s="1"/>
      <c r="S136" s="1"/>
      <c r="V136" s="1"/>
    </row>
    <row r="137" spans="1:22" ht="14.25">
      <c r="A137" s="148"/>
      <c r="B137" s="148"/>
      <c r="C137" s="148"/>
      <c r="D137" s="2" t="s">
        <v>71</v>
      </c>
      <c r="E137" s="148"/>
      <c r="F137" s="162"/>
      <c r="G137" s="151">
        <f>ROUND((SUM(L9:L136))/2,2)</f>
        <v>0</v>
      </c>
      <c r="H137" s="151">
        <f>ROUND((SUM(M9:M136))/2,2)</f>
        <v>0</v>
      </c>
      <c r="I137" s="151">
        <f>ROUND((SUM(I9:I136))/2,2)</f>
        <v>0</v>
      </c>
      <c r="J137" s="149"/>
      <c r="K137" s="148"/>
      <c r="L137" s="149">
        <f>ROUND((SUM(L9:L136))/2,2)</f>
        <v>0</v>
      </c>
      <c r="M137" s="149">
        <f>ROUND((SUM(M9:M136))/2,2)</f>
        <v>0</v>
      </c>
      <c r="N137" s="148"/>
      <c r="O137" s="148"/>
      <c r="P137" s="173"/>
      <c r="Q137" s="148"/>
      <c r="R137" s="148"/>
      <c r="S137" s="173">
        <f>ROUND((SUM(S9:S136))/2,2)</f>
        <v>1549.57</v>
      </c>
      <c r="T137" s="145"/>
      <c r="U137" s="145"/>
      <c r="V137" s="2">
        <f>ROUND((SUM(V9:V136))/2,2)</f>
        <v>156</v>
      </c>
    </row>
    <row r="138" spans="1:22" ht="14.25">
      <c r="A138" s="1"/>
      <c r="B138" s="1"/>
      <c r="C138" s="1"/>
      <c r="D138" s="1"/>
      <c r="E138" s="1"/>
      <c r="F138" s="158"/>
      <c r="G138" s="141"/>
      <c r="H138" s="141"/>
      <c r="I138" s="141"/>
      <c r="J138" s="1"/>
      <c r="K138" s="1"/>
      <c r="L138" s="1"/>
      <c r="M138" s="1"/>
      <c r="N138" s="1"/>
      <c r="O138" s="1"/>
      <c r="P138" s="1"/>
      <c r="Q138" s="1"/>
      <c r="R138" s="1"/>
      <c r="S138" s="1"/>
      <c r="V138" s="1"/>
    </row>
    <row r="139" spans="1:26" ht="14.25">
      <c r="A139" s="148"/>
      <c r="B139" s="148"/>
      <c r="C139" s="148"/>
      <c r="D139" s="2" t="s">
        <v>79</v>
      </c>
      <c r="E139" s="148"/>
      <c r="F139" s="162"/>
      <c r="G139" s="149"/>
      <c r="H139" s="149"/>
      <c r="I139" s="149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5"/>
      <c r="U139" s="145"/>
      <c r="V139" s="148"/>
      <c r="W139" s="145"/>
      <c r="X139" s="145"/>
      <c r="Y139" s="145"/>
      <c r="Z139" s="145"/>
    </row>
    <row r="140" spans="1:26" ht="14.25">
      <c r="A140" s="148"/>
      <c r="B140" s="148"/>
      <c r="C140" s="163">
        <v>711</v>
      </c>
      <c r="D140" s="163" t="s">
        <v>80</v>
      </c>
      <c r="E140" s="148"/>
      <c r="F140" s="162"/>
      <c r="G140" s="149"/>
      <c r="H140" s="149"/>
      <c r="I140" s="149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5"/>
      <c r="U140" s="145"/>
      <c r="V140" s="148"/>
      <c r="W140" s="145"/>
      <c r="X140" s="145"/>
      <c r="Y140" s="145"/>
      <c r="Z140" s="145"/>
    </row>
    <row r="141" spans="1:26" ht="24.75" customHeight="1">
      <c r="A141" s="169"/>
      <c r="B141" s="164" t="s">
        <v>345</v>
      </c>
      <c r="C141" s="170" t="s">
        <v>346</v>
      </c>
      <c r="D141" s="164" t="s">
        <v>347</v>
      </c>
      <c r="E141" s="164" t="s">
        <v>150</v>
      </c>
      <c r="F141" s="165">
        <v>187.32</v>
      </c>
      <c r="G141" s="171"/>
      <c r="H141" s="171"/>
      <c r="I141" s="166">
        <f aca="true" t="shared" si="37" ref="I141:I149">ROUND(F141*(G141+H141),2)</f>
        <v>0</v>
      </c>
      <c r="J141" s="164">
        <f aca="true" t="shared" si="38" ref="J141:J149">ROUND(F141*(N141),2)</f>
        <v>0</v>
      </c>
      <c r="K141" s="167">
        <f aca="true" t="shared" si="39" ref="K141:K149">ROUND(F141*(O141),2)</f>
        <v>0</v>
      </c>
      <c r="L141" s="167">
        <f aca="true" t="shared" si="40" ref="L141:L149">ROUND(F141*(G141),2)</f>
        <v>0</v>
      </c>
      <c r="M141" s="167">
        <f aca="true" t="shared" si="41" ref="M141:M149">ROUND(F141*(H141),2)</f>
        <v>0</v>
      </c>
      <c r="N141" s="167">
        <v>0</v>
      </c>
      <c r="O141" s="167"/>
      <c r="P141" s="172"/>
      <c r="Q141" s="172"/>
      <c r="R141" s="172"/>
      <c r="S141" s="167">
        <f aca="true" t="shared" si="42" ref="S141:S149">ROUND(F141*(P141),3)</f>
        <v>0</v>
      </c>
      <c r="T141" s="168"/>
      <c r="U141" s="168"/>
      <c r="V141" s="172"/>
      <c r="Z141">
        <v>0</v>
      </c>
    </row>
    <row r="142" spans="1:26" ht="24.75" customHeight="1">
      <c r="A142" s="179"/>
      <c r="B142" s="174" t="s">
        <v>348</v>
      </c>
      <c r="C142" s="180" t="s">
        <v>349</v>
      </c>
      <c r="D142" s="174" t="s">
        <v>350</v>
      </c>
      <c r="E142" s="174" t="s">
        <v>150</v>
      </c>
      <c r="F142" s="175">
        <v>865.3695374999999</v>
      </c>
      <c r="G142" s="181"/>
      <c r="H142" s="181"/>
      <c r="I142" s="176">
        <f t="shared" si="37"/>
        <v>0</v>
      </c>
      <c r="J142" s="174">
        <f t="shared" si="38"/>
        <v>0</v>
      </c>
      <c r="K142" s="177">
        <f t="shared" si="39"/>
        <v>0</v>
      </c>
      <c r="L142" s="177">
        <f t="shared" si="40"/>
        <v>0</v>
      </c>
      <c r="M142" s="177">
        <f t="shared" si="41"/>
        <v>0</v>
      </c>
      <c r="N142" s="177">
        <v>0</v>
      </c>
      <c r="O142" s="177"/>
      <c r="P142" s="182">
        <v>0.0039</v>
      </c>
      <c r="Q142" s="182"/>
      <c r="R142" s="182">
        <v>0.0039</v>
      </c>
      <c r="S142" s="177">
        <f t="shared" si="42"/>
        <v>3.375</v>
      </c>
      <c r="T142" s="178"/>
      <c r="U142" s="178"/>
      <c r="V142" s="182"/>
      <c r="Z142">
        <v>0</v>
      </c>
    </row>
    <row r="143" spans="1:26" ht="24.75" customHeight="1">
      <c r="A143" s="169"/>
      <c r="B143" s="164" t="s">
        <v>345</v>
      </c>
      <c r="C143" s="170" t="s">
        <v>351</v>
      </c>
      <c r="D143" s="164" t="s">
        <v>352</v>
      </c>
      <c r="E143" s="164" t="s">
        <v>150</v>
      </c>
      <c r="F143" s="165">
        <v>752.4952499999999</v>
      </c>
      <c r="G143" s="171"/>
      <c r="H143" s="171"/>
      <c r="I143" s="166">
        <f t="shared" si="37"/>
        <v>0</v>
      </c>
      <c r="J143" s="164">
        <f t="shared" si="38"/>
        <v>0</v>
      </c>
      <c r="K143" s="167">
        <f t="shared" si="39"/>
        <v>0</v>
      </c>
      <c r="L143" s="167">
        <f t="shared" si="40"/>
        <v>0</v>
      </c>
      <c r="M143" s="167">
        <f t="shared" si="41"/>
        <v>0</v>
      </c>
      <c r="N143" s="167">
        <v>0</v>
      </c>
      <c r="O143" s="167"/>
      <c r="P143" s="172">
        <v>0.00054</v>
      </c>
      <c r="Q143" s="172"/>
      <c r="R143" s="172">
        <v>0.00054</v>
      </c>
      <c r="S143" s="167">
        <f t="shared" si="42"/>
        <v>0.406</v>
      </c>
      <c r="T143" s="168"/>
      <c r="U143" s="168"/>
      <c r="V143" s="172"/>
      <c r="Z143">
        <v>0</v>
      </c>
    </row>
    <row r="144" spans="1:26" ht="24.75" customHeight="1">
      <c r="A144" s="169"/>
      <c r="B144" s="164" t="s">
        <v>345</v>
      </c>
      <c r="C144" s="170" t="s">
        <v>353</v>
      </c>
      <c r="D144" s="164" t="s">
        <v>354</v>
      </c>
      <c r="E144" s="164" t="s">
        <v>150</v>
      </c>
      <c r="F144" s="165">
        <v>752.4952499999999</v>
      </c>
      <c r="G144" s="171"/>
      <c r="H144" s="171"/>
      <c r="I144" s="166">
        <f t="shared" si="37"/>
        <v>0</v>
      </c>
      <c r="J144" s="164">
        <f t="shared" si="38"/>
        <v>0</v>
      </c>
      <c r="K144" s="167">
        <f t="shared" si="39"/>
        <v>0</v>
      </c>
      <c r="L144" s="167">
        <f t="shared" si="40"/>
        <v>0</v>
      </c>
      <c r="M144" s="167">
        <f t="shared" si="41"/>
        <v>0</v>
      </c>
      <c r="N144" s="167">
        <v>0</v>
      </c>
      <c r="O144" s="167"/>
      <c r="P144" s="172">
        <v>0.00023</v>
      </c>
      <c r="Q144" s="172"/>
      <c r="R144" s="172">
        <v>0.00023</v>
      </c>
      <c r="S144" s="167">
        <f t="shared" si="42"/>
        <v>0.173</v>
      </c>
      <c r="T144" s="168"/>
      <c r="U144" s="168"/>
      <c r="V144" s="172"/>
      <c r="Z144">
        <v>0</v>
      </c>
    </row>
    <row r="145" spans="1:26" ht="24.75" customHeight="1">
      <c r="A145" s="169"/>
      <c r="B145" s="164" t="s">
        <v>345</v>
      </c>
      <c r="C145" s="170" t="s">
        <v>355</v>
      </c>
      <c r="D145" s="164" t="s">
        <v>356</v>
      </c>
      <c r="E145" s="164" t="s">
        <v>150</v>
      </c>
      <c r="F145" s="165">
        <v>939.480675</v>
      </c>
      <c r="G145" s="171"/>
      <c r="H145" s="171"/>
      <c r="I145" s="166">
        <f t="shared" si="37"/>
        <v>0</v>
      </c>
      <c r="J145" s="164">
        <f t="shared" si="38"/>
        <v>0</v>
      </c>
      <c r="K145" s="167">
        <f t="shared" si="39"/>
        <v>0</v>
      </c>
      <c r="L145" s="167">
        <f t="shared" si="40"/>
        <v>0</v>
      </c>
      <c r="M145" s="167">
        <f t="shared" si="41"/>
        <v>0</v>
      </c>
      <c r="N145" s="167">
        <v>0</v>
      </c>
      <c r="O145" s="167"/>
      <c r="P145" s="172"/>
      <c r="Q145" s="172"/>
      <c r="R145" s="172"/>
      <c r="S145" s="167">
        <f t="shared" si="42"/>
        <v>0</v>
      </c>
      <c r="T145" s="168"/>
      <c r="U145" s="168"/>
      <c r="V145" s="172"/>
      <c r="Z145">
        <v>0</v>
      </c>
    </row>
    <row r="146" spans="1:26" ht="24.75" customHeight="1">
      <c r="A146" s="169"/>
      <c r="B146" s="164" t="s">
        <v>357</v>
      </c>
      <c r="C146" s="170" t="s">
        <v>358</v>
      </c>
      <c r="D146" s="164" t="s">
        <v>359</v>
      </c>
      <c r="E146" s="164" t="s">
        <v>150</v>
      </c>
      <c r="F146" s="165">
        <v>156.1</v>
      </c>
      <c r="G146" s="171"/>
      <c r="H146" s="171"/>
      <c r="I146" s="166">
        <f t="shared" si="37"/>
        <v>0</v>
      </c>
      <c r="J146" s="164">
        <f t="shared" si="38"/>
        <v>0</v>
      </c>
      <c r="K146" s="167">
        <f t="shared" si="39"/>
        <v>0</v>
      </c>
      <c r="L146" s="167">
        <f t="shared" si="40"/>
        <v>0</v>
      </c>
      <c r="M146" s="167">
        <f t="shared" si="41"/>
        <v>0</v>
      </c>
      <c r="N146" s="167">
        <v>0</v>
      </c>
      <c r="O146" s="167"/>
      <c r="P146" s="172"/>
      <c r="Q146" s="172"/>
      <c r="R146" s="172"/>
      <c r="S146" s="167">
        <f t="shared" si="42"/>
        <v>0</v>
      </c>
      <c r="T146" s="168"/>
      <c r="U146" s="168"/>
      <c r="V146" s="172"/>
      <c r="Z146">
        <v>0</v>
      </c>
    </row>
    <row r="147" spans="1:26" ht="24.75" customHeight="1">
      <c r="A147" s="169"/>
      <c r="B147" s="164" t="s">
        <v>345</v>
      </c>
      <c r="C147" s="170" t="s">
        <v>360</v>
      </c>
      <c r="D147" s="164" t="s">
        <v>361</v>
      </c>
      <c r="E147" s="164" t="s">
        <v>150</v>
      </c>
      <c r="F147" s="165">
        <v>7.194899999999999</v>
      </c>
      <c r="G147" s="171"/>
      <c r="H147" s="171"/>
      <c r="I147" s="166">
        <f t="shared" si="37"/>
        <v>0</v>
      </c>
      <c r="J147" s="164">
        <f t="shared" si="38"/>
        <v>0</v>
      </c>
      <c r="K147" s="167">
        <f t="shared" si="39"/>
        <v>0</v>
      </c>
      <c r="L147" s="167">
        <f t="shared" si="40"/>
        <v>0</v>
      </c>
      <c r="M147" s="167">
        <f t="shared" si="41"/>
        <v>0</v>
      </c>
      <c r="N147" s="167">
        <v>0</v>
      </c>
      <c r="O147" s="167"/>
      <c r="P147" s="172"/>
      <c r="Q147" s="172"/>
      <c r="R147" s="172"/>
      <c r="S147" s="167">
        <f t="shared" si="42"/>
        <v>0</v>
      </c>
      <c r="T147" s="168"/>
      <c r="U147" s="168"/>
      <c r="V147" s="172"/>
      <c r="Z147">
        <v>0</v>
      </c>
    </row>
    <row r="148" spans="1:26" ht="24.75" customHeight="1">
      <c r="A148" s="169"/>
      <c r="B148" s="164" t="s">
        <v>345</v>
      </c>
      <c r="C148" s="170" t="s">
        <v>362</v>
      </c>
      <c r="D148" s="164" t="s">
        <v>363</v>
      </c>
      <c r="E148" s="164" t="s">
        <v>364</v>
      </c>
      <c r="F148" s="165">
        <v>3</v>
      </c>
      <c r="G148" s="171"/>
      <c r="H148" s="171"/>
      <c r="I148" s="166">
        <f t="shared" si="37"/>
        <v>0</v>
      </c>
      <c r="J148" s="164">
        <f t="shared" si="38"/>
        <v>0</v>
      </c>
      <c r="K148" s="167">
        <f t="shared" si="39"/>
        <v>0</v>
      </c>
      <c r="L148" s="167">
        <f t="shared" si="40"/>
        <v>0</v>
      </c>
      <c r="M148" s="167">
        <f t="shared" si="41"/>
        <v>0</v>
      </c>
      <c r="N148" s="167">
        <v>0</v>
      </c>
      <c r="O148" s="167"/>
      <c r="P148" s="172"/>
      <c r="Q148" s="172"/>
      <c r="R148" s="172"/>
      <c r="S148" s="167">
        <f t="shared" si="42"/>
        <v>0</v>
      </c>
      <c r="T148" s="168"/>
      <c r="U148" s="168"/>
      <c r="V148" s="172"/>
      <c r="Z148">
        <v>0</v>
      </c>
    </row>
    <row r="149" spans="1:26" ht="24.75" customHeight="1">
      <c r="A149" s="179"/>
      <c r="B149" s="174" t="s">
        <v>365</v>
      </c>
      <c r="C149" s="180" t="s">
        <v>366</v>
      </c>
      <c r="D149" s="174" t="s">
        <v>367</v>
      </c>
      <c r="E149" s="174" t="s">
        <v>153</v>
      </c>
      <c r="F149" s="175">
        <v>1.128742875</v>
      </c>
      <c r="G149" s="181"/>
      <c r="H149" s="181"/>
      <c r="I149" s="176">
        <f t="shared" si="37"/>
        <v>0</v>
      </c>
      <c r="J149" s="174">
        <f t="shared" si="38"/>
        <v>0</v>
      </c>
      <c r="K149" s="177">
        <f t="shared" si="39"/>
        <v>0</v>
      </c>
      <c r="L149" s="177">
        <f t="shared" si="40"/>
        <v>0</v>
      </c>
      <c r="M149" s="177">
        <f t="shared" si="41"/>
        <v>0</v>
      </c>
      <c r="N149" s="177">
        <v>0</v>
      </c>
      <c r="O149" s="177"/>
      <c r="P149" s="182">
        <v>1</v>
      </c>
      <c r="Q149" s="182"/>
      <c r="R149" s="182">
        <v>1</v>
      </c>
      <c r="S149" s="177">
        <f t="shared" si="42"/>
        <v>1.129</v>
      </c>
      <c r="T149" s="178"/>
      <c r="U149" s="178"/>
      <c r="V149" s="182"/>
      <c r="Z149">
        <v>0</v>
      </c>
    </row>
    <row r="150" spans="1:26" ht="14.25">
      <c r="A150" s="148"/>
      <c r="B150" s="148"/>
      <c r="C150" s="163">
        <v>711</v>
      </c>
      <c r="D150" s="163" t="s">
        <v>80</v>
      </c>
      <c r="E150" s="148"/>
      <c r="F150" s="162"/>
      <c r="G150" s="151">
        <f>ROUND((SUM(L140:L149))/1,2)</f>
        <v>0</v>
      </c>
      <c r="H150" s="151">
        <f>ROUND((SUM(M140:M149))/1,2)</f>
        <v>0</v>
      </c>
      <c r="I150" s="151">
        <f>ROUND((SUM(I140:I149))/1,2)</f>
        <v>0</v>
      </c>
      <c r="J150" s="148"/>
      <c r="K150" s="148"/>
      <c r="L150" s="148">
        <f>ROUND((SUM(L140:L149))/1,2)</f>
        <v>0</v>
      </c>
      <c r="M150" s="148">
        <f>ROUND((SUM(M140:M149))/1,2)</f>
        <v>0</v>
      </c>
      <c r="N150" s="148"/>
      <c r="O150" s="148"/>
      <c r="P150" s="173"/>
      <c r="Q150" s="148"/>
      <c r="R150" s="148"/>
      <c r="S150" s="173">
        <f>ROUND((SUM(S140:S149))/1,2)</f>
        <v>5.08</v>
      </c>
      <c r="T150" s="145"/>
      <c r="U150" s="145"/>
      <c r="V150" s="2">
        <f>ROUND((SUM(V140:V149))/1,2)</f>
        <v>0</v>
      </c>
      <c r="W150" s="145"/>
      <c r="X150" s="145"/>
      <c r="Y150" s="145"/>
      <c r="Z150" s="145"/>
    </row>
    <row r="151" spans="1:22" ht="14.25">
      <c r="A151" s="1"/>
      <c r="B151" s="1"/>
      <c r="C151" s="1"/>
      <c r="D151" s="1"/>
      <c r="E151" s="1"/>
      <c r="F151" s="158"/>
      <c r="G151" s="141"/>
      <c r="H151" s="141"/>
      <c r="I151" s="141"/>
      <c r="J151" s="1"/>
      <c r="K151" s="1"/>
      <c r="L151" s="1"/>
      <c r="M151" s="1"/>
      <c r="N151" s="1"/>
      <c r="O151" s="1"/>
      <c r="P151" s="1"/>
      <c r="Q151" s="1"/>
      <c r="R151" s="1"/>
      <c r="S151" s="1"/>
      <c r="V151" s="1"/>
    </row>
    <row r="152" spans="1:26" ht="14.25">
      <c r="A152" s="148"/>
      <c r="B152" s="148"/>
      <c r="C152" s="163">
        <v>712</v>
      </c>
      <c r="D152" s="163" t="s">
        <v>81</v>
      </c>
      <c r="E152" s="148"/>
      <c r="F152" s="162"/>
      <c r="G152" s="149"/>
      <c r="H152" s="149"/>
      <c r="I152" s="149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5"/>
      <c r="U152" s="145"/>
      <c r="V152" s="148"/>
      <c r="W152" s="145"/>
      <c r="X152" s="145"/>
      <c r="Y152" s="145"/>
      <c r="Z152" s="145"/>
    </row>
    <row r="153" spans="1:26" ht="24.75" customHeight="1">
      <c r="A153" s="179"/>
      <c r="B153" s="174" t="s">
        <v>368</v>
      </c>
      <c r="C153" s="180" t="s">
        <v>369</v>
      </c>
      <c r="D153" s="174" t="s">
        <v>370</v>
      </c>
      <c r="E153" s="174" t="s">
        <v>150</v>
      </c>
      <c r="F153" s="175">
        <v>706.1987999999999</v>
      </c>
      <c r="G153" s="181"/>
      <c r="H153" s="181"/>
      <c r="I153" s="176">
        <f>ROUND(F153*(G153+H153),2)</f>
        <v>0</v>
      </c>
      <c r="J153" s="174">
        <f>ROUND(F153*(N153),2)</f>
        <v>0</v>
      </c>
      <c r="K153" s="177">
        <f>ROUND(F153*(O153),2)</f>
        <v>0</v>
      </c>
      <c r="L153" s="177">
        <f>ROUND(F153*(G153),2)</f>
        <v>0</v>
      </c>
      <c r="M153" s="177">
        <f>ROUND(F153*(H153),2)</f>
        <v>0</v>
      </c>
      <c r="N153" s="177">
        <v>0</v>
      </c>
      <c r="O153" s="177"/>
      <c r="P153" s="182"/>
      <c r="Q153" s="182"/>
      <c r="R153" s="182"/>
      <c r="S153" s="177">
        <f>ROUND(F153*(P153),3)</f>
        <v>0</v>
      </c>
      <c r="T153" s="178"/>
      <c r="U153" s="178"/>
      <c r="V153" s="182"/>
      <c r="Z153">
        <v>0</v>
      </c>
    </row>
    <row r="154" spans="1:26" ht="24.75" customHeight="1">
      <c r="A154" s="179"/>
      <c r="B154" s="174" t="s">
        <v>368</v>
      </c>
      <c r="C154" s="180" t="s">
        <v>371</v>
      </c>
      <c r="D154" s="174" t="s">
        <v>372</v>
      </c>
      <c r="E154" s="174" t="s">
        <v>150</v>
      </c>
      <c r="F154" s="175">
        <v>855.9720000000001</v>
      </c>
      <c r="G154" s="181"/>
      <c r="H154" s="181"/>
      <c r="I154" s="176">
        <f>ROUND(F154*(G154+H154),2)</f>
        <v>0</v>
      </c>
      <c r="J154" s="174">
        <f>ROUND(F154*(N154),2)</f>
        <v>0</v>
      </c>
      <c r="K154" s="177">
        <f>ROUND(F154*(O154),2)</f>
        <v>0</v>
      </c>
      <c r="L154" s="177">
        <f>ROUND(F154*(G154),2)</f>
        <v>0</v>
      </c>
      <c r="M154" s="177">
        <f>ROUND(F154*(H154),2)</f>
        <v>0</v>
      </c>
      <c r="N154" s="177">
        <v>0</v>
      </c>
      <c r="O154" s="177"/>
      <c r="P154" s="182"/>
      <c r="Q154" s="182"/>
      <c r="R154" s="182"/>
      <c r="S154" s="177">
        <f>ROUND(F154*(P154),3)</f>
        <v>0</v>
      </c>
      <c r="T154" s="178"/>
      <c r="U154" s="178"/>
      <c r="V154" s="182"/>
      <c r="Z154">
        <v>0</v>
      </c>
    </row>
    <row r="155" spans="1:26" ht="24.75" customHeight="1">
      <c r="A155" s="169"/>
      <c r="B155" s="164" t="s">
        <v>373</v>
      </c>
      <c r="C155" s="170" t="s">
        <v>374</v>
      </c>
      <c r="D155" s="164" t="s">
        <v>375</v>
      </c>
      <c r="E155" s="164" t="s">
        <v>150</v>
      </c>
      <c r="F155" s="165">
        <v>676.7738499999998</v>
      </c>
      <c r="G155" s="171"/>
      <c r="H155" s="171"/>
      <c r="I155" s="166">
        <f>ROUND(F155*(G155+H155),2)</f>
        <v>0</v>
      </c>
      <c r="J155" s="164">
        <f>ROUND(F155*(N155),2)</f>
        <v>0</v>
      </c>
      <c r="K155" s="167">
        <f>ROUND(F155*(O155),2)</f>
        <v>0</v>
      </c>
      <c r="L155" s="167">
        <f>ROUND(F155*(G155),2)</f>
        <v>0</v>
      </c>
      <c r="M155" s="167">
        <f>ROUND(F155*(H155),2)</f>
        <v>0</v>
      </c>
      <c r="N155" s="167">
        <v>0</v>
      </c>
      <c r="O155" s="167"/>
      <c r="P155" s="172"/>
      <c r="Q155" s="172"/>
      <c r="R155" s="172"/>
      <c r="S155" s="167">
        <f>ROUND(F155*(P155),3)</f>
        <v>0</v>
      </c>
      <c r="T155" s="168"/>
      <c r="U155" s="168"/>
      <c r="V155" s="172"/>
      <c r="Z155">
        <v>0</v>
      </c>
    </row>
    <row r="156" spans="1:26" ht="24.75" customHeight="1">
      <c r="A156" s="169"/>
      <c r="B156" s="164" t="s">
        <v>373</v>
      </c>
      <c r="C156" s="170" t="s">
        <v>376</v>
      </c>
      <c r="D156" s="164" t="s">
        <v>377</v>
      </c>
      <c r="E156" s="164" t="s">
        <v>150</v>
      </c>
      <c r="F156" s="165">
        <v>713.31</v>
      </c>
      <c r="G156" s="171"/>
      <c r="H156" s="171"/>
      <c r="I156" s="166">
        <f>ROUND(F156*(G156+H156),2)</f>
        <v>0</v>
      </c>
      <c r="J156" s="164">
        <f>ROUND(F156*(N156),2)</f>
        <v>0</v>
      </c>
      <c r="K156" s="167">
        <f>ROUND(F156*(O156),2)</f>
        <v>0</v>
      </c>
      <c r="L156" s="167">
        <f>ROUND(F156*(G156),2)</f>
        <v>0</v>
      </c>
      <c r="M156" s="167">
        <f>ROUND(F156*(H156),2)</f>
        <v>0</v>
      </c>
      <c r="N156" s="167">
        <v>0</v>
      </c>
      <c r="O156" s="167"/>
      <c r="P156" s="172"/>
      <c r="Q156" s="172"/>
      <c r="R156" s="172"/>
      <c r="S156" s="167">
        <f>ROUND(F156*(P156),3)</f>
        <v>0</v>
      </c>
      <c r="T156" s="168"/>
      <c r="U156" s="168"/>
      <c r="V156" s="172"/>
      <c r="Z156">
        <v>0</v>
      </c>
    </row>
    <row r="157" spans="1:26" ht="24.75" customHeight="1">
      <c r="A157" s="169"/>
      <c r="B157" s="164" t="s">
        <v>373</v>
      </c>
      <c r="C157" s="170" t="s">
        <v>378</v>
      </c>
      <c r="D157" s="164" t="s">
        <v>379</v>
      </c>
      <c r="E157" s="164" t="s">
        <v>364</v>
      </c>
      <c r="F157" s="165">
        <v>3.1</v>
      </c>
      <c r="G157" s="171"/>
      <c r="H157" s="171"/>
      <c r="I157" s="166">
        <f>ROUND(F157*(G157+H157),2)</f>
        <v>0</v>
      </c>
      <c r="J157" s="164">
        <f>ROUND(F157*(N157),2)</f>
        <v>0</v>
      </c>
      <c r="K157" s="167">
        <f>ROUND(F157*(O157),2)</f>
        <v>0</v>
      </c>
      <c r="L157" s="167">
        <f>ROUND(F157*(G157),2)</f>
        <v>0</v>
      </c>
      <c r="M157" s="167">
        <f>ROUND(F157*(H157),2)</f>
        <v>0</v>
      </c>
      <c r="N157" s="167">
        <v>0</v>
      </c>
      <c r="O157" s="167"/>
      <c r="P157" s="172"/>
      <c r="Q157" s="172"/>
      <c r="R157" s="172"/>
      <c r="S157" s="167">
        <f>ROUND(F157*(P157),3)</f>
        <v>0</v>
      </c>
      <c r="T157" s="168"/>
      <c r="U157" s="168"/>
      <c r="V157" s="172"/>
      <c r="Z157">
        <v>0</v>
      </c>
    </row>
    <row r="158" spans="1:26" ht="14.25">
      <c r="A158" s="148"/>
      <c r="B158" s="148"/>
      <c r="C158" s="163">
        <v>712</v>
      </c>
      <c r="D158" s="163" t="s">
        <v>81</v>
      </c>
      <c r="E158" s="148"/>
      <c r="F158" s="162"/>
      <c r="G158" s="151">
        <f>ROUND((SUM(L152:L157))/1,2)</f>
        <v>0</v>
      </c>
      <c r="H158" s="151">
        <f>ROUND((SUM(M152:M157))/1,2)</f>
        <v>0</v>
      </c>
      <c r="I158" s="151">
        <f>ROUND((SUM(I152:I157))/1,2)</f>
        <v>0</v>
      </c>
      <c r="J158" s="148"/>
      <c r="K158" s="148"/>
      <c r="L158" s="148">
        <f>ROUND((SUM(L152:L157))/1,2)</f>
        <v>0</v>
      </c>
      <c r="M158" s="148">
        <f>ROUND((SUM(M152:M157))/1,2)</f>
        <v>0</v>
      </c>
      <c r="N158" s="148"/>
      <c r="O158" s="148"/>
      <c r="P158" s="173"/>
      <c r="Q158" s="148"/>
      <c r="R158" s="148"/>
      <c r="S158" s="173">
        <f>ROUND((SUM(S152:S157))/1,2)</f>
        <v>0</v>
      </c>
      <c r="T158" s="145"/>
      <c r="U158" s="145"/>
      <c r="V158" s="2">
        <f>ROUND((SUM(V152:V157))/1,2)</f>
        <v>0</v>
      </c>
      <c r="W158" s="145"/>
      <c r="X158" s="145"/>
      <c r="Y158" s="145"/>
      <c r="Z158" s="145"/>
    </row>
    <row r="159" spans="1:22" ht="14.25">
      <c r="A159" s="1"/>
      <c r="B159" s="1"/>
      <c r="C159" s="1"/>
      <c r="D159" s="1"/>
      <c r="E159" s="1"/>
      <c r="F159" s="158"/>
      <c r="G159" s="141"/>
      <c r="H159" s="141"/>
      <c r="I159" s="141"/>
      <c r="J159" s="1"/>
      <c r="K159" s="1"/>
      <c r="L159" s="1"/>
      <c r="M159" s="1"/>
      <c r="N159" s="1"/>
      <c r="O159" s="1"/>
      <c r="P159" s="1"/>
      <c r="Q159" s="1"/>
      <c r="R159" s="1"/>
      <c r="S159" s="1"/>
      <c r="V159" s="1"/>
    </row>
    <row r="160" spans="1:26" ht="14.25">
      <c r="A160" s="148"/>
      <c r="B160" s="148"/>
      <c r="C160" s="163">
        <v>713</v>
      </c>
      <c r="D160" s="163" t="s">
        <v>82</v>
      </c>
      <c r="E160" s="148"/>
      <c r="F160" s="162"/>
      <c r="G160" s="149"/>
      <c r="H160" s="149"/>
      <c r="I160" s="149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5"/>
      <c r="U160" s="145"/>
      <c r="V160" s="148"/>
      <c r="W160" s="145"/>
      <c r="X160" s="145"/>
      <c r="Y160" s="145"/>
      <c r="Z160" s="145"/>
    </row>
    <row r="161" spans="1:26" ht="24.75" customHeight="1">
      <c r="A161" s="179"/>
      <c r="B161" s="174" t="s">
        <v>348</v>
      </c>
      <c r="C161" s="180" t="s">
        <v>380</v>
      </c>
      <c r="D161" s="174" t="s">
        <v>381</v>
      </c>
      <c r="E161" s="174" t="s">
        <v>150</v>
      </c>
      <c r="F161" s="175">
        <v>1299.58815</v>
      </c>
      <c r="G161" s="181"/>
      <c r="H161" s="181"/>
      <c r="I161" s="176">
        <f aca="true" t="shared" si="43" ref="I161:I168">ROUND(F161*(G161+H161),2)</f>
        <v>0</v>
      </c>
      <c r="J161" s="174">
        <f aca="true" t="shared" si="44" ref="J161:J168">ROUND(F161*(N161),2)</f>
        <v>0</v>
      </c>
      <c r="K161" s="177">
        <f aca="true" t="shared" si="45" ref="K161:K168">ROUND(F161*(O161),2)</f>
        <v>0</v>
      </c>
      <c r="L161" s="177">
        <f aca="true" t="shared" si="46" ref="L161:L168">ROUND(F161*(G161),2)</f>
        <v>0</v>
      </c>
      <c r="M161" s="177">
        <f aca="true" t="shared" si="47" ref="M161:M168">ROUND(F161*(H161),2)</f>
        <v>0</v>
      </c>
      <c r="N161" s="177">
        <v>0</v>
      </c>
      <c r="O161" s="177"/>
      <c r="P161" s="182">
        <v>0.008</v>
      </c>
      <c r="Q161" s="182"/>
      <c r="R161" s="182">
        <v>0.008</v>
      </c>
      <c r="S161" s="177">
        <f aca="true" t="shared" si="48" ref="S161:S168">ROUND(F161*(P161),3)</f>
        <v>10.397</v>
      </c>
      <c r="T161" s="178"/>
      <c r="U161" s="178"/>
      <c r="V161" s="182"/>
      <c r="Z161">
        <v>0</v>
      </c>
    </row>
    <row r="162" spans="1:26" ht="24.75" customHeight="1">
      <c r="A162" s="169"/>
      <c r="B162" s="164" t="s">
        <v>357</v>
      </c>
      <c r="C162" s="170" t="s">
        <v>382</v>
      </c>
      <c r="D162" s="164" t="s">
        <v>383</v>
      </c>
      <c r="E162" s="164" t="s">
        <v>150</v>
      </c>
      <c r="F162" s="165">
        <v>336</v>
      </c>
      <c r="G162" s="171"/>
      <c r="H162" s="171"/>
      <c r="I162" s="166">
        <f t="shared" si="43"/>
        <v>0</v>
      </c>
      <c r="J162" s="164">
        <f t="shared" si="44"/>
        <v>0</v>
      </c>
      <c r="K162" s="167">
        <f t="shared" si="45"/>
        <v>0</v>
      </c>
      <c r="L162" s="167">
        <f t="shared" si="46"/>
        <v>0</v>
      </c>
      <c r="M162" s="167">
        <f t="shared" si="47"/>
        <v>0</v>
      </c>
      <c r="N162" s="167">
        <v>0</v>
      </c>
      <c r="O162" s="167"/>
      <c r="P162" s="172">
        <v>3.2E-05</v>
      </c>
      <c r="Q162" s="172"/>
      <c r="R162" s="172">
        <v>3.2E-05</v>
      </c>
      <c r="S162" s="167">
        <f t="shared" si="48"/>
        <v>0.011</v>
      </c>
      <c r="T162" s="168"/>
      <c r="U162" s="168"/>
      <c r="V162" s="172"/>
      <c r="Z162">
        <v>0</v>
      </c>
    </row>
    <row r="163" spans="1:26" ht="24.75" customHeight="1">
      <c r="A163" s="179"/>
      <c r="B163" s="174" t="s">
        <v>368</v>
      </c>
      <c r="C163" s="180" t="s">
        <v>384</v>
      </c>
      <c r="D163" s="174" t="s">
        <v>385</v>
      </c>
      <c r="E163" s="174" t="s">
        <v>150</v>
      </c>
      <c r="F163" s="175">
        <v>586.6806750000001</v>
      </c>
      <c r="G163" s="181"/>
      <c r="H163" s="181"/>
      <c r="I163" s="176">
        <f t="shared" si="43"/>
        <v>0</v>
      </c>
      <c r="J163" s="174">
        <f t="shared" si="44"/>
        <v>0</v>
      </c>
      <c r="K163" s="177">
        <f t="shared" si="45"/>
        <v>0</v>
      </c>
      <c r="L163" s="177">
        <f t="shared" si="46"/>
        <v>0</v>
      </c>
      <c r="M163" s="177">
        <f t="shared" si="47"/>
        <v>0</v>
      </c>
      <c r="N163" s="177">
        <v>0</v>
      </c>
      <c r="O163" s="177"/>
      <c r="P163" s="182">
        <v>0.016</v>
      </c>
      <c r="Q163" s="182"/>
      <c r="R163" s="182">
        <v>0.016</v>
      </c>
      <c r="S163" s="177">
        <f t="shared" si="48"/>
        <v>9.387</v>
      </c>
      <c r="T163" s="178"/>
      <c r="U163" s="178"/>
      <c r="V163" s="182"/>
      <c r="Z163">
        <v>0</v>
      </c>
    </row>
    <row r="164" spans="1:26" ht="24.75" customHeight="1">
      <c r="A164" s="179"/>
      <c r="B164" s="174" t="s">
        <v>368</v>
      </c>
      <c r="C164" s="180" t="s">
        <v>386</v>
      </c>
      <c r="D164" s="174" t="s">
        <v>387</v>
      </c>
      <c r="E164" s="174" t="s">
        <v>150</v>
      </c>
      <c r="F164" s="175">
        <v>586.6806750000001</v>
      </c>
      <c r="G164" s="181"/>
      <c r="H164" s="181"/>
      <c r="I164" s="176">
        <f t="shared" si="43"/>
        <v>0</v>
      </c>
      <c r="J164" s="174">
        <f t="shared" si="44"/>
        <v>0</v>
      </c>
      <c r="K164" s="177">
        <f t="shared" si="45"/>
        <v>0</v>
      </c>
      <c r="L164" s="177">
        <f t="shared" si="46"/>
        <v>0</v>
      </c>
      <c r="M164" s="177">
        <f t="shared" si="47"/>
        <v>0</v>
      </c>
      <c r="N164" s="177">
        <v>0</v>
      </c>
      <c r="O164" s="177"/>
      <c r="P164" s="182">
        <v>0.016</v>
      </c>
      <c r="Q164" s="182"/>
      <c r="R164" s="182">
        <v>0.016</v>
      </c>
      <c r="S164" s="177">
        <f t="shared" si="48"/>
        <v>9.387</v>
      </c>
      <c r="T164" s="178"/>
      <c r="U164" s="178"/>
      <c r="V164" s="182"/>
      <c r="Z164">
        <v>0</v>
      </c>
    </row>
    <row r="165" spans="1:26" ht="24.75" customHeight="1">
      <c r="A165" s="169"/>
      <c r="B165" s="164" t="s">
        <v>357</v>
      </c>
      <c r="C165" s="170" t="s">
        <v>388</v>
      </c>
      <c r="D165" s="164" t="s">
        <v>389</v>
      </c>
      <c r="E165" s="164" t="s">
        <v>150</v>
      </c>
      <c r="F165" s="165">
        <v>1237.703</v>
      </c>
      <c r="G165" s="171"/>
      <c r="H165" s="171"/>
      <c r="I165" s="166">
        <f t="shared" si="43"/>
        <v>0</v>
      </c>
      <c r="J165" s="164">
        <f t="shared" si="44"/>
        <v>0</v>
      </c>
      <c r="K165" s="167">
        <f t="shared" si="45"/>
        <v>0</v>
      </c>
      <c r="L165" s="167">
        <f t="shared" si="46"/>
        <v>0</v>
      </c>
      <c r="M165" s="167">
        <f t="shared" si="47"/>
        <v>0</v>
      </c>
      <c r="N165" s="167">
        <v>0</v>
      </c>
      <c r="O165" s="167"/>
      <c r="P165" s="172"/>
      <c r="Q165" s="172"/>
      <c r="R165" s="172"/>
      <c r="S165" s="167">
        <f t="shared" si="48"/>
        <v>0</v>
      </c>
      <c r="T165" s="168"/>
      <c r="U165" s="168"/>
      <c r="V165" s="172"/>
      <c r="Z165">
        <v>0</v>
      </c>
    </row>
    <row r="166" spans="1:26" ht="24.75" customHeight="1">
      <c r="A166" s="179"/>
      <c r="B166" s="174" t="s">
        <v>294</v>
      </c>
      <c r="C166" s="180" t="s">
        <v>390</v>
      </c>
      <c r="D166" s="174" t="s">
        <v>391</v>
      </c>
      <c r="E166" s="174" t="s">
        <v>150</v>
      </c>
      <c r="F166" s="175">
        <v>352.8</v>
      </c>
      <c r="G166" s="181"/>
      <c r="H166" s="181"/>
      <c r="I166" s="176">
        <f t="shared" si="43"/>
        <v>0</v>
      </c>
      <c r="J166" s="174">
        <f t="shared" si="44"/>
        <v>0</v>
      </c>
      <c r="K166" s="177">
        <f t="shared" si="45"/>
        <v>0</v>
      </c>
      <c r="L166" s="177">
        <f t="shared" si="46"/>
        <v>0</v>
      </c>
      <c r="M166" s="177">
        <f t="shared" si="47"/>
        <v>0</v>
      </c>
      <c r="N166" s="177">
        <v>0</v>
      </c>
      <c r="O166" s="177"/>
      <c r="P166" s="182"/>
      <c r="Q166" s="182"/>
      <c r="R166" s="182"/>
      <c r="S166" s="177">
        <f t="shared" si="48"/>
        <v>0</v>
      </c>
      <c r="T166" s="178"/>
      <c r="U166" s="178"/>
      <c r="V166" s="182"/>
      <c r="Z166">
        <v>0</v>
      </c>
    </row>
    <row r="167" spans="1:26" ht="24.75" customHeight="1">
      <c r="A167" s="169"/>
      <c r="B167" s="164" t="s">
        <v>392</v>
      </c>
      <c r="C167" s="170" t="s">
        <v>393</v>
      </c>
      <c r="D167" s="164" t="s">
        <v>394</v>
      </c>
      <c r="E167" s="164" t="s">
        <v>364</v>
      </c>
      <c r="F167" s="165">
        <v>1.5</v>
      </c>
      <c r="G167" s="171"/>
      <c r="H167" s="171"/>
      <c r="I167" s="166">
        <f t="shared" si="43"/>
        <v>0</v>
      </c>
      <c r="J167" s="164">
        <f t="shared" si="44"/>
        <v>0</v>
      </c>
      <c r="K167" s="167">
        <f t="shared" si="45"/>
        <v>0</v>
      </c>
      <c r="L167" s="167">
        <f t="shared" si="46"/>
        <v>0</v>
      </c>
      <c r="M167" s="167">
        <f t="shared" si="47"/>
        <v>0</v>
      </c>
      <c r="N167" s="167">
        <v>0</v>
      </c>
      <c r="O167" s="167"/>
      <c r="P167" s="172"/>
      <c r="Q167" s="172"/>
      <c r="R167" s="172"/>
      <c r="S167" s="167">
        <f t="shared" si="48"/>
        <v>0</v>
      </c>
      <c r="T167" s="168"/>
      <c r="U167" s="168"/>
      <c r="V167" s="172"/>
      <c r="Z167">
        <v>0</v>
      </c>
    </row>
    <row r="168" spans="1:26" ht="24.75" customHeight="1">
      <c r="A168" s="169"/>
      <c r="B168" s="164" t="s">
        <v>357</v>
      </c>
      <c r="C168" s="170" t="s">
        <v>395</v>
      </c>
      <c r="D168" s="164" t="s">
        <v>396</v>
      </c>
      <c r="E168" s="164" t="s">
        <v>150</v>
      </c>
      <c r="F168" s="165">
        <v>588.4989999999999</v>
      </c>
      <c r="G168" s="171"/>
      <c r="H168" s="171"/>
      <c r="I168" s="166">
        <f t="shared" si="43"/>
        <v>0</v>
      </c>
      <c r="J168" s="164">
        <f t="shared" si="44"/>
        <v>0</v>
      </c>
      <c r="K168" s="167">
        <f t="shared" si="45"/>
        <v>0</v>
      </c>
      <c r="L168" s="167">
        <f t="shared" si="46"/>
        <v>0</v>
      </c>
      <c r="M168" s="167">
        <f t="shared" si="47"/>
        <v>0</v>
      </c>
      <c r="N168" s="167">
        <v>0</v>
      </c>
      <c r="O168" s="167"/>
      <c r="P168" s="172"/>
      <c r="Q168" s="172"/>
      <c r="R168" s="172"/>
      <c r="S168" s="167">
        <f t="shared" si="48"/>
        <v>0</v>
      </c>
      <c r="T168" s="168"/>
      <c r="U168" s="168"/>
      <c r="V168" s="172"/>
      <c r="Z168">
        <v>0</v>
      </c>
    </row>
    <row r="169" spans="1:26" ht="14.25">
      <c r="A169" s="148"/>
      <c r="B169" s="148"/>
      <c r="C169" s="163">
        <v>713</v>
      </c>
      <c r="D169" s="163" t="s">
        <v>82</v>
      </c>
      <c r="E169" s="148"/>
      <c r="F169" s="162"/>
      <c r="G169" s="151">
        <f>ROUND((SUM(L160:L168))/1,2)</f>
        <v>0</v>
      </c>
      <c r="H169" s="151">
        <f>ROUND((SUM(M160:M168))/1,2)</f>
        <v>0</v>
      </c>
      <c r="I169" s="151">
        <f>ROUND((SUM(I160:I168))/1,2)</f>
        <v>0</v>
      </c>
      <c r="J169" s="148"/>
      <c r="K169" s="148"/>
      <c r="L169" s="148">
        <f>ROUND((SUM(L160:L168))/1,2)</f>
        <v>0</v>
      </c>
      <c r="M169" s="148">
        <f>ROUND((SUM(M160:M168))/1,2)</f>
        <v>0</v>
      </c>
      <c r="N169" s="148"/>
      <c r="O169" s="148"/>
      <c r="P169" s="173"/>
      <c r="Q169" s="148"/>
      <c r="R169" s="148"/>
      <c r="S169" s="173">
        <f>ROUND((SUM(S160:S168))/1,2)</f>
        <v>29.18</v>
      </c>
      <c r="T169" s="145"/>
      <c r="U169" s="145"/>
      <c r="V169" s="2">
        <f>ROUND((SUM(V160:V168))/1,2)</f>
        <v>0</v>
      </c>
      <c r="W169" s="145"/>
      <c r="X169" s="145"/>
      <c r="Y169" s="145"/>
      <c r="Z169" s="145"/>
    </row>
    <row r="170" spans="1:22" ht="14.25">
      <c r="A170" s="1"/>
      <c r="B170" s="1"/>
      <c r="C170" s="1"/>
      <c r="D170" s="1"/>
      <c r="E170" s="1"/>
      <c r="F170" s="158"/>
      <c r="G170" s="141"/>
      <c r="H170" s="141"/>
      <c r="I170" s="141"/>
      <c r="J170" s="1"/>
      <c r="K170" s="1"/>
      <c r="L170" s="1"/>
      <c r="M170" s="1"/>
      <c r="N170" s="1"/>
      <c r="O170" s="1"/>
      <c r="P170" s="1"/>
      <c r="Q170" s="1"/>
      <c r="R170" s="1"/>
      <c r="S170" s="1"/>
      <c r="V170" s="1"/>
    </row>
    <row r="171" spans="1:26" ht="14.25">
      <c r="A171" s="148"/>
      <c r="B171" s="148"/>
      <c r="C171" s="163">
        <v>721</v>
      </c>
      <c r="D171" s="163" t="s">
        <v>83</v>
      </c>
      <c r="E171" s="148"/>
      <c r="F171" s="162"/>
      <c r="G171" s="149"/>
      <c r="H171" s="149"/>
      <c r="I171" s="149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5"/>
      <c r="U171" s="145"/>
      <c r="V171" s="148"/>
      <c r="W171" s="145"/>
      <c r="X171" s="145"/>
      <c r="Y171" s="145"/>
      <c r="Z171" s="145"/>
    </row>
    <row r="172" spans="1:26" ht="24.75" customHeight="1">
      <c r="A172" s="169"/>
      <c r="B172" s="164" t="s">
        <v>338</v>
      </c>
      <c r="C172" s="170" t="s">
        <v>397</v>
      </c>
      <c r="D172" s="164" t="s">
        <v>398</v>
      </c>
      <c r="E172" s="164" t="s">
        <v>399</v>
      </c>
      <c r="F172" s="165">
        <v>1</v>
      </c>
      <c r="G172" s="171"/>
      <c r="H172" s="171"/>
      <c r="I172" s="166">
        <f>ROUND(F172*(G172+H172),2)</f>
        <v>0</v>
      </c>
      <c r="J172" s="164">
        <f>ROUND(F172*(N172),2)</f>
        <v>0</v>
      </c>
      <c r="K172" s="167">
        <f>ROUND(F172*(O172),2)</f>
        <v>0</v>
      </c>
      <c r="L172" s="167">
        <f>ROUND(F172*(G172),2)</f>
        <v>0</v>
      </c>
      <c r="M172" s="167">
        <f>ROUND(F172*(H172),2)</f>
        <v>0</v>
      </c>
      <c r="N172" s="167">
        <v>0</v>
      </c>
      <c r="O172" s="167"/>
      <c r="P172" s="172"/>
      <c r="Q172" s="172"/>
      <c r="R172" s="172"/>
      <c r="S172" s="167">
        <f>ROUND(F172*(P172),3)</f>
        <v>0</v>
      </c>
      <c r="T172" s="168"/>
      <c r="U172" s="168"/>
      <c r="V172" s="172"/>
      <c r="Z172">
        <v>0</v>
      </c>
    </row>
    <row r="173" spans="1:26" ht="14.25">
      <c r="A173" s="148"/>
      <c r="B173" s="148"/>
      <c r="C173" s="163">
        <v>721</v>
      </c>
      <c r="D173" s="163" t="s">
        <v>83</v>
      </c>
      <c r="E173" s="148"/>
      <c r="F173" s="162"/>
      <c r="G173" s="151">
        <f>ROUND((SUM(L171:L172))/1,2)</f>
        <v>0</v>
      </c>
      <c r="H173" s="151">
        <f>ROUND((SUM(M171:M172))/1,2)</f>
        <v>0</v>
      </c>
      <c r="I173" s="151">
        <f>ROUND((SUM(I171:I172))/1,2)</f>
        <v>0</v>
      </c>
      <c r="J173" s="148"/>
      <c r="K173" s="148"/>
      <c r="L173" s="148">
        <f>ROUND((SUM(L171:L172))/1,2)</f>
        <v>0</v>
      </c>
      <c r="M173" s="148">
        <f>ROUND((SUM(M171:M172))/1,2)</f>
        <v>0</v>
      </c>
      <c r="N173" s="148"/>
      <c r="O173" s="148"/>
      <c r="P173" s="173"/>
      <c r="Q173" s="148"/>
      <c r="R173" s="148"/>
      <c r="S173" s="173">
        <f>ROUND((SUM(S171:S172))/1,2)</f>
        <v>0</v>
      </c>
      <c r="T173" s="145"/>
      <c r="U173" s="145"/>
      <c r="V173" s="2">
        <f>ROUND((SUM(V171:V172))/1,2)</f>
        <v>0</v>
      </c>
      <c r="W173" s="145"/>
      <c r="X173" s="145"/>
      <c r="Y173" s="145"/>
      <c r="Z173" s="145"/>
    </row>
    <row r="174" spans="1:22" ht="14.25">
      <c r="A174" s="1"/>
      <c r="B174" s="1"/>
      <c r="C174" s="1"/>
      <c r="D174" s="1"/>
      <c r="E174" s="1"/>
      <c r="F174" s="158"/>
      <c r="G174" s="141"/>
      <c r="H174" s="141"/>
      <c r="I174" s="141"/>
      <c r="J174" s="1"/>
      <c r="K174" s="1"/>
      <c r="L174" s="1"/>
      <c r="M174" s="1"/>
      <c r="N174" s="1"/>
      <c r="O174" s="1"/>
      <c r="P174" s="1"/>
      <c r="Q174" s="1"/>
      <c r="R174" s="1"/>
      <c r="S174" s="1"/>
      <c r="V174" s="1"/>
    </row>
    <row r="175" spans="1:26" ht="14.25">
      <c r="A175" s="148"/>
      <c r="B175" s="148"/>
      <c r="C175" s="163">
        <v>723</v>
      </c>
      <c r="D175" s="163" t="s">
        <v>84</v>
      </c>
      <c r="E175" s="148"/>
      <c r="F175" s="162"/>
      <c r="G175" s="149"/>
      <c r="H175" s="149"/>
      <c r="I175" s="149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5"/>
      <c r="U175" s="145"/>
      <c r="V175" s="148"/>
      <c r="W175" s="145"/>
      <c r="X175" s="145"/>
      <c r="Y175" s="145"/>
      <c r="Z175" s="145"/>
    </row>
    <row r="176" spans="1:26" ht="24.75" customHeight="1">
      <c r="A176" s="169"/>
      <c r="B176" s="164" t="s">
        <v>338</v>
      </c>
      <c r="C176" s="170" t="s">
        <v>400</v>
      </c>
      <c r="D176" s="164" t="s">
        <v>401</v>
      </c>
      <c r="E176" s="164" t="s">
        <v>399</v>
      </c>
      <c r="F176" s="165">
        <v>1</v>
      </c>
      <c r="G176" s="171"/>
      <c r="H176" s="171"/>
      <c r="I176" s="166">
        <f>ROUND(F176*(G176+H176),2)</f>
        <v>0</v>
      </c>
      <c r="J176" s="164">
        <f>ROUND(F176*(N176),2)</f>
        <v>0</v>
      </c>
      <c r="K176" s="167">
        <f>ROUND(F176*(O176),2)</f>
        <v>0</v>
      </c>
      <c r="L176" s="167">
        <f>ROUND(F176*(G176),2)</f>
        <v>0</v>
      </c>
      <c r="M176" s="167">
        <f>ROUND(F176*(H176),2)</f>
        <v>0</v>
      </c>
      <c r="N176" s="167">
        <v>0</v>
      </c>
      <c r="O176" s="167"/>
      <c r="P176" s="172"/>
      <c r="Q176" s="172"/>
      <c r="R176" s="172"/>
      <c r="S176" s="167">
        <f>ROUND(F176*(P176),3)</f>
        <v>0</v>
      </c>
      <c r="T176" s="168"/>
      <c r="U176" s="168"/>
      <c r="V176" s="172"/>
      <c r="Z176">
        <v>0</v>
      </c>
    </row>
    <row r="177" spans="1:26" ht="14.25">
      <c r="A177" s="148"/>
      <c r="B177" s="148"/>
      <c r="C177" s="163">
        <v>723</v>
      </c>
      <c r="D177" s="163" t="s">
        <v>84</v>
      </c>
      <c r="E177" s="148"/>
      <c r="F177" s="162"/>
      <c r="G177" s="151">
        <f>ROUND((SUM(L175:L176))/1,2)</f>
        <v>0</v>
      </c>
      <c r="H177" s="151">
        <f>ROUND((SUM(M175:M176))/1,2)</f>
        <v>0</v>
      </c>
      <c r="I177" s="151">
        <f>ROUND((SUM(I175:I176))/1,2)</f>
        <v>0</v>
      </c>
      <c r="J177" s="148"/>
      <c r="K177" s="148"/>
      <c r="L177" s="148">
        <f>ROUND((SUM(L175:L176))/1,2)</f>
        <v>0</v>
      </c>
      <c r="M177" s="148">
        <f>ROUND((SUM(M175:M176))/1,2)</f>
        <v>0</v>
      </c>
      <c r="N177" s="148"/>
      <c r="O177" s="148"/>
      <c r="P177" s="173"/>
      <c r="Q177" s="148"/>
      <c r="R177" s="148"/>
      <c r="S177" s="173">
        <f>ROUND((SUM(S175:S176))/1,2)</f>
        <v>0</v>
      </c>
      <c r="T177" s="145"/>
      <c r="U177" s="145"/>
      <c r="V177" s="2">
        <f>ROUND((SUM(V175:V176))/1,2)</f>
        <v>0</v>
      </c>
      <c r="W177" s="145"/>
      <c r="X177" s="145"/>
      <c r="Y177" s="145"/>
      <c r="Z177" s="145"/>
    </row>
    <row r="178" spans="1:22" ht="14.25">
      <c r="A178" s="1"/>
      <c r="B178" s="1"/>
      <c r="C178" s="1"/>
      <c r="D178" s="1"/>
      <c r="E178" s="1"/>
      <c r="F178" s="158"/>
      <c r="G178" s="141"/>
      <c r="H178" s="141"/>
      <c r="I178" s="141"/>
      <c r="J178" s="1"/>
      <c r="K178" s="1"/>
      <c r="L178" s="1"/>
      <c r="M178" s="1"/>
      <c r="N178" s="1"/>
      <c r="O178" s="1"/>
      <c r="P178" s="1"/>
      <c r="Q178" s="1"/>
      <c r="R178" s="1"/>
      <c r="S178" s="1"/>
      <c r="V178" s="1"/>
    </row>
    <row r="179" spans="1:26" ht="14.25">
      <c r="A179" s="148"/>
      <c r="B179" s="148"/>
      <c r="C179" s="163">
        <v>731</v>
      </c>
      <c r="D179" s="163" t="s">
        <v>85</v>
      </c>
      <c r="E179" s="148"/>
      <c r="F179" s="162"/>
      <c r="G179" s="149"/>
      <c r="H179" s="149"/>
      <c r="I179" s="149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5"/>
      <c r="U179" s="145"/>
      <c r="V179" s="148"/>
      <c r="W179" s="145"/>
      <c r="X179" s="145"/>
      <c r="Y179" s="145"/>
      <c r="Z179" s="145"/>
    </row>
    <row r="180" spans="1:26" ht="24.75" customHeight="1">
      <c r="A180" s="169"/>
      <c r="B180" s="164" t="s">
        <v>338</v>
      </c>
      <c r="C180" s="170" t="s">
        <v>402</v>
      </c>
      <c r="D180" s="164" t="s">
        <v>403</v>
      </c>
      <c r="E180" s="164" t="s">
        <v>399</v>
      </c>
      <c r="F180" s="165">
        <v>1</v>
      </c>
      <c r="G180" s="171"/>
      <c r="H180" s="171"/>
      <c r="I180" s="166">
        <f>ROUND(F180*(G180+H180),2)</f>
        <v>0</v>
      </c>
      <c r="J180" s="164">
        <f>ROUND(F180*(N180),2)</f>
        <v>0</v>
      </c>
      <c r="K180" s="167">
        <f>ROUND(F180*(O180),2)</f>
        <v>0</v>
      </c>
      <c r="L180" s="167">
        <f>ROUND(F180*(G180),2)</f>
        <v>0</v>
      </c>
      <c r="M180" s="167">
        <f>ROUND(F180*(H180),2)</f>
        <v>0</v>
      </c>
      <c r="N180" s="167">
        <v>0</v>
      </c>
      <c r="O180" s="167"/>
      <c r="P180" s="172"/>
      <c r="Q180" s="172"/>
      <c r="R180" s="172"/>
      <c r="S180" s="167">
        <f>ROUND(F180*(P180),3)</f>
        <v>0</v>
      </c>
      <c r="T180" s="168"/>
      <c r="U180" s="168"/>
      <c r="V180" s="172"/>
      <c r="Z180">
        <v>0</v>
      </c>
    </row>
    <row r="181" spans="1:26" ht="14.25">
      <c r="A181" s="148"/>
      <c r="B181" s="148"/>
      <c r="C181" s="163">
        <v>731</v>
      </c>
      <c r="D181" s="163" t="s">
        <v>85</v>
      </c>
      <c r="E181" s="148"/>
      <c r="F181" s="162"/>
      <c r="G181" s="151">
        <f>ROUND((SUM(L179:L180))/1,2)</f>
        <v>0</v>
      </c>
      <c r="H181" s="151">
        <f>ROUND((SUM(M179:M180))/1,2)</f>
        <v>0</v>
      </c>
      <c r="I181" s="151">
        <f>ROUND((SUM(I179:I180))/1,2)</f>
        <v>0</v>
      </c>
      <c r="J181" s="148"/>
      <c r="K181" s="148"/>
      <c r="L181" s="148">
        <f>ROUND((SUM(L179:L180))/1,2)</f>
        <v>0</v>
      </c>
      <c r="M181" s="148">
        <f>ROUND((SUM(M179:M180))/1,2)</f>
        <v>0</v>
      </c>
      <c r="N181" s="148"/>
      <c r="O181" s="148"/>
      <c r="P181" s="173"/>
      <c r="Q181" s="148"/>
      <c r="R181" s="148"/>
      <c r="S181" s="173">
        <f>ROUND((SUM(S179:S180))/1,2)</f>
        <v>0</v>
      </c>
      <c r="T181" s="145"/>
      <c r="U181" s="145"/>
      <c r="V181" s="2">
        <f>ROUND((SUM(V179:V180))/1,2)</f>
        <v>0</v>
      </c>
      <c r="W181" s="145"/>
      <c r="X181" s="145"/>
      <c r="Y181" s="145"/>
      <c r="Z181" s="145"/>
    </row>
    <row r="182" spans="1:22" ht="14.25">
      <c r="A182" s="1"/>
      <c r="B182" s="1"/>
      <c r="C182" s="1"/>
      <c r="D182" s="1"/>
      <c r="E182" s="1"/>
      <c r="F182" s="158"/>
      <c r="G182" s="141"/>
      <c r="H182" s="141"/>
      <c r="I182" s="141"/>
      <c r="J182" s="1"/>
      <c r="K182" s="1"/>
      <c r="L182" s="1"/>
      <c r="M182" s="1"/>
      <c r="N182" s="1"/>
      <c r="O182" s="1"/>
      <c r="P182" s="1"/>
      <c r="Q182" s="1"/>
      <c r="R182" s="1"/>
      <c r="S182" s="1"/>
      <c r="V182" s="1"/>
    </row>
    <row r="183" spans="1:26" ht="14.25">
      <c r="A183" s="148"/>
      <c r="B183" s="148"/>
      <c r="C183" s="163">
        <v>762</v>
      </c>
      <c r="D183" s="163" t="s">
        <v>86</v>
      </c>
      <c r="E183" s="148"/>
      <c r="F183" s="162"/>
      <c r="G183" s="149"/>
      <c r="H183" s="149"/>
      <c r="I183" s="149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5"/>
      <c r="U183" s="145"/>
      <c r="V183" s="148"/>
      <c r="W183" s="145"/>
      <c r="X183" s="145"/>
      <c r="Y183" s="145"/>
      <c r="Z183" s="145"/>
    </row>
    <row r="184" spans="1:26" ht="24.75" customHeight="1">
      <c r="A184" s="179"/>
      <c r="B184" s="174" t="s">
        <v>404</v>
      </c>
      <c r="C184" s="180" t="s">
        <v>405</v>
      </c>
      <c r="D184" s="174" t="s">
        <v>406</v>
      </c>
      <c r="E184" s="174" t="s">
        <v>117</v>
      </c>
      <c r="F184" s="175">
        <v>11.98008</v>
      </c>
      <c r="G184" s="181"/>
      <c r="H184" s="181"/>
      <c r="I184" s="176">
        <f aca="true" t="shared" si="49" ref="I184:I189">ROUND(F184*(G184+H184),2)</f>
        <v>0</v>
      </c>
      <c r="J184" s="174">
        <f aca="true" t="shared" si="50" ref="J184:J189">ROUND(F184*(N184),2)</f>
        <v>0</v>
      </c>
      <c r="K184" s="177">
        <f aca="true" t="shared" si="51" ref="K184:K189">ROUND(F184*(O184),2)</f>
        <v>0</v>
      </c>
      <c r="L184" s="177">
        <f aca="true" t="shared" si="52" ref="L184:L189">ROUND(F184*(G184),2)</f>
        <v>0</v>
      </c>
      <c r="M184" s="177">
        <f aca="true" t="shared" si="53" ref="M184:M189">ROUND(F184*(H184),2)</f>
        <v>0</v>
      </c>
      <c r="N184" s="177">
        <v>0</v>
      </c>
      <c r="O184" s="177"/>
      <c r="P184" s="182">
        <v>0.55</v>
      </c>
      <c r="Q184" s="182"/>
      <c r="R184" s="182">
        <v>0.55</v>
      </c>
      <c r="S184" s="177">
        <f aca="true" t="shared" si="54" ref="S184:S189">ROUND(F184*(P184),3)</f>
        <v>6.589</v>
      </c>
      <c r="T184" s="178"/>
      <c r="U184" s="178"/>
      <c r="V184" s="182"/>
      <c r="Z184">
        <v>0</v>
      </c>
    </row>
    <row r="185" spans="1:26" ht="24.75" customHeight="1">
      <c r="A185" s="169"/>
      <c r="B185" s="164" t="s">
        <v>407</v>
      </c>
      <c r="C185" s="170" t="s">
        <v>408</v>
      </c>
      <c r="D185" s="164" t="s">
        <v>409</v>
      </c>
      <c r="E185" s="164" t="s">
        <v>150</v>
      </c>
      <c r="F185" s="165">
        <v>713.31</v>
      </c>
      <c r="G185" s="171"/>
      <c r="H185" s="171"/>
      <c r="I185" s="166">
        <f t="shared" si="49"/>
        <v>0</v>
      </c>
      <c r="J185" s="164">
        <f t="shared" si="50"/>
        <v>0</v>
      </c>
      <c r="K185" s="167">
        <f t="shared" si="51"/>
        <v>0</v>
      </c>
      <c r="L185" s="167">
        <f t="shared" si="52"/>
        <v>0</v>
      </c>
      <c r="M185" s="167">
        <f t="shared" si="53"/>
        <v>0</v>
      </c>
      <c r="N185" s="167">
        <v>0</v>
      </c>
      <c r="O185" s="167"/>
      <c r="P185" s="172"/>
      <c r="Q185" s="172"/>
      <c r="R185" s="172"/>
      <c r="S185" s="167">
        <f t="shared" si="54"/>
        <v>0</v>
      </c>
      <c r="T185" s="168"/>
      <c r="U185" s="168"/>
      <c r="V185" s="172"/>
      <c r="Z185">
        <v>0</v>
      </c>
    </row>
    <row r="186" spans="1:26" ht="34.5" customHeight="1">
      <c r="A186" s="169"/>
      <c r="B186" s="164" t="s">
        <v>407</v>
      </c>
      <c r="C186" s="170" t="s">
        <v>410</v>
      </c>
      <c r="D186" s="164" t="s">
        <v>411</v>
      </c>
      <c r="E186" s="164" t="s">
        <v>117</v>
      </c>
      <c r="F186" s="165">
        <v>11.98</v>
      </c>
      <c r="G186" s="171"/>
      <c r="H186" s="171"/>
      <c r="I186" s="166">
        <f t="shared" si="49"/>
        <v>0</v>
      </c>
      <c r="J186" s="164">
        <f t="shared" si="50"/>
        <v>0</v>
      </c>
      <c r="K186" s="167">
        <f t="shared" si="51"/>
        <v>0</v>
      </c>
      <c r="L186" s="167">
        <f t="shared" si="52"/>
        <v>0</v>
      </c>
      <c r="M186" s="167">
        <f t="shared" si="53"/>
        <v>0</v>
      </c>
      <c r="N186" s="167">
        <v>0</v>
      </c>
      <c r="O186" s="167"/>
      <c r="P186" s="172">
        <v>0.0231</v>
      </c>
      <c r="Q186" s="172"/>
      <c r="R186" s="172">
        <v>0.0231</v>
      </c>
      <c r="S186" s="167">
        <f t="shared" si="54"/>
        <v>0.277</v>
      </c>
      <c r="T186" s="168"/>
      <c r="U186" s="168"/>
      <c r="V186" s="172"/>
      <c r="Z186">
        <v>0</v>
      </c>
    </row>
    <row r="187" spans="1:26" ht="24.75" customHeight="1">
      <c r="A187" s="169"/>
      <c r="B187" s="164" t="s">
        <v>407</v>
      </c>
      <c r="C187" s="170" t="s">
        <v>412</v>
      </c>
      <c r="D187" s="164" t="s">
        <v>413</v>
      </c>
      <c r="E187" s="164" t="s">
        <v>150</v>
      </c>
      <c r="F187" s="165">
        <v>713.31</v>
      </c>
      <c r="G187" s="171"/>
      <c r="H187" s="171"/>
      <c r="I187" s="166">
        <f t="shared" si="49"/>
        <v>0</v>
      </c>
      <c r="J187" s="164">
        <f t="shared" si="50"/>
        <v>0</v>
      </c>
      <c r="K187" s="167">
        <f t="shared" si="51"/>
        <v>0</v>
      </c>
      <c r="L187" s="167">
        <f t="shared" si="52"/>
        <v>0</v>
      </c>
      <c r="M187" s="167">
        <f t="shared" si="53"/>
        <v>0</v>
      </c>
      <c r="N187" s="167">
        <v>0</v>
      </c>
      <c r="O187" s="167"/>
      <c r="P187" s="172"/>
      <c r="Q187" s="172"/>
      <c r="R187" s="172"/>
      <c r="S187" s="167">
        <f t="shared" si="54"/>
        <v>0</v>
      </c>
      <c r="T187" s="168"/>
      <c r="U187" s="168"/>
      <c r="V187" s="172"/>
      <c r="Z187">
        <v>0</v>
      </c>
    </row>
    <row r="188" spans="1:26" ht="24.75" customHeight="1">
      <c r="A188" s="169"/>
      <c r="B188" s="164" t="s">
        <v>407</v>
      </c>
      <c r="C188" s="170" t="s">
        <v>414</v>
      </c>
      <c r="D188" s="164" t="s">
        <v>415</v>
      </c>
      <c r="E188" s="164" t="s">
        <v>364</v>
      </c>
      <c r="F188" s="165">
        <v>5.2</v>
      </c>
      <c r="G188" s="171"/>
      <c r="H188" s="171"/>
      <c r="I188" s="166">
        <f t="shared" si="49"/>
        <v>0</v>
      </c>
      <c r="J188" s="164">
        <f t="shared" si="50"/>
        <v>0</v>
      </c>
      <c r="K188" s="167">
        <f t="shared" si="51"/>
        <v>0</v>
      </c>
      <c r="L188" s="167">
        <f t="shared" si="52"/>
        <v>0</v>
      </c>
      <c r="M188" s="167">
        <f t="shared" si="53"/>
        <v>0</v>
      </c>
      <c r="N188" s="167">
        <v>0</v>
      </c>
      <c r="O188" s="167"/>
      <c r="P188" s="172"/>
      <c r="Q188" s="172"/>
      <c r="R188" s="172"/>
      <c r="S188" s="167">
        <f t="shared" si="54"/>
        <v>0</v>
      </c>
      <c r="T188" s="168"/>
      <c r="U188" s="168"/>
      <c r="V188" s="172"/>
      <c r="Z188">
        <v>0</v>
      </c>
    </row>
    <row r="189" spans="1:26" ht="24.75" customHeight="1">
      <c r="A189" s="169"/>
      <c r="B189" s="164" t="s">
        <v>416</v>
      </c>
      <c r="C189" s="170" t="s">
        <v>417</v>
      </c>
      <c r="D189" s="164" t="s">
        <v>418</v>
      </c>
      <c r="E189" s="164" t="s">
        <v>150</v>
      </c>
      <c r="F189" s="165">
        <v>713.31</v>
      </c>
      <c r="G189" s="171"/>
      <c r="H189" s="171"/>
      <c r="I189" s="166">
        <f t="shared" si="49"/>
        <v>0</v>
      </c>
      <c r="J189" s="164">
        <f t="shared" si="50"/>
        <v>0</v>
      </c>
      <c r="K189" s="167">
        <f t="shared" si="51"/>
        <v>0</v>
      </c>
      <c r="L189" s="167">
        <f t="shared" si="52"/>
        <v>0</v>
      </c>
      <c r="M189" s="167">
        <f t="shared" si="53"/>
        <v>0</v>
      </c>
      <c r="N189" s="167">
        <v>0</v>
      </c>
      <c r="O189" s="167"/>
      <c r="P189" s="172"/>
      <c r="Q189" s="172"/>
      <c r="R189" s="172"/>
      <c r="S189" s="167">
        <f t="shared" si="54"/>
        <v>0</v>
      </c>
      <c r="T189" s="168"/>
      <c r="U189" s="168"/>
      <c r="V189" s="172"/>
      <c r="Z189">
        <v>0</v>
      </c>
    </row>
    <row r="190" spans="1:26" ht="14.25">
      <c r="A190" s="148"/>
      <c r="B190" s="148"/>
      <c r="C190" s="163">
        <v>762</v>
      </c>
      <c r="D190" s="163" t="s">
        <v>86</v>
      </c>
      <c r="E190" s="148"/>
      <c r="F190" s="162"/>
      <c r="G190" s="151">
        <f>ROUND((SUM(L183:L189))/1,2)</f>
        <v>0</v>
      </c>
      <c r="H190" s="151">
        <f>ROUND((SUM(M183:M189))/1,2)</f>
        <v>0</v>
      </c>
      <c r="I190" s="151">
        <f>ROUND((SUM(I183:I189))/1,2)</f>
        <v>0</v>
      </c>
      <c r="J190" s="148"/>
      <c r="K190" s="148"/>
      <c r="L190" s="148">
        <f>ROUND((SUM(L183:L189))/1,2)</f>
        <v>0</v>
      </c>
      <c r="M190" s="148">
        <f>ROUND((SUM(M183:M189))/1,2)</f>
        <v>0</v>
      </c>
      <c r="N190" s="148"/>
      <c r="O190" s="148"/>
      <c r="P190" s="173"/>
      <c r="Q190" s="148"/>
      <c r="R190" s="148"/>
      <c r="S190" s="173">
        <f>ROUND((SUM(S183:S189))/1,2)</f>
        <v>6.87</v>
      </c>
      <c r="T190" s="145"/>
      <c r="U190" s="145"/>
      <c r="V190" s="2">
        <f>ROUND((SUM(V183:V189))/1,2)</f>
        <v>0</v>
      </c>
      <c r="W190" s="145"/>
      <c r="X190" s="145"/>
      <c r="Y190" s="145"/>
      <c r="Z190" s="145"/>
    </row>
    <row r="191" spans="1:22" ht="14.25">
      <c r="A191" s="1"/>
      <c r="B191" s="1"/>
      <c r="C191" s="1"/>
      <c r="D191" s="1"/>
      <c r="E191" s="1"/>
      <c r="F191" s="158"/>
      <c r="G191" s="141"/>
      <c r="H191" s="141"/>
      <c r="I191" s="141"/>
      <c r="J191" s="1"/>
      <c r="K191" s="1"/>
      <c r="L191" s="1"/>
      <c r="M191" s="1"/>
      <c r="N191" s="1"/>
      <c r="O191" s="1"/>
      <c r="P191" s="1"/>
      <c r="Q191" s="1"/>
      <c r="R191" s="1"/>
      <c r="S191" s="1"/>
      <c r="V191" s="1"/>
    </row>
    <row r="192" spans="1:26" ht="14.25">
      <c r="A192" s="148"/>
      <c r="B192" s="148"/>
      <c r="C192" s="163">
        <v>763</v>
      </c>
      <c r="D192" s="163" t="s">
        <v>87</v>
      </c>
      <c r="E192" s="148"/>
      <c r="F192" s="162"/>
      <c r="G192" s="149"/>
      <c r="H192" s="149"/>
      <c r="I192" s="149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5"/>
      <c r="U192" s="145"/>
      <c r="V192" s="148"/>
      <c r="W192" s="145"/>
      <c r="X192" s="145"/>
      <c r="Y192" s="145"/>
      <c r="Z192" s="145"/>
    </row>
    <row r="193" spans="1:26" ht="24.75" customHeight="1">
      <c r="A193" s="169"/>
      <c r="B193" s="164" t="s">
        <v>419</v>
      </c>
      <c r="C193" s="170" t="s">
        <v>420</v>
      </c>
      <c r="D193" s="164" t="s">
        <v>421</v>
      </c>
      <c r="E193" s="164" t="s">
        <v>150</v>
      </c>
      <c r="F193" s="165">
        <v>22.26</v>
      </c>
      <c r="G193" s="171"/>
      <c r="H193" s="171"/>
      <c r="I193" s="166">
        <f>ROUND(F193*(G193+H193),2)</f>
        <v>0</v>
      </c>
      <c r="J193" s="164">
        <f>ROUND(F193*(N193),2)</f>
        <v>0</v>
      </c>
      <c r="K193" s="167">
        <f>ROUND(F193*(O193),2)</f>
        <v>0</v>
      </c>
      <c r="L193" s="167">
        <f>ROUND(F193*(G193),2)</f>
        <v>0</v>
      </c>
      <c r="M193" s="167">
        <f>ROUND(F193*(H193),2)</f>
        <v>0</v>
      </c>
      <c r="N193" s="167">
        <v>0</v>
      </c>
      <c r="O193" s="167"/>
      <c r="P193" s="172"/>
      <c r="Q193" s="172"/>
      <c r="R193" s="172"/>
      <c r="S193" s="167">
        <f>ROUND(F193*(P193),3)</f>
        <v>0</v>
      </c>
      <c r="T193" s="168"/>
      <c r="U193" s="168"/>
      <c r="V193" s="172"/>
      <c r="Z193">
        <v>0</v>
      </c>
    </row>
    <row r="194" spans="1:26" ht="24.75" customHeight="1">
      <c r="A194" s="169"/>
      <c r="B194" s="164" t="s">
        <v>419</v>
      </c>
      <c r="C194" s="170" t="s">
        <v>422</v>
      </c>
      <c r="D194" s="164" t="s">
        <v>423</v>
      </c>
      <c r="E194" s="164" t="s">
        <v>150</v>
      </c>
      <c r="F194" s="165">
        <v>296.43</v>
      </c>
      <c r="G194" s="171"/>
      <c r="H194" s="171"/>
      <c r="I194" s="166">
        <f>ROUND(F194*(G194+H194),2)</f>
        <v>0</v>
      </c>
      <c r="J194" s="164">
        <f>ROUND(F194*(N194),2)</f>
        <v>0</v>
      </c>
      <c r="K194" s="167">
        <f>ROUND(F194*(O194),2)</f>
        <v>0</v>
      </c>
      <c r="L194" s="167">
        <f>ROUND(F194*(G194),2)</f>
        <v>0</v>
      </c>
      <c r="M194" s="167">
        <f>ROUND(F194*(H194),2)</f>
        <v>0</v>
      </c>
      <c r="N194" s="167">
        <v>0</v>
      </c>
      <c r="O194" s="167"/>
      <c r="P194" s="172"/>
      <c r="Q194" s="172"/>
      <c r="R194" s="172"/>
      <c r="S194" s="167">
        <f>ROUND(F194*(P194),3)</f>
        <v>0</v>
      </c>
      <c r="T194" s="168"/>
      <c r="U194" s="168"/>
      <c r="V194" s="172"/>
      <c r="Z194">
        <v>0</v>
      </c>
    </row>
    <row r="195" spans="1:26" ht="24.75" customHeight="1">
      <c r="A195" s="169"/>
      <c r="B195" s="164" t="s">
        <v>424</v>
      </c>
      <c r="C195" s="170" t="s">
        <v>425</v>
      </c>
      <c r="D195" s="164" t="s">
        <v>426</v>
      </c>
      <c r="E195" s="164" t="s">
        <v>364</v>
      </c>
      <c r="F195" s="165">
        <v>0.8</v>
      </c>
      <c r="G195" s="171"/>
      <c r="H195" s="171"/>
      <c r="I195" s="166">
        <f>ROUND(F195*(G195+H195),2)</f>
        <v>0</v>
      </c>
      <c r="J195" s="164">
        <f>ROUND(F195*(N195),2)</f>
        <v>0</v>
      </c>
      <c r="K195" s="167">
        <f>ROUND(F195*(O195),2)</f>
        <v>0</v>
      </c>
      <c r="L195" s="167">
        <f>ROUND(F195*(G195),2)</f>
        <v>0</v>
      </c>
      <c r="M195" s="167">
        <f>ROUND(F195*(H195),2)</f>
        <v>0</v>
      </c>
      <c r="N195" s="167">
        <v>0</v>
      </c>
      <c r="O195" s="167"/>
      <c r="P195" s="172"/>
      <c r="Q195" s="172"/>
      <c r="R195" s="172"/>
      <c r="S195" s="167">
        <f>ROUND(F195*(P195),3)</f>
        <v>0</v>
      </c>
      <c r="T195" s="168"/>
      <c r="U195" s="168"/>
      <c r="V195" s="172"/>
      <c r="Z195">
        <v>0</v>
      </c>
    </row>
    <row r="196" spans="1:26" ht="24.75" customHeight="1">
      <c r="A196" s="169"/>
      <c r="B196" s="164" t="s">
        <v>419</v>
      </c>
      <c r="C196" s="170" t="s">
        <v>427</v>
      </c>
      <c r="D196" s="164" t="s">
        <v>428</v>
      </c>
      <c r="E196" s="164" t="s">
        <v>150</v>
      </c>
      <c r="F196" s="165">
        <v>14.66</v>
      </c>
      <c r="G196" s="171"/>
      <c r="H196" s="171"/>
      <c r="I196" s="166">
        <f>ROUND(F196*(G196+H196),2)</f>
        <v>0</v>
      </c>
      <c r="J196" s="164">
        <f>ROUND(F196*(N196),2)</f>
        <v>0</v>
      </c>
      <c r="K196" s="167">
        <f>ROUND(F196*(O196),2)</f>
        <v>0</v>
      </c>
      <c r="L196" s="167">
        <f>ROUND(F196*(G196),2)</f>
        <v>0</v>
      </c>
      <c r="M196" s="167">
        <f>ROUND(F196*(H196),2)</f>
        <v>0</v>
      </c>
      <c r="N196" s="167">
        <v>0</v>
      </c>
      <c r="O196" s="167"/>
      <c r="P196" s="172"/>
      <c r="Q196" s="172"/>
      <c r="R196" s="172"/>
      <c r="S196" s="167">
        <f>ROUND(F196*(P196),3)</f>
        <v>0</v>
      </c>
      <c r="T196" s="168"/>
      <c r="U196" s="168"/>
      <c r="V196" s="172"/>
      <c r="Z196">
        <v>0</v>
      </c>
    </row>
    <row r="197" spans="1:26" ht="14.25">
      <c r="A197" s="148"/>
      <c r="B197" s="148"/>
      <c r="C197" s="163">
        <v>763</v>
      </c>
      <c r="D197" s="163" t="s">
        <v>87</v>
      </c>
      <c r="E197" s="148"/>
      <c r="F197" s="162"/>
      <c r="G197" s="151">
        <f>ROUND((SUM(L192:L196))/1,2)</f>
        <v>0</v>
      </c>
      <c r="H197" s="151">
        <f>ROUND((SUM(M192:M196))/1,2)</f>
        <v>0</v>
      </c>
      <c r="I197" s="151">
        <f>ROUND((SUM(I192:I196))/1,2)</f>
        <v>0</v>
      </c>
      <c r="J197" s="148"/>
      <c r="K197" s="148"/>
      <c r="L197" s="148">
        <f>ROUND((SUM(L192:L196))/1,2)</f>
        <v>0</v>
      </c>
      <c r="M197" s="148">
        <f>ROUND((SUM(M192:M196))/1,2)</f>
        <v>0</v>
      </c>
      <c r="N197" s="148"/>
      <c r="O197" s="148"/>
      <c r="P197" s="173"/>
      <c r="Q197" s="148"/>
      <c r="R197" s="148"/>
      <c r="S197" s="173">
        <f>ROUND((SUM(S192:S196))/1,2)</f>
        <v>0</v>
      </c>
      <c r="T197" s="145"/>
      <c r="U197" s="145"/>
      <c r="V197" s="2">
        <f>ROUND((SUM(V192:V196))/1,2)</f>
        <v>0</v>
      </c>
      <c r="W197" s="145"/>
      <c r="X197" s="145"/>
      <c r="Y197" s="145"/>
      <c r="Z197" s="145"/>
    </row>
    <row r="198" spans="1:22" ht="14.25">
      <c r="A198" s="1"/>
      <c r="B198" s="1"/>
      <c r="C198" s="1"/>
      <c r="D198" s="1"/>
      <c r="E198" s="1"/>
      <c r="F198" s="158"/>
      <c r="G198" s="141"/>
      <c r="H198" s="141"/>
      <c r="I198" s="141"/>
      <c r="J198" s="1"/>
      <c r="K198" s="1"/>
      <c r="L198" s="1"/>
      <c r="M198" s="1"/>
      <c r="N198" s="1"/>
      <c r="O198" s="1"/>
      <c r="P198" s="1"/>
      <c r="Q198" s="1"/>
      <c r="R198" s="1"/>
      <c r="S198" s="1"/>
      <c r="V198" s="1"/>
    </row>
    <row r="199" spans="1:26" ht="14.25">
      <c r="A199" s="148"/>
      <c r="B199" s="148"/>
      <c r="C199" s="163">
        <v>764</v>
      </c>
      <c r="D199" s="163" t="s">
        <v>88</v>
      </c>
      <c r="E199" s="148"/>
      <c r="F199" s="162"/>
      <c r="G199" s="149"/>
      <c r="H199" s="149"/>
      <c r="I199" s="149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5"/>
      <c r="U199" s="145"/>
      <c r="V199" s="148"/>
      <c r="W199" s="145"/>
      <c r="X199" s="145"/>
      <c r="Y199" s="145"/>
      <c r="Z199" s="145"/>
    </row>
    <row r="200" spans="1:26" ht="24.75" customHeight="1">
      <c r="A200" s="169"/>
      <c r="B200" s="164" t="s">
        <v>429</v>
      </c>
      <c r="C200" s="170" t="s">
        <v>430</v>
      </c>
      <c r="D200" s="164" t="s">
        <v>431</v>
      </c>
      <c r="E200" s="164" t="s">
        <v>143</v>
      </c>
      <c r="F200" s="165">
        <v>36</v>
      </c>
      <c r="G200" s="171"/>
      <c r="H200" s="171"/>
      <c r="I200" s="166">
        <f aca="true" t="shared" si="55" ref="I200:I207">ROUND(F200*(G200+H200),2)</f>
        <v>0</v>
      </c>
      <c r="J200" s="164">
        <f aca="true" t="shared" si="56" ref="J200:J207">ROUND(F200*(N200),2)</f>
        <v>0</v>
      </c>
      <c r="K200" s="167">
        <f aca="true" t="shared" si="57" ref="K200:K207">ROUND(F200*(O200),2)</f>
        <v>0</v>
      </c>
      <c r="L200" s="167">
        <f aca="true" t="shared" si="58" ref="L200:L207">ROUND(F200*(G200),2)</f>
        <v>0</v>
      </c>
      <c r="M200" s="167">
        <f aca="true" t="shared" si="59" ref="M200:M207">ROUND(F200*(H200),2)</f>
        <v>0</v>
      </c>
      <c r="N200" s="167">
        <v>0</v>
      </c>
      <c r="O200" s="167"/>
      <c r="P200" s="172"/>
      <c r="Q200" s="172"/>
      <c r="R200" s="172"/>
      <c r="S200" s="167">
        <f aca="true" t="shared" si="60" ref="S200:S207">ROUND(F200*(P200),3)</f>
        <v>0</v>
      </c>
      <c r="T200" s="168"/>
      <c r="U200" s="168"/>
      <c r="V200" s="172"/>
      <c r="Z200">
        <v>0</v>
      </c>
    </row>
    <row r="201" spans="1:26" ht="24.75" customHeight="1">
      <c r="A201" s="169"/>
      <c r="B201" s="164" t="s">
        <v>429</v>
      </c>
      <c r="C201" s="170" t="s">
        <v>432</v>
      </c>
      <c r="D201" s="164" t="s">
        <v>433</v>
      </c>
      <c r="E201" s="164" t="s">
        <v>434</v>
      </c>
      <c r="F201" s="165">
        <v>88</v>
      </c>
      <c r="G201" s="171"/>
      <c r="H201" s="171"/>
      <c r="I201" s="166">
        <f t="shared" si="55"/>
        <v>0</v>
      </c>
      <c r="J201" s="164">
        <f t="shared" si="56"/>
        <v>0</v>
      </c>
      <c r="K201" s="167">
        <f t="shared" si="57"/>
        <v>0</v>
      </c>
      <c r="L201" s="167">
        <f t="shared" si="58"/>
        <v>0</v>
      </c>
      <c r="M201" s="167">
        <f t="shared" si="59"/>
        <v>0</v>
      </c>
      <c r="N201" s="167">
        <v>0</v>
      </c>
      <c r="O201" s="167"/>
      <c r="P201" s="172">
        <v>0.00273</v>
      </c>
      <c r="Q201" s="172"/>
      <c r="R201" s="172">
        <v>0.00273</v>
      </c>
      <c r="S201" s="167">
        <f t="shared" si="60"/>
        <v>0.24</v>
      </c>
      <c r="T201" s="168"/>
      <c r="U201" s="168"/>
      <c r="V201" s="172"/>
      <c r="Z201">
        <v>0</v>
      </c>
    </row>
    <row r="202" spans="1:26" ht="24.75" customHeight="1">
      <c r="A202" s="169"/>
      <c r="B202" s="164" t="s">
        <v>429</v>
      </c>
      <c r="C202" s="170" t="s">
        <v>435</v>
      </c>
      <c r="D202" s="164" t="s">
        <v>436</v>
      </c>
      <c r="E202" s="164" t="s">
        <v>143</v>
      </c>
      <c r="F202" s="165">
        <v>126</v>
      </c>
      <c r="G202" s="171"/>
      <c r="H202" s="171"/>
      <c r="I202" s="166">
        <f t="shared" si="55"/>
        <v>0</v>
      </c>
      <c r="J202" s="164">
        <f t="shared" si="56"/>
        <v>0</v>
      </c>
      <c r="K202" s="167">
        <f t="shared" si="57"/>
        <v>0</v>
      </c>
      <c r="L202" s="167">
        <f t="shared" si="58"/>
        <v>0</v>
      </c>
      <c r="M202" s="167">
        <f t="shared" si="59"/>
        <v>0</v>
      </c>
      <c r="N202" s="167">
        <v>0</v>
      </c>
      <c r="O202" s="167"/>
      <c r="P202" s="172"/>
      <c r="Q202" s="172"/>
      <c r="R202" s="172"/>
      <c r="S202" s="167">
        <f t="shared" si="60"/>
        <v>0</v>
      </c>
      <c r="T202" s="168"/>
      <c r="U202" s="168"/>
      <c r="V202" s="172"/>
      <c r="Z202">
        <v>0</v>
      </c>
    </row>
    <row r="203" spans="1:26" ht="24.75" customHeight="1">
      <c r="A203" s="169"/>
      <c r="B203" s="164" t="s">
        <v>429</v>
      </c>
      <c r="C203" s="170" t="s">
        <v>437</v>
      </c>
      <c r="D203" s="164" t="s">
        <v>438</v>
      </c>
      <c r="E203" s="164" t="s">
        <v>434</v>
      </c>
      <c r="F203" s="165">
        <v>114.4</v>
      </c>
      <c r="G203" s="171"/>
      <c r="H203" s="171"/>
      <c r="I203" s="166">
        <f t="shared" si="55"/>
        <v>0</v>
      </c>
      <c r="J203" s="164">
        <f t="shared" si="56"/>
        <v>0</v>
      </c>
      <c r="K203" s="167">
        <f t="shared" si="57"/>
        <v>0</v>
      </c>
      <c r="L203" s="167">
        <f t="shared" si="58"/>
        <v>0</v>
      </c>
      <c r="M203" s="167">
        <f t="shared" si="59"/>
        <v>0</v>
      </c>
      <c r="N203" s="167">
        <v>0</v>
      </c>
      <c r="O203" s="167"/>
      <c r="P203" s="172">
        <v>0.00267</v>
      </c>
      <c r="Q203" s="172"/>
      <c r="R203" s="172">
        <v>0.00267</v>
      </c>
      <c r="S203" s="167">
        <f t="shared" si="60"/>
        <v>0.305</v>
      </c>
      <c r="T203" s="168"/>
      <c r="U203" s="168"/>
      <c r="V203" s="172"/>
      <c r="Z203">
        <v>0</v>
      </c>
    </row>
    <row r="204" spans="1:26" ht="24.75" customHeight="1">
      <c r="A204" s="169"/>
      <c r="B204" s="164" t="s">
        <v>429</v>
      </c>
      <c r="C204" s="170" t="s">
        <v>439</v>
      </c>
      <c r="D204" s="164" t="s">
        <v>440</v>
      </c>
      <c r="E204" s="164" t="s">
        <v>143</v>
      </c>
      <c r="F204" s="165">
        <v>10</v>
      </c>
      <c r="G204" s="171"/>
      <c r="H204" s="171"/>
      <c r="I204" s="166">
        <f t="shared" si="55"/>
        <v>0</v>
      </c>
      <c r="J204" s="164">
        <f t="shared" si="56"/>
        <v>0</v>
      </c>
      <c r="K204" s="167">
        <f t="shared" si="57"/>
        <v>0</v>
      </c>
      <c r="L204" s="167">
        <f t="shared" si="58"/>
        <v>0</v>
      </c>
      <c r="M204" s="167">
        <f t="shared" si="59"/>
        <v>0</v>
      </c>
      <c r="N204" s="167">
        <v>0</v>
      </c>
      <c r="O204" s="167"/>
      <c r="P204" s="172">
        <v>0.00025</v>
      </c>
      <c r="Q204" s="172"/>
      <c r="R204" s="172">
        <v>0.00025</v>
      </c>
      <c r="S204" s="167">
        <f t="shared" si="60"/>
        <v>0.003</v>
      </c>
      <c r="T204" s="168"/>
      <c r="U204" s="168"/>
      <c r="V204" s="172"/>
      <c r="Z204">
        <v>0</v>
      </c>
    </row>
    <row r="205" spans="1:26" ht="24.75" customHeight="1">
      <c r="A205" s="169"/>
      <c r="B205" s="164" t="s">
        <v>429</v>
      </c>
      <c r="C205" s="170" t="s">
        <v>441</v>
      </c>
      <c r="D205" s="164" t="s">
        <v>442</v>
      </c>
      <c r="E205" s="164" t="s">
        <v>434</v>
      </c>
      <c r="F205" s="165">
        <v>60.2</v>
      </c>
      <c r="G205" s="171"/>
      <c r="H205" s="171"/>
      <c r="I205" s="166">
        <f t="shared" si="55"/>
        <v>0</v>
      </c>
      <c r="J205" s="164">
        <f t="shared" si="56"/>
        <v>0</v>
      </c>
      <c r="K205" s="167">
        <f t="shared" si="57"/>
        <v>0</v>
      </c>
      <c r="L205" s="167">
        <f t="shared" si="58"/>
        <v>0</v>
      </c>
      <c r="M205" s="167">
        <f t="shared" si="59"/>
        <v>0</v>
      </c>
      <c r="N205" s="167">
        <v>0</v>
      </c>
      <c r="O205" s="167"/>
      <c r="P205" s="172">
        <v>0.00241</v>
      </c>
      <c r="Q205" s="172"/>
      <c r="R205" s="172">
        <v>0.00241</v>
      </c>
      <c r="S205" s="167">
        <f t="shared" si="60"/>
        <v>0.145</v>
      </c>
      <c r="T205" s="168"/>
      <c r="U205" s="168"/>
      <c r="V205" s="172"/>
      <c r="Z205">
        <v>0</v>
      </c>
    </row>
    <row r="206" spans="1:26" ht="24.75" customHeight="1">
      <c r="A206" s="169"/>
      <c r="B206" s="164" t="s">
        <v>443</v>
      </c>
      <c r="C206" s="170" t="s">
        <v>444</v>
      </c>
      <c r="D206" s="164" t="s">
        <v>445</v>
      </c>
      <c r="E206" s="164" t="s">
        <v>364</v>
      </c>
      <c r="F206" s="165">
        <v>2.1</v>
      </c>
      <c r="G206" s="171"/>
      <c r="H206" s="171"/>
      <c r="I206" s="166">
        <f t="shared" si="55"/>
        <v>0</v>
      </c>
      <c r="J206" s="164">
        <f t="shared" si="56"/>
        <v>0</v>
      </c>
      <c r="K206" s="167">
        <f t="shared" si="57"/>
        <v>0</v>
      </c>
      <c r="L206" s="167">
        <f t="shared" si="58"/>
        <v>0</v>
      </c>
      <c r="M206" s="167">
        <f t="shared" si="59"/>
        <v>0</v>
      </c>
      <c r="N206" s="167">
        <v>0</v>
      </c>
      <c r="O206" s="167"/>
      <c r="P206" s="172"/>
      <c r="Q206" s="172"/>
      <c r="R206" s="172"/>
      <c r="S206" s="167">
        <f t="shared" si="60"/>
        <v>0</v>
      </c>
      <c r="T206" s="168"/>
      <c r="U206" s="168"/>
      <c r="V206" s="172"/>
      <c r="Z206">
        <v>0</v>
      </c>
    </row>
    <row r="207" spans="1:26" ht="24.75" customHeight="1">
      <c r="A207" s="169"/>
      <c r="B207" s="164" t="s">
        <v>429</v>
      </c>
      <c r="C207" s="170" t="s">
        <v>446</v>
      </c>
      <c r="D207" s="164" t="s">
        <v>447</v>
      </c>
      <c r="E207" s="164" t="s">
        <v>150</v>
      </c>
      <c r="F207" s="165">
        <v>713.3100000000001</v>
      </c>
      <c r="G207" s="171"/>
      <c r="H207" s="171"/>
      <c r="I207" s="166">
        <f t="shared" si="55"/>
        <v>0</v>
      </c>
      <c r="J207" s="164">
        <f t="shared" si="56"/>
        <v>0</v>
      </c>
      <c r="K207" s="167">
        <f t="shared" si="57"/>
        <v>0</v>
      </c>
      <c r="L207" s="167">
        <f t="shared" si="58"/>
        <v>0</v>
      </c>
      <c r="M207" s="167">
        <f t="shared" si="59"/>
        <v>0</v>
      </c>
      <c r="N207" s="167">
        <v>0</v>
      </c>
      <c r="O207" s="167"/>
      <c r="P207" s="172">
        <v>0.00262</v>
      </c>
      <c r="Q207" s="172"/>
      <c r="R207" s="172">
        <v>0.00262</v>
      </c>
      <c r="S207" s="167">
        <f t="shared" si="60"/>
        <v>1.869</v>
      </c>
      <c r="T207" s="168"/>
      <c r="U207" s="168"/>
      <c r="V207" s="172"/>
      <c r="Z207">
        <v>0</v>
      </c>
    </row>
    <row r="208" spans="1:26" ht="14.25">
      <c r="A208" s="148"/>
      <c r="B208" s="148"/>
      <c r="C208" s="163">
        <v>764</v>
      </c>
      <c r="D208" s="163" t="s">
        <v>88</v>
      </c>
      <c r="E208" s="148"/>
      <c r="F208" s="162"/>
      <c r="G208" s="151">
        <f>ROUND((SUM(L199:L207))/1,2)</f>
        <v>0</v>
      </c>
      <c r="H208" s="151">
        <f>ROUND((SUM(M199:M207))/1,2)</f>
        <v>0</v>
      </c>
      <c r="I208" s="151">
        <f>ROUND((SUM(I199:I207))/1,2)</f>
        <v>0</v>
      </c>
      <c r="J208" s="148"/>
      <c r="K208" s="148"/>
      <c r="L208" s="148">
        <f>ROUND((SUM(L199:L207))/1,2)</f>
        <v>0</v>
      </c>
      <c r="M208" s="148">
        <f>ROUND((SUM(M199:M207))/1,2)</f>
        <v>0</v>
      </c>
      <c r="N208" s="148"/>
      <c r="O208" s="148"/>
      <c r="P208" s="173"/>
      <c r="Q208" s="148"/>
      <c r="R208" s="148"/>
      <c r="S208" s="173">
        <f>ROUND((SUM(S199:S207))/1,2)</f>
        <v>2.56</v>
      </c>
      <c r="T208" s="145"/>
      <c r="U208" s="145"/>
      <c r="V208" s="2">
        <f>ROUND((SUM(V199:V207))/1,2)</f>
        <v>0</v>
      </c>
      <c r="W208" s="145"/>
      <c r="X208" s="145"/>
      <c r="Y208" s="145"/>
      <c r="Z208" s="145"/>
    </row>
    <row r="209" spans="1:22" ht="14.25">
      <c r="A209" s="1"/>
      <c r="B209" s="1"/>
      <c r="C209" s="1"/>
      <c r="D209" s="1"/>
      <c r="E209" s="1"/>
      <c r="F209" s="158"/>
      <c r="G209" s="141"/>
      <c r="H209" s="141"/>
      <c r="I209" s="141"/>
      <c r="J209" s="1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6" ht="14.25">
      <c r="A210" s="148"/>
      <c r="B210" s="148"/>
      <c r="C210" s="163">
        <v>766</v>
      </c>
      <c r="D210" s="163" t="s">
        <v>89</v>
      </c>
      <c r="E210" s="148"/>
      <c r="F210" s="162"/>
      <c r="G210" s="149"/>
      <c r="H210" s="149"/>
      <c r="I210" s="149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5"/>
      <c r="U210" s="145"/>
      <c r="V210" s="148"/>
      <c r="W210" s="145"/>
      <c r="X210" s="145"/>
      <c r="Y210" s="145"/>
      <c r="Z210" s="145"/>
    </row>
    <row r="211" spans="1:26" ht="24.75" customHeight="1">
      <c r="A211" s="169"/>
      <c r="B211" s="164" t="s">
        <v>448</v>
      </c>
      <c r="C211" s="170" t="s">
        <v>449</v>
      </c>
      <c r="D211" s="164" t="s">
        <v>450</v>
      </c>
      <c r="E211" s="164" t="s">
        <v>143</v>
      </c>
      <c r="F211" s="165">
        <v>45</v>
      </c>
      <c r="G211" s="171"/>
      <c r="H211" s="171"/>
      <c r="I211" s="166">
        <f aca="true" t="shared" si="61" ref="I211:I225">ROUND(F211*(G211+H211),2)</f>
        <v>0</v>
      </c>
      <c r="J211" s="164">
        <f aca="true" t="shared" si="62" ref="J211:J225">ROUND(F211*(N211),2)</f>
        <v>0</v>
      </c>
      <c r="K211" s="167">
        <f aca="true" t="shared" si="63" ref="K211:K225">ROUND(F211*(O211),2)</f>
        <v>0</v>
      </c>
      <c r="L211" s="167">
        <f aca="true" t="shared" si="64" ref="L211:L225">ROUND(F211*(G211),2)</f>
        <v>0</v>
      </c>
      <c r="M211" s="167">
        <f aca="true" t="shared" si="65" ref="M211:M225">ROUND(F211*(H211),2)</f>
        <v>0</v>
      </c>
      <c r="N211" s="167">
        <v>0</v>
      </c>
      <c r="O211" s="167"/>
      <c r="P211" s="172"/>
      <c r="Q211" s="172"/>
      <c r="R211" s="172"/>
      <c r="S211" s="167">
        <f aca="true" t="shared" si="66" ref="S211:S225">ROUND(F211*(P211),3)</f>
        <v>0</v>
      </c>
      <c r="T211" s="168"/>
      <c r="U211" s="168"/>
      <c r="V211" s="172"/>
      <c r="Z211">
        <v>0</v>
      </c>
    </row>
    <row r="212" spans="1:26" ht="24.75" customHeight="1">
      <c r="A212" s="169"/>
      <c r="B212" s="164" t="s">
        <v>451</v>
      </c>
      <c r="C212" s="170" t="s">
        <v>452</v>
      </c>
      <c r="D212" s="164" t="s">
        <v>453</v>
      </c>
      <c r="E212" s="164" t="s">
        <v>143</v>
      </c>
      <c r="F212" s="165">
        <v>45</v>
      </c>
      <c r="G212" s="171"/>
      <c r="H212" s="171"/>
      <c r="I212" s="166">
        <f t="shared" si="61"/>
        <v>0</v>
      </c>
      <c r="J212" s="164">
        <f t="shared" si="62"/>
        <v>0</v>
      </c>
      <c r="K212" s="167">
        <f t="shared" si="63"/>
        <v>0</v>
      </c>
      <c r="L212" s="167">
        <f t="shared" si="64"/>
        <v>0</v>
      </c>
      <c r="M212" s="167">
        <f t="shared" si="65"/>
        <v>0</v>
      </c>
      <c r="N212" s="167">
        <v>0</v>
      </c>
      <c r="O212" s="167"/>
      <c r="P212" s="172"/>
      <c r="Q212" s="172"/>
      <c r="R212" s="172"/>
      <c r="S212" s="167">
        <f t="shared" si="66"/>
        <v>0</v>
      </c>
      <c r="T212" s="168"/>
      <c r="U212" s="168"/>
      <c r="V212" s="172"/>
      <c r="Z212">
        <v>0</v>
      </c>
    </row>
    <row r="213" spans="1:26" ht="24.75" customHeight="1">
      <c r="A213" s="179"/>
      <c r="B213" s="174" t="s">
        <v>277</v>
      </c>
      <c r="C213" s="180" t="s">
        <v>454</v>
      </c>
      <c r="D213" s="174" t="s">
        <v>455</v>
      </c>
      <c r="E213" s="174" t="s">
        <v>456</v>
      </c>
      <c r="F213" s="175">
        <v>45</v>
      </c>
      <c r="G213" s="181"/>
      <c r="H213" s="181"/>
      <c r="I213" s="176">
        <f t="shared" si="61"/>
        <v>0</v>
      </c>
      <c r="J213" s="174">
        <f t="shared" si="62"/>
        <v>0</v>
      </c>
      <c r="K213" s="177">
        <f t="shared" si="63"/>
        <v>0</v>
      </c>
      <c r="L213" s="177">
        <f t="shared" si="64"/>
        <v>0</v>
      </c>
      <c r="M213" s="177">
        <f t="shared" si="65"/>
        <v>0</v>
      </c>
      <c r="N213" s="177">
        <v>0</v>
      </c>
      <c r="O213" s="177"/>
      <c r="P213" s="182"/>
      <c r="Q213" s="182"/>
      <c r="R213" s="182"/>
      <c r="S213" s="177">
        <f t="shared" si="66"/>
        <v>0</v>
      </c>
      <c r="T213" s="178"/>
      <c r="U213" s="178"/>
      <c r="V213" s="182"/>
      <c r="Z213">
        <v>0</v>
      </c>
    </row>
    <row r="214" spans="1:26" ht="24.75" customHeight="1">
      <c r="A214" s="179"/>
      <c r="B214" s="174" t="s">
        <v>348</v>
      </c>
      <c r="C214" s="180" t="s">
        <v>457</v>
      </c>
      <c r="D214" s="174" t="s">
        <v>458</v>
      </c>
      <c r="E214" s="174" t="s">
        <v>143</v>
      </c>
      <c r="F214" s="175">
        <v>16</v>
      </c>
      <c r="G214" s="181"/>
      <c r="H214" s="181"/>
      <c r="I214" s="176">
        <f t="shared" si="61"/>
        <v>0</v>
      </c>
      <c r="J214" s="174">
        <f t="shared" si="62"/>
        <v>0</v>
      </c>
      <c r="K214" s="177">
        <f t="shared" si="63"/>
        <v>0</v>
      </c>
      <c r="L214" s="177">
        <f t="shared" si="64"/>
        <v>0</v>
      </c>
      <c r="M214" s="177">
        <f t="shared" si="65"/>
        <v>0</v>
      </c>
      <c r="N214" s="177">
        <v>0</v>
      </c>
      <c r="O214" s="177"/>
      <c r="P214" s="182"/>
      <c r="Q214" s="182"/>
      <c r="R214" s="182"/>
      <c r="S214" s="177">
        <f t="shared" si="66"/>
        <v>0</v>
      </c>
      <c r="T214" s="178"/>
      <c r="U214" s="178"/>
      <c r="V214" s="182"/>
      <c r="Z214">
        <v>0</v>
      </c>
    </row>
    <row r="215" spans="1:26" ht="24.75" customHeight="1">
      <c r="A215" s="179"/>
      <c r="B215" s="174" t="s">
        <v>348</v>
      </c>
      <c r="C215" s="180" t="s">
        <v>459</v>
      </c>
      <c r="D215" s="174" t="s">
        <v>460</v>
      </c>
      <c r="E215" s="174" t="s">
        <v>143</v>
      </c>
      <c r="F215" s="175">
        <v>9</v>
      </c>
      <c r="G215" s="181"/>
      <c r="H215" s="181"/>
      <c r="I215" s="176">
        <f t="shared" si="61"/>
        <v>0</v>
      </c>
      <c r="J215" s="174">
        <f t="shared" si="62"/>
        <v>0</v>
      </c>
      <c r="K215" s="177">
        <f t="shared" si="63"/>
        <v>0</v>
      </c>
      <c r="L215" s="177">
        <f t="shared" si="64"/>
        <v>0</v>
      </c>
      <c r="M215" s="177">
        <f t="shared" si="65"/>
        <v>0</v>
      </c>
      <c r="N215" s="177">
        <v>0</v>
      </c>
      <c r="O215" s="177"/>
      <c r="P215" s="182">
        <v>0.016</v>
      </c>
      <c r="Q215" s="182"/>
      <c r="R215" s="182">
        <v>0.016</v>
      </c>
      <c r="S215" s="177">
        <f t="shared" si="66"/>
        <v>0.144</v>
      </c>
      <c r="T215" s="178"/>
      <c r="U215" s="178"/>
      <c r="V215" s="182"/>
      <c r="Z215">
        <v>0</v>
      </c>
    </row>
    <row r="216" spans="1:26" ht="24.75" customHeight="1">
      <c r="A216" s="179"/>
      <c r="B216" s="174" t="s">
        <v>348</v>
      </c>
      <c r="C216" s="180" t="s">
        <v>461</v>
      </c>
      <c r="D216" s="174" t="s">
        <v>462</v>
      </c>
      <c r="E216" s="174" t="s">
        <v>143</v>
      </c>
      <c r="F216" s="175">
        <v>2</v>
      </c>
      <c r="G216" s="181"/>
      <c r="H216" s="181"/>
      <c r="I216" s="176">
        <f t="shared" si="61"/>
        <v>0</v>
      </c>
      <c r="J216" s="174">
        <f t="shared" si="62"/>
        <v>0</v>
      </c>
      <c r="K216" s="177">
        <f t="shared" si="63"/>
        <v>0</v>
      </c>
      <c r="L216" s="177">
        <f t="shared" si="64"/>
        <v>0</v>
      </c>
      <c r="M216" s="177">
        <f t="shared" si="65"/>
        <v>0</v>
      </c>
      <c r="N216" s="177">
        <v>0</v>
      </c>
      <c r="O216" s="177"/>
      <c r="P216" s="182"/>
      <c r="Q216" s="182"/>
      <c r="R216" s="182"/>
      <c r="S216" s="177">
        <f t="shared" si="66"/>
        <v>0</v>
      </c>
      <c r="T216" s="178"/>
      <c r="U216" s="178"/>
      <c r="V216" s="182"/>
      <c r="Z216">
        <v>0</v>
      </c>
    </row>
    <row r="217" spans="1:26" ht="34.5" customHeight="1">
      <c r="A217" s="179"/>
      <c r="B217" s="174" t="s">
        <v>348</v>
      </c>
      <c r="C217" s="180" t="s">
        <v>463</v>
      </c>
      <c r="D217" s="174" t="s">
        <v>464</v>
      </c>
      <c r="E217" s="174" t="s">
        <v>143</v>
      </c>
      <c r="F217" s="175">
        <v>2</v>
      </c>
      <c r="G217" s="181"/>
      <c r="H217" s="181"/>
      <c r="I217" s="176">
        <f t="shared" si="61"/>
        <v>0</v>
      </c>
      <c r="J217" s="174">
        <f t="shared" si="62"/>
        <v>0</v>
      </c>
      <c r="K217" s="177">
        <f t="shared" si="63"/>
        <v>0</v>
      </c>
      <c r="L217" s="177">
        <f t="shared" si="64"/>
        <v>0</v>
      </c>
      <c r="M217" s="177">
        <f t="shared" si="65"/>
        <v>0</v>
      </c>
      <c r="N217" s="177">
        <v>0</v>
      </c>
      <c r="O217" s="177"/>
      <c r="P217" s="182">
        <v>0.12</v>
      </c>
      <c r="Q217" s="182"/>
      <c r="R217" s="182">
        <v>0.12</v>
      </c>
      <c r="S217" s="177">
        <f t="shared" si="66"/>
        <v>0.24</v>
      </c>
      <c r="T217" s="178"/>
      <c r="U217" s="178"/>
      <c r="V217" s="182"/>
      <c r="Z217">
        <v>0</v>
      </c>
    </row>
    <row r="218" spans="1:26" ht="24.75" customHeight="1">
      <c r="A218" s="179"/>
      <c r="B218" s="174" t="s">
        <v>348</v>
      </c>
      <c r="C218" s="180" t="s">
        <v>465</v>
      </c>
      <c r="D218" s="174" t="s">
        <v>466</v>
      </c>
      <c r="E218" s="174" t="s">
        <v>143</v>
      </c>
      <c r="F218" s="175">
        <v>16</v>
      </c>
      <c r="G218" s="181"/>
      <c r="H218" s="181"/>
      <c r="I218" s="176">
        <f t="shared" si="61"/>
        <v>0</v>
      </c>
      <c r="J218" s="174">
        <f t="shared" si="62"/>
        <v>0</v>
      </c>
      <c r="K218" s="177">
        <f t="shared" si="63"/>
        <v>0</v>
      </c>
      <c r="L218" s="177">
        <f t="shared" si="64"/>
        <v>0</v>
      </c>
      <c r="M218" s="177">
        <f t="shared" si="65"/>
        <v>0</v>
      </c>
      <c r="N218" s="177">
        <v>0</v>
      </c>
      <c r="O218" s="177"/>
      <c r="P218" s="182"/>
      <c r="Q218" s="182"/>
      <c r="R218" s="182"/>
      <c r="S218" s="177">
        <f t="shared" si="66"/>
        <v>0</v>
      </c>
      <c r="T218" s="178"/>
      <c r="U218" s="178"/>
      <c r="V218" s="182"/>
      <c r="Z218">
        <v>0</v>
      </c>
    </row>
    <row r="219" spans="1:26" ht="24.75" customHeight="1">
      <c r="A219" s="179"/>
      <c r="B219" s="174" t="s">
        <v>348</v>
      </c>
      <c r="C219" s="180" t="s">
        <v>467</v>
      </c>
      <c r="D219" s="174" t="s">
        <v>468</v>
      </c>
      <c r="E219" s="174" t="s">
        <v>143</v>
      </c>
      <c r="F219" s="175">
        <v>9</v>
      </c>
      <c r="G219" s="181"/>
      <c r="H219" s="181"/>
      <c r="I219" s="176">
        <f t="shared" si="61"/>
        <v>0</v>
      </c>
      <c r="J219" s="174">
        <f t="shared" si="62"/>
        <v>0</v>
      </c>
      <c r="K219" s="177">
        <f t="shared" si="63"/>
        <v>0</v>
      </c>
      <c r="L219" s="177">
        <f t="shared" si="64"/>
        <v>0</v>
      </c>
      <c r="M219" s="177">
        <f t="shared" si="65"/>
        <v>0</v>
      </c>
      <c r="N219" s="177">
        <v>0</v>
      </c>
      <c r="O219" s="177"/>
      <c r="P219" s="182">
        <v>0.0012</v>
      </c>
      <c r="Q219" s="182"/>
      <c r="R219" s="182">
        <v>0.0012</v>
      </c>
      <c r="S219" s="177">
        <f t="shared" si="66"/>
        <v>0.011</v>
      </c>
      <c r="T219" s="178"/>
      <c r="U219" s="178"/>
      <c r="V219" s="182"/>
      <c r="Z219">
        <v>0</v>
      </c>
    </row>
    <row r="220" spans="1:26" ht="24.75" customHeight="1">
      <c r="A220" s="179"/>
      <c r="B220" s="174" t="s">
        <v>348</v>
      </c>
      <c r="C220" s="180" t="s">
        <v>469</v>
      </c>
      <c r="D220" s="174" t="s">
        <v>470</v>
      </c>
      <c r="E220" s="174" t="s">
        <v>143</v>
      </c>
      <c r="F220" s="175">
        <v>16</v>
      </c>
      <c r="G220" s="181"/>
      <c r="H220" s="181"/>
      <c r="I220" s="176">
        <f t="shared" si="61"/>
        <v>0</v>
      </c>
      <c r="J220" s="174">
        <f t="shared" si="62"/>
        <v>0</v>
      </c>
      <c r="K220" s="177">
        <f t="shared" si="63"/>
        <v>0</v>
      </c>
      <c r="L220" s="177">
        <f t="shared" si="64"/>
        <v>0</v>
      </c>
      <c r="M220" s="177">
        <f t="shared" si="65"/>
        <v>0</v>
      </c>
      <c r="N220" s="177">
        <v>0</v>
      </c>
      <c r="O220" s="177"/>
      <c r="P220" s="182">
        <v>0.00135</v>
      </c>
      <c r="Q220" s="182"/>
      <c r="R220" s="182">
        <v>0.00135</v>
      </c>
      <c r="S220" s="177">
        <f t="shared" si="66"/>
        <v>0.022</v>
      </c>
      <c r="T220" s="178"/>
      <c r="U220" s="178"/>
      <c r="V220" s="182"/>
      <c r="Z220">
        <v>0</v>
      </c>
    </row>
    <row r="221" spans="1:26" ht="24.75" customHeight="1">
      <c r="A221" s="169"/>
      <c r="B221" s="164" t="s">
        <v>451</v>
      </c>
      <c r="C221" s="170" t="s">
        <v>471</v>
      </c>
      <c r="D221" s="164" t="s">
        <v>472</v>
      </c>
      <c r="E221" s="164" t="s">
        <v>143</v>
      </c>
      <c r="F221" s="165">
        <v>41</v>
      </c>
      <c r="G221" s="171"/>
      <c r="H221" s="171"/>
      <c r="I221" s="166">
        <f t="shared" si="61"/>
        <v>0</v>
      </c>
      <c r="J221" s="164">
        <f t="shared" si="62"/>
        <v>0</v>
      </c>
      <c r="K221" s="167">
        <f t="shared" si="63"/>
        <v>0</v>
      </c>
      <c r="L221" s="167">
        <f t="shared" si="64"/>
        <v>0</v>
      </c>
      <c r="M221" s="167">
        <f t="shared" si="65"/>
        <v>0</v>
      </c>
      <c r="N221" s="167">
        <v>0</v>
      </c>
      <c r="O221" s="167"/>
      <c r="P221" s="172">
        <v>1E-05</v>
      </c>
      <c r="Q221" s="172"/>
      <c r="R221" s="172">
        <v>1E-05</v>
      </c>
      <c r="S221" s="167">
        <f t="shared" si="66"/>
        <v>0</v>
      </c>
      <c r="T221" s="168"/>
      <c r="U221" s="168"/>
      <c r="V221" s="172"/>
      <c r="Z221">
        <v>0</v>
      </c>
    </row>
    <row r="222" spans="1:26" ht="24.75" customHeight="1">
      <c r="A222" s="179"/>
      <c r="B222" s="174" t="s">
        <v>348</v>
      </c>
      <c r="C222" s="180" t="s">
        <v>473</v>
      </c>
      <c r="D222" s="174" t="s">
        <v>474</v>
      </c>
      <c r="E222" s="174" t="s">
        <v>143</v>
      </c>
      <c r="F222" s="175">
        <v>2</v>
      </c>
      <c r="G222" s="181"/>
      <c r="H222" s="181"/>
      <c r="I222" s="176">
        <f t="shared" si="61"/>
        <v>0</v>
      </c>
      <c r="J222" s="174">
        <f t="shared" si="62"/>
        <v>0</v>
      </c>
      <c r="K222" s="177">
        <f t="shared" si="63"/>
        <v>0</v>
      </c>
      <c r="L222" s="177">
        <f t="shared" si="64"/>
        <v>0</v>
      </c>
      <c r="M222" s="177">
        <f t="shared" si="65"/>
        <v>0</v>
      </c>
      <c r="N222" s="177">
        <v>0</v>
      </c>
      <c r="O222" s="177"/>
      <c r="P222" s="182">
        <v>0.00188</v>
      </c>
      <c r="Q222" s="182"/>
      <c r="R222" s="182">
        <v>0.00188</v>
      </c>
      <c r="S222" s="177">
        <f t="shared" si="66"/>
        <v>0.004</v>
      </c>
      <c r="T222" s="178"/>
      <c r="U222" s="178"/>
      <c r="V222" s="182"/>
      <c r="Z222">
        <v>0</v>
      </c>
    </row>
    <row r="223" spans="1:26" ht="24.75" customHeight="1">
      <c r="A223" s="169"/>
      <c r="B223" s="164" t="s">
        <v>451</v>
      </c>
      <c r="C223" s="170" t="s">
        <v>475</v>
      </c>
      <c r="D223" s="164" t="s">
        <v>476</v>
      </c>
      <c r="E223" s="164" t="s">
        <v>143</v>
      </c>
      <c r="F223" s="165">
        <v>2</v>
      </c>
      <c r="G223" s="171"/>
      <c r="H223" s="171"/>
      <c r="I223" s="166">
        <f t="shared" si="61"/>
        <v>0</v>
      </c>
      <c r="J223" s="164">
        <f t="shared" si="62"/>
        <v>0</v>
      </c>
      <c r="K223" s="167">
        <f t="shared" si="63"/>
        <v>0</v>
      </c>
      <c r="L223" s="167">
        <f t="shared" si="64"/>
        <v>0</v>
      </c>
      <c r="M223" s="167">
        <f t="shared" si="65"/>
        <v>0</v>
      </c>
      <c r="N223" s="167">
        <v>0</v>
      </c>
      <c r="O223" s="167"/>
      <c r="P223" s="172">
        <v>3E-05</v>
      </c>
      <c r="Q223" s="172"/>
      <c r="R223" s="172">
        <v>3E-05</v>
      </c>
      <c r="S223" s="167">
        <f t="shared" si="66"/>
        <v>0</v>
      </c>
      <c r="T223" s="168"/>
      <c r="U223" s="168"/>
      <c r="V223" s="172"/>
      <c r="Z223">
        <v>0</v>
      </c>
    </row>
    <row r="224" spans="1:26" ht="24.75" customHeight="1">
      <c r="A224" s="179"/>
      <c r="B224" s="174" t="s">
        <v>348</v>
      </c>
      <c r="C224" s="180" t="s">
        <v>477</v>
      </c>
      <c r="D224" s="174" t="s">
        <v>478</v>
      </c>
      <c r="E224" s="174" t="s">
        <v>143</v>
      </c>
      <c r="F224" s="175">
        <v>16</v>
      </c>
      <c r="G224" s="181"/>
      <c r="H224" s="181"/>
      <c r="I224" s="176">
        <f t="shared" si="61"/>
        <v>0</v>
      </c>
      <c r="J224" s="174">
        <f t="shared" si="62"/>
        <v>0</v>
      </c>
      <c r="K224" s="177">
        <f t="shared" si="63"/>
        <v>0</v>
      </c>
      <c r="L224" s="177">
        <f t="shared" si="64"/>
        <v>0</v>
      </c>
      <c r="M224" s="177">
        <f t="shared" si="65"/>
        <v>0</v>
      </c>
      <c r="N224" s="177">
        <v>0</v>
      </c>
      <c r="O224" s="177"/>
      <c r="P224" s="182">
        <v>0.0009</v>
      </c>
      <c r="Q224" s="182"/>
      <c r="R224" s="182">
        <v>0.0009</v>
      </c>
      <c r="S224" s="177">
        <f t="shared" si="66"/>
        <v>0.014</v>
      </c>
      <c r="T224" s="178"/>
      <c r="U224" s="178"/>
      <c r="V224" s="182"/>
      <c r="Z224">
        <v>0</v>
      </c>
    </row>
    <row r="225" spans="1:26" ht="24.75" customHeight="1">
      <c r="A225" s="169"/>
      <c r="B225" s="164" t="s">
        <v>451</v>
      </c>
      <c r="C225" s="170" t="s">
        <v>479</v>
      </c>
      <c r="D225" s="164" t="s">
        <v>480</v>
      </c>
      <c r="E225" s="164" t="s">
        <v>364</v>
      </c>
      <c r="F225" s="165">
        <v>0.6</v>
      </c>
      <c r="G225" s="171"/>
      <c r="H225" s="171"/>
      <c r="I225" s="166">
        <f t="shared" si="61"/>
        <v>0</v>
      </c>
      <c r="J225" s="164">
        <f t="shared" si="62"/>
        <v>0</v>
      </c>
      <c r="K225" s="167">
        <f t="shared" si="63"/>
        <v>0</v>
      </c>
      <c r="L225" s="167">
        <f t="shared" si="64"/>
        <v>0</v>
      </c>
      <c r="M225" s="167">
        <f t="shared" si="65"/>
        <v>0</v>
      </c>
      <c r="N225" s="167">
        <v>0</v>
      </c>
      <c r="O225" s="167"/>
      <c r="P225" s="172"/>
      <c r="Q225" s="172"/>
      <c r="R225" s="172"/>
      <c r="S225" s="167">
        <f t="shared" si="66"/>
        <v>0</v>
      </c>
      <c r="T225" s="168"/>
      <c r="U225" s="168"/>
      <c r="V225" s="172"/>
      <c r="Z225">
        <v>0</v>
      </c>
    </row>
    <row r="226" spans="1:26" ht="14.25">
      <c r="A226" s="148"/>
      <c r="B226" s="148"/>
      <c r="C226" s="163">
        <v>766</v>
      </c>
      <c r="D226" s="163" t="s">
        <v>89</v>
      </c>
      <c r="E226" s="148"/>
      <c r="F226" s="162"/>
      <c r="G226" s="151">
        <f>ROUND((SUM(L210:L225))/1,2)</f>
        <v>0</v>
      </c>
      <c r="H226" s="151">
        <f>ROUND((SUM(M210:M225))/1,2)</f>
        <v>0</v>
      </c>
      <c r="I226" s="151">
        <f>ROUND((SUM(I210:I225))/1,2)</f>
        <v>0</v>
      </c>
      <c r="J226" s="148"/>
      <c r="K226" s="148"/>
      <c r="L226" s="148">
        <f>ROUND((SUM(L210:L225))/1,2)</f>
        <v>0</v>
      </c>
      <c r="M226" s="148">
        <f>ROUND((SUM(M210:M225))/1,2)</f>
        <v>0</v>
      </c>
      <c r="N226" s="148"/>
      <c r="O226" s="148"/>
      <c r="P226" s="173"/>
      <c r="Q226" s="148"/>
      <c r="R226" s="148"/>
      <c r="S226" s="173">
        <f>ROUND((SUM(S210:S225))/1,2)</f>
        <v>0.44</v>
      </c>
      <c r="T226" s="145"/>
      <c r="U226" s="145"/>
      <c r="V226" s="2">
        <f>ROUND((SUM(V210:V225))/1,2)</f>
        <v>0</v>
      </c>
      <c r="W226" s="145"/>
      <c r="X226" s="145"/>
      <c r="Y226" s="145"/>
      <c r="Z226" s="145"/>
    </row>
    <row r="227" spans="1:22" ht="14.25">
      <c r="A227" s="1"/>
      <c r="B227" s="1"/>
      <c r="C227" s="1"/>
      <c r="D227" s="1"/>
      <c r="E227" s="1"/>
      <c r="F227" s="158"/>
      <c r="G227" s="141"/>
      <c r="H227" s="141"/>
      <c r="I227" s="141"/>
      <c r="J227" s="1"/>
      <c r="K227" s="1"/>
      <c r="L227" s="1"/>
      <c r="M227" s="1"/>
      <c r="N227" s="1"/>
      <c r="O227" s="1"/>
      <c r="P227" s="1"/>
      <c r="Q227" s="1"/>
      <c r="R227" s="1"/>
      <c r="S227" s="1"/>
      <c r="V227" s="1"/>
    </row>
    <row r="228" spans="1:26" ht="14.25">
      <c r="A228" s="148"/>
      <c r="B228" s="148"/>
      <c r="C228" s="163">
        <v>767</v>
      </c>
      <c r="D228" s="163" t="s">
        <v>90</v>
      </c>
      <c r="E228" s="148"/>
      <c r="F228" s="162"/>
      <c r="G228" s="149"/>
      <c r="H228" s="149"/>
      <c r="I228" s="149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5"/>
      <c r="U228" s="145"/>
      <c r="V228" s="148"/>
      <c r="W228" s="145"/>
      <c r="X228" s="145"/>
      <c r="Y228" s="145"/>
      <c r="Z228" s="145"/>
    </row>
    <row r="229" spans="1:26" ht="24.75" customHeight="1">
      <c r="A229" s="169"/>
      <c r="B229" s="164" t="s">
        <v>481</v>
      </c>
      <c r="C229" s="170" t="s">
        <v>482</v>
      </c>
      <c r="D229" s="164" t="s">
        <v>483</v>
      </c>
      <c r="E229" s="164" t="s">
        <v>434</v>
      </c>
      <c r="F229" s="165">
        <v>95.6</v>
      </c>
      <c r="G229" s="171"/>
      <c r="H229" s="171"/>
      <c r="I229" s="166">
        <f aca="true" t="shared" si="67" ref="I229:I257">ROUND(F229*(G229+H229),2)</f>
        <v>0</v>
      </c>
      <c r="J229" s="164">
        <f aca="true" t="shared" si="68" ref="J229:J257">ROUND(F229*(N229),2)</f>
        <v>0</v>
      </c>
      <c r="K229" s="167">
        <f aca="true" t="shared" si="69" ref="K229:K257">ROUND(F229*(O229),2)</f>
        <v>0</v>
      </c>
      <c r="L229" s="167">
        <f aca="true" t="shared" si="70" ref="L229:L257">ROUND(F229*(G229),2)</f>
        <v>0</v>
      </c>
      <c r="M229" s="167">
        <f aca="true" t="shared" si="71" ref="M229:M257">ROUND(F229*(H229),2)</f>
        <v>0</v>
      </c>
      <c r="N229" s="167">
        <v>0</v>
      </c>
      <c r="O229" s="167"/>
      <c r="P229" s="172">
        <v>0.00012</v>
      </c>
      <c r="Q229" s="172"/>
      <c r="R229" s="172">
        <v>0.00012</v>
      </c>
      <c r="S229" s="167">
        <f aca="true" t="shared" si="72" ref="S229:S257">ROUND(F229*(P229),3)</f>
        <v>0.011</v>
      </c>
      <c r="T229" s="168"/>
      <c r="U229" s="168"/>
      <c r="V229" s="172"/>
      <c r="Z229">
        <v>0</v>
      </c>
    </row>
    <row r="230" spans="1:26" ht="24.75" customHeight="1">
      <c r="A230" s="179"/>
      <c r="B230" s="174" t="s">
        <v>368</v>
      </c>
      <c r="C230" s="180" t="s">
        <v>484</v>
      </c>
      <c r="D230" s="174" t="s">
        <v>485</v>
      </c>
      <c r="E230" s="174" t="s">
        <v>434</v>
      </c>
      <c r="F230" s="175">
        <v>86</v>
      </c>
      <c r="G230" s="181"/>
      <c r="H230" s="181"/>
      <c r="I230" s="176">
        <f t="shared" si="67"/>
        <v>0</v>
      </c>
      <c r="J230" s="174">
        <f t="shared" si="68"/>
        <v>0</v>
      </c>
      <c r="K230" s="177">
        <f t="shared" si="69"/>
        <v>0</v>
      </c>
      <c r="L230" s="177">
        <f t="shared" si="70"/>
        <v>0</v>
      </c>
      <c r="M230" s="177">
        <f t="shared" si="71"/>
        <v>0</v>
      </c>
      <c r="N230" s="177">
        <v>0</v>
      </c>
      <c r="O230" s="177"/>
      <c r="P230" s="182"/>
      <c r="Q230" s="182"/>
      <c r="R230" s="182"/>
      <c r="S230" s="177">
        <f t="shared" si="72"/>
        <v>0</v>
      </c>
      <c r="T230" s="178"/>
      <c r="U230" s="178"/>
      <c r="V230" s="182"/>
      <c r="Z230">
        <v>0</v>
      </c>
    </row>
    <row r="231" spans="1:26" ht="24.75" customHeight="1">
      <c r="A231" s="179"/>
      <c r="B231" s="174" t="s">
        <v>368</v>
      </c>
      <c r="C231" s="180" t="s">
        <v>486</v>
      </c>
      <c r="D231" s="174" t="s">
        <v>487</v>
      </c>
      <c r="E231" s="174" t="s">
        <v>434</v>
      </c>
      <c r="F231" s="175">
        <v>9.6</v>
      </c>
      <c r="G231" s="181"/>
      <c r="H231" s="181"/>
      <c r="I231" s="176">
        <f t="shared" si="67"/>
        <v>0</v>
      </c>
      <c r="J231" s="174">
        <f t="shared" si="68"/>
        <v>0</v>
      </c>
      <c r="K231" s="177">
        <f t="shared" si="69"/>
        <v>0</v>
      </c>
      <c r="L231" s="177">
        <f t="shared" si="70"/>
        <v>0</v>
      </c>
      <c r="M231" s="177">
        <f t="shared" si="71"/>
        <v>0</v>
      </c>
      <c r="N231" s="177">
        <v>0</v>
      </c>
      <c r="O231" s="177"/>
      <c r="P231" s="182"/>
      <c r="Q231" s="182"/>
      <c r="R231" s="182"/>
      <c r="S231" s="177">
        <f t="shared" si="72"/>
        <v>0</v>
      </c>
      <c r="T231" s="178"/>
      <c r="U231" s="178"/>
      <c r="V231" s="182"/>
      <c r="Z231">
        <v>0</v>
      </c>
    </row>
    <row r="232" spans="1:26" ht="24.75" customHeight="1">
      <c r="A232" s="169"/>
      <c r="B232" s="164" t="s">
        <v>488</v>
      </c>
      <c r="C232" s="170" t="s">
        <v>489</v>
      </c>
      <c r="D232" s="164" t="s">
        <v>490</v>
      </c>
      <c r="E232" s="164" t="s">
        <v>434</v>
      </c>
      <c r="F232" s="165">
        <v>1.9</v>
      </c>
      <c r="G232" s="171"/>
      <c r="H232" s="171"/>
      <c r="I232" s="166">
        <f t="shared" si="67"/>
        <v>0</v>
      </c>
      <c r="J232" s="164">
        <f t="shared" si="68"/>
        <v>0</v>
      </c>
      <c r="K232" s="167">
        <f t="shared" si="69"/>
        <v>0</v>
      </c>
      <c r="L232" s="167">
        <f t="shared" si="70"/>
        <v>0</v>
      </c>
      <c r="M232" s="167">
        <f t="shared" si="71"/>
        <v>0</v>
      </c>
      <c r="N232" s="167">
        <v>0</v>
      </c>
      <c r="O232" s="167"/>
      <c r="P232" s="172">
        <v>0.00014</v>
      </c>
      <c r="Q232" s="172"/>
      <c r="R232" s="172">
        <v>0.00014</v>
      </c>
      <c r="S232" s="167">
        <f t="shared" si="72"/>
        <v>0</v>
      </c>
      <c r="T232" s="168"/>
      <c r="U232" s="168"/>
      <c r="V232" s="172"/>
      <c r="Z232">
        <v>0</v>
      </c>
    </row>
    <row r="233" spans="1:26" ht="34.5" customHeight="1">
      <c r="A233" s="169"/>
      <c r="B233" s="164" t="s">
        <v>488</v>
      </c>
      <c r="C233" s="170" t="s">
        <v>491</v>
      </c>
      <c r="D233" s="164" t="s">
        <v>492</v>
      </c>
      <c r="E233" s="164" t="s">
        <v>434</v>
      </c>
      <c r="F233" s="165">
        <v>13.64</v>
      </c>
      <c r="G233" s="171"/>
      <c r="H233" s="171"/>
      <c r="I233" s="166">
        <f t="shared" si="67"/>
        <v>0</v>
      </c>
      <c r="J233" s="164">
        <f t="shared" si="68"/>
        <v>0</v>
      </c>
      <c r="K233" s="167">
        <f t="shared" si="69"/>
        <v>0</v>
      </c>
      <c r="L233" s="167">
        <f t="shared" si="70"/>
        <v>0</v>
      </c>
      <c r="M233" s="167">
        <f t="shared" si="71"/>
        <v>0</v>
      </c>
      <c r="N233" s="167">
        <v>0</v>
      </c>
      <c r="O233" s="167"/>
      <c r="P233" s="172">
        <v>0.00014</v>
      </c>
      <c r="Q233" s="172"/>
      <c r="R233" s="172">
        <v>0.00014</v>
      </c>
      <c r="S233" s="167">
        <f t="shared" si="72"/>
        <v>0.002</v>
      </c>
      <c r="T233" s="168"/>
      <c r="U233" s="168"/>
      <c r="V233" s="172"/>
      <c r="Z233">
        <v>0</v>
      </c>
    </row>
    <row r="234" spans="1:26" ht="34.5" customHeight="1">
      <c r="A234" s="179"/>
      <c r="B234" s="174" t="s">
        <v>294</v>
      </c>
      <c r="C234" s="180" t="s">
        <v>493</v>
      </c>
      <c r="D234" s="174" t="s">
        <v>494</v>
      </c>
      <c r="E234" s="174" t="s">
        <v>143</v>
      </c>
      <c r="F234" s="175">
        <v>2</v>
      </c>
      <c r="G234" s="181"/>
      <c r="H234" s="181"/>
      <c r="I234" s="176">
        <f t="shared" si="67"/>
        <v>0</v>
      </c>
      <c r="J234" s="174">
        <f t="shared" si="68"/>
        <v>0</v>
      </c>
      <c r="K234" s="177">
        <f t="shared" si="69"/>
        <v>0</v>
      </c>
      <c r="L234" s="177">
        <f t="shared" si="70"/>
        <v>0</v>
      </c>
      <c r="M234" s="177">
        <f t="shared" si="71"/>
        <v>0</v>
      </c>
      <c r="N234" s="177">
        <v>0</v>
      </c>
      <c r="O234" s="177"/>
      <c r="P234" s="182"/>
      <c r="Q234" s="182"/>
      <c r="R234" s="182"/>
      <c r="S234" s="177">
        <f t="shared" si="72"/>
        <v>0</v>
      </c>
      <c r="T234" s="178"/>
      <c r="U234" s="178"/>
      <c r="V234" s="182"/>
      <c r="Z234">
        <v>0</v>
      </c>
    </row>
    <row r="235" spans="1:26" ht="49.5" customHeight="1">
      <c r="A235" s="179"/>
      <c r="B235" s="174" t="s">
        <v>333</v>
      </c>
      <c r="C235" s="180" t="s">
        <v>495</v>
      </c>
      <c r="D235" s="174" t="s">
        <v>496</v>
      </c>
      <c r="E235" s="174" t="s">
        <v>143</v>
      </c>
      <c r="F235" s="175">
        <v>2</v>
      </c>
      <c r="G235" s="181"/>
      <c r="H235" s="181"/>
      <c r="I235" s="176">
        <f t="shared" si="67"/>
        <v>0</v>
      </c>
      <c r="J235" s="174">
        <f t="shared" si="68"/>
        <v>0</v>
      </c>
      <c r="K235" s="177">
        <f t="shared" si="69"/>
        <v>0</v>
      </c>
      <c r="L235" s="177">
        <f t="shared" si="70"/>
        <v>0</v>
      </c>
      <c r="M235" s="177">
        <f t="shared" si="71"/>
        <v>0</v>
      </c>
      <c r="N235" s="177">
        <v>0</v>
      </c>
      <c r="O235" s="177"/>
      <c r="P235" s="182"/>
      <c r="Q235" s="182"/>
      <c r="R235" s="182"/>
      <c r="S235" s="177">
        <f t="shared" si="72"/>
        <v>0</v>
      </c>
      <c r="T235" s="178"/>
      <c r="U235" s="178"/>
      <c r="V235" s="182"/>
      <c r="Z235">
        <v>0</v>
      </c>
    </row>
    <row r="236" spans="1:26" ht="49.5" customHeight="1">
      <c r="A236" s="179"/>
      <c r="B236" s="174" t="s">
        <v>333</v>
      </c>
      <c r="C236" s="180" t="s">
        <v>497</v>
      </c>
      <c r="D236" s="174" t="s">
        <v>498</v>
      </c>
      <c r="E236" s="174" t="s">
        <v>143</v>
      </c>
      <c r="F236" s="175">
        <v>1</v>
      </c>
      <c r="G236" s="181"/>
      <c r="H236" s="181"/>
      <c r="I236" s="176">
        <f t="shared" si="67"/>
        <v>0</v>
      </c>
      <c r="J236" s="174">
        <f t="shared" si="68"/>
        <v>0</v>
      </c>
      <c r="K236" s="177">
        <f t="shared" si="69"/>
        <v>0</v>
      </c>
      <c r="L236" s="177">
        <f t="shared" si="70"/>
        <v>0</v>
      </c>
      <c r="M236" s="177">
        <f t="shared" si="71"/>
        <v>0</v>
      </c>
      <c r="N236" s="177">
        <v>0</v>
      </c>
      <c r="O236" s="177"/>
      <c r="P236" s="182"/>
      <c r="Q236" s="182"/>
      <c r="R236" s="182"/>
      <c r="S236" s="177">
        <f t="shared" si="72"/>
        <v>0</v>
      </c>
      <c r="T236" s="178"/>
      <c r="U236" s="178"/>
      <c r="V236" s="182"/>
      <c r="Z236">
        <v>0</v>
      </c>
    </row>
    <row r="237" spans="1:26" ht="34.5" customHeight="1">
      <c r="A237" s="179"/>
      <c r="B237" s="174" t="s">
        <v>368</v>
      </c>
      <c r="C237" s="180" t="s">
        <v>499</v>
      </c>
      <c r="D237" s="174" t="s">
        <v>500</v>
      </c>
      <c r="E237" s="174" t="s">
        <v>143</v>
      </c>
      <c r="F237" s="175">
        <v>15</v>
      </c>
      <c r="G237" s="181"/>
      <c r="H237" s="181"/>
      <c r="I237" s="176">
        <f t="shared" si="67"/>
        <v>0</v>
      </c>
      <c r="J237" s="174">
        <f t="shared" si="68"/>
        <v>0</v>
      </c>
      <c r="K237" s="177">
        <f t="shared" si="69"/>
        <v>0</v>
      </c>
      <c r="L237" s="177">
        <f t="shared" si="70"/>
        <v>0</v>
      </c>
      <c r="M237" s="177">
        <f t="shared" si="71"/>
        <v>0</v>
      </c>
      <c r="N237" s="177">
        <v>0</v>
      </c>
      <c r="O237" s="177"/>
      <c r="P237" s="182">
        <v>0.05</v>
      </c>
      <c r="Q237" s="182"/>
      <c r="R237" s="182">
        <v>0.05</v>
      </c>
      <c r="S237" s="177">
        <f t="shared" si="72"/>
        <v>0.75</v>
      </c>
      <c r="T237" s="178"/>
      <c r="U237" s="178"/>
      <c r="V237" s="182"/>
      <c r="Z237">
        <v>0</v>
      </c>
    </row>
    <row r="238" spans="1:26" ht="34.5" customHeight="1">
      <c r="A238" s="179"/>
      <c r="B238" s="174" t="s">
        <v>368</v>
      </c>
      <c r="C238" s="180" t="s">
        <v>501</v>
      </c>
      <c r="D238" s="174" t="s">
        <v>502</v>
      </c>
      <c r="E238" s="174" t="s">
        <v>143</v>
      </c>
      <c r="F238" s="175">
        <v>2</v>
      </c>
      <c r="G238" s="181"/>
      <c r="H238" s="181"/>
      <c r="I238" s="176">
        <f t="shared" si="67"/>
        <v>0</v>
      </c>
      <c r="J238" s="174">
        <f t="shared" si="68"/>
        <v>0</v>
      </c>
      <c r="K238" s="177">
        <f t="shared" si="69"/>
        <v>0</v>
      </c>
      <c r="L238" s="177">
        <f t="shared" si="70"/>
        <v>0</v>
      </c>
      <c r="M238" s="177">
        <f t="shared" si="71"/>
        <v>0</v>
      </c>
      <c r="N238" s="177">
        <v>0</v>
      </c>
      <c r="O238" s="177"/>
      <c r="P238" s="182">
        <v>0.1</v>
      </c>
      <c r="Q238" s="182"/>
      <c r="R238" s="182">
        <v>0.1</v>
      </c>
      <c r="S238" s="177">
        <f t="shared" si="72"/>
        <v>0.2</v>
      </c>
      <c r="T238" s="178"/>
      <c r="U238" s="178"/>
      <c r="V238" s="182"/>
      <c r="Z238">
        <v>0</v>
      </c>
    </row>
    <row r="239" spans="1:26" ht="34.5" customHeight="1">
      <c r="A239" s="179"/>
      <c r="B239" s="174" t="s">
        <v>368</v>
      </c>
      <c r="C239" s="180" t="s">
        <v>503</v>
      </c>
      <c r="D239" s="225" t="s">
        <v>799</v>
      </c>
      <c r="E239" s="174" t="s">
        <v>143</v>
      </c>
      <c r="F239" s="175">
        <v>4</v>
      </c>
      <c r="G239" s="181"/>
      <c r="H239" s="181"/>
      <c r="I239" s="176">
        <f t="shared" si="67"/>
        <v>0</v>
      </c>
      <c r="J239" s="174">
        <f t="shared" si="68"/>
        <v>0</v>
      </c>
      <c r="K239" s="177">
        <f t="shared" si="69"/>
        <v>0</v>
      </c>
      <c r="L239" s="177">
        <f t="shared" si="70"/>
        <v>0</v>
      </c>
      <c r="M239" s="177">
        <f t="shared" si="71"/>
        <v>0</v>
      </c>
      <c r="N239" s="177">
        <v>0</v>
      </c>
      <c r="O239" s="177"/>
      <c r="P239" s="182">
        <v>0.05</v>
      </c>
      <c r="Q239" s="182"/>
      <c r="R239" s="182">
        <v>0.05</v>
      </c>
      <c r="S239" s="177">
        <f t="shared" si="72"/>
        <v>0.2</v>
      </c>
      <c r="T239" s="178"/>
      <c r="U239" s="178"/>
      <c r="V239" s="182"/>
      <c r="Z239">
        <v>0</v>
      </c>
    </row>
    <row r="240" spans="1:26" ht="34.5" customHeight="1">
      <c r="A240" s="179"/>
      <c r="B240" s="174" t="s">
        <v>368</v>
      </c>
      <c r="C240" s="180" t="s">
        <v>504</v>
      </c>
      <c r="D240" s="174" t="s">
        <v>505</v>
      </c>
      <c r="E240" s="174" t="s">
        <v>143</v>
      </c>
      <c r="F240" s="175">
        <v>4</v>
      </c>
      <c r="G240" s="181"/>
      <c r="H240" s="181"/>
      <c r="I240" s="176">
        <f t="shared" si="67"/>
        <v>0</v>
      </c>
      <c r="J240" s="174">
        <f t="shared" si="68"/>
        <v>0</v>
      </c>
      <c r="K240" s="177">
        <f t="shared" si="69"/>
        <v>0</v>
      </c>
      <c r="L240" s="177">
        <f t="shared" si="70"/>
        <v>0</v>
      </c>
      <c r="M240" s="177">
        <f t="shared" si="71"/>
        <v>0</v>
      </c>
      <c r="N240" s="177">
        <v>0</v>
      </c>
      <c r="O240" s="177"/>
      <c r="P240" s="182">
        <v>0.07</v>
      </c>
      <c r="Q240" s="182"/>
      <c r="R240" s="182">
        <v>0.07</v>
      </c>
      <c r="S240" s="177">
        <f t="shared" si="72"/>
        <v>0.28</v>
      </c>
      <c r="T240" s="178"/>
      <c r="U240" s="178"/>
      <c r="V240" s="182"/>
      <c r="Z240">
        <v>0</v>
      </c>
    </row>
    <row r="241" spans="1:26" ht="34.5" customHeight="1">
      <c r="A241" s="179"/>
      <c r="B241" s="174" t="s">
        <v>368</v>
      </c>
      <c r="C241" s="180" t="s">
        <v>506</v>
      </c>
      <c r="D241" s="174" t="s">
        <v>507</v>
      </c>
      <c r="E241" s="174" t="s">
        <v>143</v>
      </c>
      <c r="F241" s="175">
        <v>6</v>
      </c>
      <c r="G241" s="181"/>
      <c r="H241" s="181"/>
      <c r="I241" s="176">
        <f t="shared" si="67"/>
        <v>0</v>
      </c>
      <c r="J241" s="174">
        <f t="shared" si="68"/>
        <v>0</v>
      </c>
      <c r="K241" s="177">
        <f t="shared" si="69"/>
        <v>0</v>
      </c>
      <c r="L241" s="177">
        <f t="shared" si="70"/>
        <v>0</v>
      </c>
      <c r="M241" s="177">
        <f t="shared" si="71"/>
        <v>0</v>
      </c>
      <c r="N241" s="177">
        <v>0</v>
      </c>
      <c r="O241" s="177"/>
      <c r="P241" s="182">
        <v>0.07</v>
      </c>
      <c r="Q241" s="182"/>
      <c r="R241" s="182">
        <v>0.07</v>
      </c>
      <c r="S241" s="177">
        <f t="shared" si="72"/>
        <v>0.42</v>
      </c>
      <c r="T241" s="178"/>
      <c r="U241" s="178"/>
      <c r="V241" s="182"/>
      <c r="Z241">
        <v>0</v>
      </c>
    </row>
    <row r="242" spans="1:26" ht="34.5" customHeight="1">
      <c r="A242" s="179"/>
      <c r="B242" s="174" t="s">
        <v>368</v>
      </c>
      <c r="C242" s="180" t="s">
        <v>508</v>
      </c>
      <c r="D242" s="174" t="s">
        <v>509</v>
      </c>
      <c r="E242" s="174" t="s">
        <v>143</v>
      </c>
      <c r="F242" s="175">
        <v>2</v>
      </c>
      <c r="G242" s="181"/>
      <c r="H242" s="181"/>
      <c r="I242" s="176">
        <f t="shared" si="67"/>
        <v>0</v>
      </c>
      <c r="J242" s="174">
        <f t="shared" si="68"/>
        <v>0</v>
      </c>
      <c r="K242" s="177">
        <f t="shared" si="69"/>
        <v>0</v>
      </c>
      <c r="L242" s="177">
        <f t="shared" si="70"/>
        <v>0</v>
      </c>
      <c r="M242" s="177">
        <f t="shared" si="71"/>
        <v>0</v>
      </c>
      <c r="N242" s="177">
        <v>0</v>
      </c>
      <c r="O242" s="177"/>
      <c r="P242" s="182">
        <v>0.032</v>
      </c>
      <c r="Q242" s="182"/>
      <c r="R242" s="182">
        <v>0.032</v>
      </c>
      <c r="S242" s="177">
        <f t="shared" si="72"/>
        <v>0.064</v>
      </c>
      <c r="T242" s="178"/>
      <c r="U242" s="178"/>
      <c r="V242" s="182"/>
      <c r="Z242">
        <v>0</v>
      </c>
    </row>
    <row r="243" spans="1:26" ht="34.5" customHeight="1">
      <c r="A243" s="179"/>
      <c r="B243" s="174" t="s">
        <v>368</v>
      </c>
      <c r="C243" s="180" t="s">
        <v>510</v>
      </c>
      <c r="D243" s="174" t="s">
        <v>511</v>
      </c>
      <c r="E243" s="174" t="s">
        <v>143</v>
      </c>
      <c r="F243" s="175">
        <v>2</v>
      </c>
      <c r="G243" s="181"/>
      <c r="H243" s="181"/>
      <c r="I243" s="176">
        <f t="shared" si="67"/>
        <v>0</v>
      </c>
      <c r="J243" s="174">
        <f t="shared" si="68"/>
        <v>0</v>
      </c>
      <c r="K243" s="177">
        <f t="shared" si="69"/>
        <v>0</v>
      </c>
      <c r="L243" s="177">
        <f t="shared" si="70"/>
        <v>0</v>
      </c>
      <c r="M243" s="177">
        <f t="shared" si="71"/>
        <v>0</v>
      </c>
      <c r="N243" s="177">
        <v>0</v>
      </c>
      <c r="O243" s="177"/>
      <c r="P243" s="182">
        <v>0.032</v>
      </c>
      <c r="Q243" s="182"/>
      <c r="R243" s="182">
        <v>0.032</v>
      </c>
      <c r="S243" s="177">
        <f t="shared" si="72"/>
        <v>0.064</v>
      </c>
      <c r="T243" s="178"/>
      <c r="U243" s="178"/>
      <c r="V243" s="182"/>
      <c r="Z243">
        <v>0</v>
      </c>
    </row>
    <row r="244" spans="1:26" ht="34.5" customHeight="1">
      <c r="A244" s="179"/>
      <c r="B244" s="174" t="s">
        <v>368</v>
      </c>
      <c r="C244" s="180" t="s">
        <v>512</v>
      </c>
      <c r="D244" s="174" t="s">
        <v>513</v>
      </c>
      <c r="E244" s="174" t="s">
        <v>143</v>
      </c>
      <c r="F244" s="175">
        <v>1</v>
      </c>
      <c r="G244" s="181"/>
      <c r="H244" s="181"/>
      <c r="I244" s="176">
        <f t="shared" si="67"/>
        <v>0</v>
      </c>
      <c r="J244" s="174">
        <f t="shared" si="68"/>
        <v>0</v>
      </c>
      <c r="K244" s="177">
        <f t="shared" si="69"/>
        <v>0</v>
      </c>
      <c r="L244" s="177">
        <f t="shared" si="70"/>
        <v>0</v>
      </c>
      <c r="M244" s="177">
        <f t="shared" si="71"/>
        <v>0</v>
      </c>
      <c r="N244" s="177">
        <v>0</v>
      </c>
      <c r="O244" s="177"/>
      <c r="P244" s="182">
        <v>0.032</v>
      </c>
      <c r="Q244" s="182"/>
      <c r="R244" s="182">
        <v>0.032</v>
      </c>
      <c r="S244" s="177">
        <f t="shared" si="72"/>
        <v>0.032</v>
      </c>
      <c r="T244" s="178"/>
      <c r="U244" s="178"/>
      <c r="V244" s="182"/>
      <c r="Z244">
        <v>0</v>
      </c>
    </row>
    <row r="245" spans="1:26" ht="34.5" customHeight="1">
      <c r="A245" s="179"/>
      <c r="B245" s="174" t="s">
        <v>368</v>
      </c>
      <c r="C245" s="180" t="s">
        <v>514</v>
      </c>
      <c r="D245" s="174" t="s">
        <v>515</v>
      </c>
      <c r="E245" s="174" t="s">
        <v>143</v>
      </c>
      <c r="F245" s="175">
        <v>2</v>
      </c>
      <c r="G245" s="181"/>
      <c r="H245" s="181"/>
      <c r="I245" s="176">
        <f t="shared" si="67"/>
        <v>0</v>
      </c>
      <c r="J245" s="174">
        <f t="shared" si="68"/>
        <v>0</v>
      </c>
      <c r="K245" s="177">
        <f t="shared" si="69"/>
        <v>0</v>
      </c>
      <c r="L245" s="177">
        <f t="shared" si="70"/>
        <v>0</v>
      </c>
      <c r="M245" s="177">
        <f t="shared" si="71"/>
        <v>0</v>
      </c>
      <c r="N245" s="177">
        <v>0</v>
      </c>
      <c r="O245" s="177"/>
      <c r="P245" s="182">
        <v>0.032</v>
      </c>
      <c r="Q245" s="182"/>
      <c r="R245" s="182">
        <v>0.032</v>
      </c>
      <c r="S245" s="177">
        <f t="shared" si="72"/>
        <v>0.064</v>
      </c>
      <c r="T245" s="178"/>
      <c r="U245" s="178"/>
      <c r="V245" s="182"/>
      <c r="Z245">
        <v>0</v>
      </c>
    </row>
    <row r="246" spans="1:26" ht="34.5" customHeight="1">
      <c r="A246" s="179"/>
      <c r="B246" s="174" t="s">
        <v>368</v>
      </c>
      <c r="C246" s="180" t="s">
        <v>516</v>
      </c>
      <c r="D246" s="174" t="s">
        <v>517</v>
      </c>
      <c r="E246" s="174" t="s">
        <v>143</v>
      </c>
      <c r="F246" s="175">
        <v>1</v>
      </c>
      <c r="G246" s="181"/>
      <c r="H246" s="181"/>
      <c r="I246" s="176">
        <f t="shared" si="67"/>
        <v>0</v>
      </c>
      <c r="J246" s="174">
        <f t="shared" si="68"/>
        <v>0</v>
      </c>
      <c r="K246" s="177">
        <f t="shared" si="69"/>
        <v>0</v>
      </c>
      <c r="L246" s="177">
        <f t="shared" si="70"/>
        <v>0</v>
      </c>
      <c r="M246" s="177">
        <f t="shared" si="71"/>
        <v>0</v>
      </c>
      <c r="N246" s="177">
        <v>0</v>
      </c>
      <c r="O246" s="177"/>
      <c r="P246" s="182">
        <v>0.032</v>
      </c>
      <c r="Q246" s="182"/>
      <c r="R246" s="182">
        <v>0.032</v>
      </c>
      <c r="S246" s="177">
        <f t="shared" si="72"/>
        <v>0.032</v>
      </c>
      <c r="T246" s="178"/>
      <c r="U246" s="178"/>
      <c r="V246" s="182"/>
      <c r="Z246">
        <v>0</v>
      </c>
    </row>
    <row r="247" spans="1:26" ht="24.75" customHeight="1">
      <c r="A247" s="169"/>
      <c r="B247" s="164" t="s">
        <v>488</v>
      </c>
      <c r="C247" s="170" t="s">
        <v>518</v>
      </c>
      <c r="D247" s="164" t="s">
        <v>519</v>
      </c>
      <c r="E247" s="164" t="s">
        <v>150</v>
      </c>
      <c r="F247" s="165">
        <v>132.75</v>
      </c>
      <c r="G247" s="171"/>
      <c r="H247" s="171"/>
      <c r="I247" s="166">
        <f t="shared" si="67"/>
        <v>0</v>
      </c>
      <c r="J247" s="164">
        <f t="shared" si="68"/>
        <v>0</v>
      </c>
      <c r="K247" s="167">
        <f t="shared" si="69"/>
        <v>0</v>
      </c>
      <c r="L247" s="167">
        <f t="shared" si="70"/>
        <v>0</v>
      </c>
      <c r="M247" s="167">
        <f t="shared" si="71"/>
        <v>0</v>
      </c>
      <c r="N247" s="167">
        <v>0</v>
      </c>
      <c r="O247" s="167"/>
      <c r="P247" s="172"/>
      <c r="Q247" s="172"/>
      <c r="R247" s="172"/>
      <c r="S247" s="167">
        <f t="shared" si="72"/>
        <v>0</v>
      </c>
      <c r="T247" s="168"/>
      <c r="U247" s="168"/>
      <c r="V247" s="172"/>
      <c r="Z247">
        <v>0</v>
      </c>
    </row>
    <row r="248" spans="1:26" ht="24.75" customHeight="1">
      <c r="A248" s="169"/>
      <c r="B248" s="164" t="s">
        <v>488</v>
      </c>
      <c r="C248" s="170" t="s">
        <v>520</v>
      </c>
      <c r="D248" s="164" t="s">
        <v>521</v>
      </c>
      <c r="E248" s="164" t="s">
        <v>150</v>
      </c>
      <c r="F248" s="165">
        <v>2.1</v>
      </c>
      <c r="G248" s="171"/>
      <c r="H248" s="171"/>
      <c r="I248" s="166">
        <f t="shared" si="67"/>
        <v>0</v>
      </c>
      <c r="J248" s="164">
        <f t="shared" si="68"/>
        <v>0</v>
      </c>
      <c r="K248" s="167">
        <f t="shared" si="69"/>
        <v>0</v>
      </c>
      <c r="L248" s="167">
        <f t="shared" si="70"/>
        <v>0</v>
      </c>
      <c r="M248" s="167">
        <f t="shared" si="71"/>
        <v>0</v>
      </c>
      <c r="N248" s="167">
        <v>0</v>
      </c>
      <c r="O248" s="167"/>
      <c r="P248" s="172"/>
      <c r="Q248" s="172"/>
      <c r="R248" s="172"/>
      <c r="S248" s="167">
        <f t="shared" si="72"/>
        <v>0</v>
      </c>
      <c r="T248" s="168"/>
      <c r="U248" s="168"/>
      <c r="V248" s="172"/>
      <c r="Z248">
        <v>0</v>
      </c>
    </row>
    <row r="249" spans="1:26" ht="34.5" customHeight="1">
      <c r="A249" s="179"/>
      <c r="B249" s="174" t="s">
        <v>368</v>
      </c>
      <c r="C249" s="180" t="s">
        <v>522</v>
      </c>
      <c r="D249" s="174" t="s">
        <v>523</v>
      </c>
      <c r="E249" s="174" t="s">
        <v>143</v>
      </c>
      <c r="F249" s="175">
        <v>1</v>
      </c>
      <c r="G249" s="181"/>
      <c r="H249" s="181"/>
      <c r="I249" s="176">
        <f t="shared" si="67"/>
        <v>0</v>
      </c>
      <c r="J249" s="174">
        <f t="shared" si="68"/>
        <v>0</v>
      </c>
      <c r="K249" s="177">
        <f t="shared" si="69"/>
        <v>0</v>
      </c>
      <c r="L249" s="177">
        <f t="shared" si="70"/>
        <v>0</v>
      </c>
      <c r="M249" s="177">
        <f t="shared" si="71"/>
        <v>0</v>
      </c>
      <c r="N249" s="177">
        <v>0</v>
      </c>
      <c r="O249" s="177"/>
      <c r="P249" s="182"/>
      <c r="Q249" s="182"/>
      <c r="R249" s="182"/>
      <c r="S249" s="177">
        <f t="shared" si="72"/>
        <v>0</v>
      </c>
      <c r="T249" s="178"/>
      <c r="U249" s="178"/>
      <c r="V249" s="182"/>
      <c r="Z249">
        <v>0</v>
      </c>
    </row>
    <row r="250" spans="1:26" ht="24.75" customHeight="1">
      <c r="A250" s="169"/>
      <c r="B250" s="164" t="s">
        <v>488</v>
      </c>
      <c r="C250" s="170" t="s">
        <v>524</v>
      </c>
      <c r="D250" s="164" t="s">
        <v>525</v>
      </c>
      <c r="E250" s="164" t="s">
        <v>150</v>
      </c>
      <c r="F250" s="165">
        <v>33.465</v>
      </c>
      <c r="G250" s="171"/>
      <c r="H250" s="171"/>
      <c r="I250" s="166">
        <f t="shared" si="67"/>
        <v>0</v>
      </c>
      <c r="J250" s="164">
        <f t="shared" si="68"/>
        <v>0</v>
      </c>
      <c r="K250" s="167">
        <f t="shared" si="69"/>
        <v>0</v>
      </c>
      <c r="L250" s="167">
        <f t="shared" si="70"/>
        <v>0</v>
      </c>
      <c r="M250" s="167">
        <f t="shared" si="71"/>
        <v>0</v>
      </c>
      <c r="N250" s="167">
        <v>0</v>
      </c>
      <c r="O250" s="167"/>
      <c r="P250" s="172">
        <v>0.00057</v>
      </c>
      <c r="Q250" s="172"/>
      <c r="R250" s="172">
        <v>0.00057</v>
      </c>
      <c r="S250" s="167">
        <f t="shared" si="72"/>
        <v>0.019</v>
      </c>
      <c r="T250" s="168"/>
      <c r="U250" s="168"/>
      <c r="V250" s="172"/>
      <c r="Z250">
        <v>0</v>
      </c>
    </row>
    <row r="251" spans="1:26" ht="34.5" customHeight="1">
      <c r="A251" s="179"/>
      <c r="B251" s="174" t="s">
        <v>368</v>
      </c>
      <c r="C251" s="180" t="s">
        <v>526</v>
      </c>
      <c r="D251" s="174" t="s">
        <v>527</v>
      </c>
      <c r="E251" s="174" t="s">
        <v>143</v>
      </c>
      <c r="F251" s="175">
        <v>30</v>
      </c>
      <c r="G251" s="181"/>
      <c r="H251" s="181"/>
      <c r="I251" s="176">
        <f t="shared" si="67"/>
        <v>0</v>
      </c>
      <c r="J251" s="174">
        <f t="shared" si="68"/>
        <v>0</v>
      </c>
      <c r="K251" s="177">
        <f t="shared" si="69"/>
        <v>0</v>
      </c>
      <c r="L251" s="177">
        <f t="shared" si="70"/>
        <v>0</v>
      </c>
      <c r="M251" s="177">
        <f t="shared" si="71"/>
        <v>0</v>
      </c>
      <c r="N251" s="177">
        <v>0</v>
      </c>
      <c r="O251" s="177"/>
      <c r="P251" s="182">
        <v>0.06</v>
      </c>
      <c r="Q251" s="182"/>
      <c r="R251" s="182">
        <v>0.06</v>
      </c>
      <c r="S251" s="177">
        <f t="shared" si="72"/>
        <v>1.8</v>
      </c>
      <c r="T251" s="178"/>
      <c r="U251" s="178"/>
      <c r="V251" s="182"/>
      <c r="Z251">
        <v>0</v>
      </c>
    </row>
    <row r="252" spans="1:26" ht="34.5" customHeight="1">
      <c r="A252" s="179"/>
      <c r="B252" s="174" t="s">
        <v>368</v>
      </c>
      <c r="C252" s="180" t="s">
        <v>528</v>
      </c>
      <c r="D252" s="174" t="s">
        <v>529</v>
      </c>
      <c r="E252" s="174" t="s">
        <v>143</v>
      </c>
      <c r="F252" s="175">
        <v>1</v>
      </c>
      <c r="G252" s="181"/>
      <c r="H252" s="181"/>
      <c r="I252" s="176">
        <f t="shared" si="67"/>
        <v>0</v>
      </c>
      <c r="J252" s="174">
        <f t="shared" si="68"/>
        <v>0</v>
      </c>
      <c r="K252" s="177">
        <f t="shared" si="69"/>
        <v>0</v>
      </c>
      <c r="L252" s="177">
        <f t="shared" si="70"/>
        <v>0</v>
      </c>
      <c r="M252" s="177">
        <f t="shared" si="71"/>
        <v>0</v>
      </c>
      <c r="N252" s="177">
        <v>0</v>
      </c>
      <c r="O252" s="177"/>
      <c r="P252" s="182">
        <v>0.05</v>
      </c>
      <c r="Q252" s="182"/>
      <c r="R252" s="182">
        <v>0.05</v>
      </c>
      <c r="S252" s="177">
        <f t="shared" si="72"/>
        <v>0.05</v>
      </c>
      <c r="T252" s="178"/>
      <c r="U252" s="178"/>
      <c r="V252" s="182"/>
      <c r="Z252">
        <v>0</v>
      </c>
    </row>
    <row r="253" spans="1:26" ht="24.75" customHeight="1">
      <c r="A253" s="169"/>
      <c r="B253" s="164" t="s">
        <v>481</v>
      </c>
      <c r="C253" s="170" t="s">
        <v>530</v>
      </c>
      <c r="D253" s="164" t="s">
        <v>531</v>
      </c>
      <c r="E253" s="164" t="s">
        <v>143</v>
      </c>
      <c r="F253" s="165">
        <v>2</v>
      </c>
      <c r="G253" s="171"/>
      <c r="H253" s="171"/>
      <c r="I253" s="166">
        <f t="shared" si="67"/>
        <v>0</v>
      </c>
      <c r="J253" s="164">
        <f t="shared" si="68"/>
        <v>0</v>
      </c>
      <c r="K253" s="167">
        <f t="shared" si="69"/>
        <v>0</v>
      </c>
      <c r="L253" s="167">
        <f t="shared" si="70"/>
        <v>0</v>
      </c>
      <c r="M253" s="167">
        <f t="shared" si="71"/>
        <v>0</v>
      </c>
      <c r="N253" s="167">
        <v>0</v>
      </c>
      <c r="O253" s="167"/>
      <c r="P253" s="172">
        <v>6E-05</v>
      </c>
      <c r="Q253" s="172"/>
      <c r="R253" s="172">
        <v>6E-05</v>
      </c>
      <c r="S253" s="167">
        <f t="shared" si="72"/>
        <v>0</v>
      </c>
      <c r="T253" s="168"/>
      <c r="U253" s="168"/>
      <c r="V253" s="172"/>
      <c r="Z253">
        <v>0</v>
      </c>
    </row>
    <row r="254" spans="1:26" ht="24.75" customHeight="1">
      <c r="A254" s="179"/>
      <c r="B254" s="174" t="s">
        <v>532</v>
      </c>
      <c r="C254" s="180" t="s">
        <v>533</v>
      </c>
      <c r="D254" s="174" t="s">
        <v>534</v>
      </c>
      <c r="E254" s="174" t="s">
        <v>143</v>
      </c>
      <c r="F254" s="175">
        <v>2</v>
      </c>
      <c r="G254" s="181"/>
      <c r="H254" s="181"/>
      <c r="I254" s="176">
        <f t="shared" si="67"/>
        <v>0</v>
      </c>
      <c r="J254" s="174">
        <f t="shared" si="68"/>
        <v>0</v>
      </c>
      <c r="K254" s="177">
        <f t="shared" si="69"/>
        <v>0</v>
      </c>
      <c r="L254" s="177">
        <f t="shared" si="70"/>
        <v>0</v>
      </c>
      <c r="M254" s="177">
        <f t="shared" si="71"/>
        <v>0</v>
      </c>
      <c r="N254" s="177">
        <v>0</v>
      </c>
      <c r="O254" s="177"/>
      <c r="P254" s="182">
        <v>2E-05</v>
      </c>
      <c r="Q254" s="182"/>
      <c r="R254" s="182">
        <v>2E-05</v>
      </c>
      <c r="S254" s="177">
        <f t="shared" si="72"/>
        <v>0</v>
      </c>
      <c r="T254" s="178"/>
      <c r="U254" s="178"/>
      <c r="V254" s="182"/>
      <c r="Z254">
        <v>0</v>
      </c>
    </row>
    <row r="255" spans="1:26" ht="34.5" customHeight="1">
      <c r="A255" s="169"/>
      <c r="B255" s="164" t="s">
        <v>488</v>
      </c>
      <c r="C255" s="170" t="s">
        <v>535</v>
      </c>
      <c r="D255" s="164" t="s">
        <v>536</v>
      </c>
      <c r="E255" s="164" t="s">
        <v>434</v>
      </c>
      <c r="F255" s="165">
        <v>8.52</v>
      </c>
      <c r="G255" s="171"/>
      <c r="H255" s="171"/>
      <c r="I255" s="166">
        <f t="shared" si="67"/>
        <v>0</v>
      </c>
      <c r="J255" s="164">
        <f t="shared" si="68"/>
        <v>0</v>
      </c>
      <c r="K255" s="167">
        <f t="shared" si="69"/>
        <v>0</v>
      </c>
      <c r="L255" s="167">
        <f t="shared" si="70"/>
        <v>0</v>
      </c>
      <c r="M255" s="167">
        <f t="shared" si="71"/>
        <v>0</v>
      </c>
      <c r="N255" s="167">
        <v>0</v>
      </c>
      <c r="O255" s="167"/>
      <c r="P255" s="172">
        <v>0.00014</v>
      </c>
      <c r="Q255" s="172"/>
      <c r="R255" s="172">
        <v>0.00014</v>
      </c>
      <c r="S255" s="167">
        <f t="shared" si="72"/>
        <v>0.001</v>
      </c>
      <c r="T255" s="168"/>
      <c r="U255" s="168"/>
      <c r="V255" s="172"/>
      <c r="Z255">
        <v>0</v>
      </c>
    </row>
    <row r="256" spans="1:26" ht="24.75" customHeight="1">
      <c r="A256" s="179"/>
      <c r="B256" s="174" t="s">
        <v>277</v>
      </c>
      <c r="C256" s="180" t="s">
        <v>537</v>
      </c>
      <c r="D256" s="174" t="s">
        <v>538</v>
      </c>
      <c r="E256" s="174" t="s">
        <v>143</v>
      </c>
      <c r="F256" s="175">
        <v>1</v>
      </c>
      <c r="G256" s="181"/>
      <c r="H256" s="181"/>
      <c r="I256" s="176">
        <f t="shared" si="67"/>
        <v>0</v>
      </c>
      <c r="J256" s="174">
        <f t="shared" si="68"/>
        <v>0</v>
      </c>
      <c r="K256" s="177">
        <f t="shared" si="69"/>
        <v>0</v>
      </c>
      <c r="L256" s="177">
        <f t="shared" si="70"/>
        <v>0</v>
      </c>
      <c r="M256" s="177">
        <f t="shared" si="71"/>
        <v>0</v>
      </c>
      <c r="N256" s="177">
        <v>0</v>
      </c>
      <c r="O256" s="177"/>
      <c r="P256" s="182">
        <v>0.0003</v>
      </c>
      <c r="Q256" s="182"/>
      <c r="R256" s="182">
        <v>0.0003</v>
      </c>
      <c r="S256" s="177">
        <f t="shared" si="72"/>
        <v>0</v>
      </c>
      <c r="T256" s="178"/>
      <c r="U256" s="178"/>
      <c r="V256" s="182"/>
      <c r="Z256">
        <v>0</v>
      </c>
    </row>
    <row r="257" spans="1:26" ht="24.75" customHeight="1">
      <c r="A257" s="169"/>
      <c r="B257" s="164" t="s">
        <v>481</v>
      </c>
      <c r="C257" s="170" t="s">
        <v>539</v>
      </c>
      <c r="D257" s="164" t="s">
        <v>540</v>
      </c>
      <c r="E257" s="164" t="s">
        <v>364</v>
      </c>
      <c r="F257" s="165">
        <v>1.3</v>
      </c>
      <c r="G257" s="171"/>
      <c r="H257" s="171"/>
      <c r="I257" s="166">
        <f t="shared" si="67"/>
        <v>0</v>
      </c>
      <c r="J257" s="164">
        <f t="shared" si="68"/>
        <v>0</v>
      </c>
      <c r="K257" s="167">
        <f t="shared" si="69"/>
        <v>0</v>
      </c>
      <c r="L257" s="167">
        <f t="shared" si="70"/>
        <v>0</v>
      </c>
      <c r="M257" s="167">
        <f t="shared" si="71"/>
        <v>0</v>
      </c>
      <c r="N257" s="167">
        <v>0</v>
      </c>
      <c r="O257" s="167"/>
      <c r="P257" s="172"/>
      <c r="Q257" s="172"/>
      <c r="R257" s="172"/>
      <c r="S257" s="167">
        <f t="shared" si="72"/>
        <v>0</v>
      </c>
      <c r="T257" s="168"/>
      <c r="U257" s="168"/>
      <c r="V257" s="172"/>
      <c r="Z257">
        <v>0</v>
      </c>
    </row>
    <row r="258" spans="1:26" ht="14.25">
      <c r="A258" s="148"/>
      <c r="B258" s="148"/>
      <c r="C258" s="163">
        <v>767</v>
      </c>
      <c r="D258" s="163" t="s">
        <v>90</v>
      </c>
      <c r="E258" s="148"/>
      <c r="F258" s="162"/>
      <c r="G258" s="151">
        <f>ROUND((SUM(L228:L257))/1,2)</f>
        <v>0</v>
      </c>
      <c r="H258" s="151">
        <f>ROUND((SUM(M228:M257))/1,2)</f>
        <v>0</v>
      </c>
      <c r="I258" s="151">
        <f>ROUND((SUM(I228:I257))/1,2)</f>
        <v>0</v>
      </c>
      <c r="J258" s="148"/>
      <c r="K258" s="148"/>
      <c r="L258" s="148">
        <f>ROUND((SUM(L228:L257))/1,2)</f>
        <v>0</v>
      </c>
      <c r="M258" s="148">
        <f>ROUND((SUM(M228:M257))/1,2)</f>
        <v>0</v>
      </c>
      <c r="N258" s="148"/>
      <c r="O258" s="148"/>
      <c r="P258" s="173"/>
      <c r="Q258" s="148"/>
      <c r="R258" s="148"/>
      <c r="S258" s="173">
        <f>ROUND((SUM(S228:S257))/1,2)</f>
        <v>3.99</v>
      </c>
      <c r="T258" s="145"/>
      <c r="U258" s="145"/>
      <c r="V258" s="2">
        <f>ROUND((SUM(V228:V257))/1,2)</f>
        <v>0</v>
      </c>
      <c r="W258" s="145"/>
      <c r="X258" s="145"/>
      <c r="Y258" s="145"/>
      <c r="Z258" s="145"/>
    </row>
    <row r="259" spans="1:22" ht="14.25">
      <c r="A259" s="1"/>
      <c r="B259" s="1"/>
      <c r="C259" s="1"/>
      <c r="D259" s="1"/>
      <c r="E259" s="1"/>
      <c r="F259" s="158"/>
      <c r="G259" s="141"/>
      <c r="H259" s="141"/>
      <c r="I259" s="141"/>
      <c r="J259" s="1"/>
      <c r="K259" s="1"/>
      <c r="L259" s="1"/>
      <c r="M259" s="1"/>
      <c r="N259" s="1"/>
      <c r="O259" s="1"/>
      <c r="P259" s="1"/>
      <c r="Q259" s="1"/>
      <c r="R259" s="1"/>
      <c r="S259" s="1"/>
      <c r="V259" s="1"/>
    </row>
    <row r="260" spans="1:26" ht="14.25">
      <c r="A260" s="148"/>
      <c r="B260" s="148"/>
      <c r="C260" s="163">
        <v>771</v>
      </c>
      <c r="D260" s="163" t="s">
        <v>91</v>
      </c>
      <c r="E260" s="148"/>
      <c r="F260" s="162"/>
      <c r="G260" s="149"/>
      <c r="H260" s="149"/>
      <c r="I260" s="149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5"/>
      <c r="U260" s="145"/>
      <c r="V260" s="148"/>
      <c r="W260" s="145"/>
      <c r="X260" s="145"/>
      <c r="Y260" s="145"/>
      <c r="Z260" s="145"/>
    </row>
    <row r="261" spans="1:26" ht="24.75" customHeight="1">
      <c r="A261" s="179"/>
      <c r="B261" s="174" t="s">
        <v>333</v>
      </c>
      <c r="C261" s="180" t="s">
        <v>541</v>
      </c>
      <c r="D261" s="174" t="s">
        <v>542</v>
      </c>
      <c r="E261" s="174" t="s">
        <v>214</v>
      </c>
      <c r="F261" s="175">
        <v>2169.3</v>
      </c>
      <c r="G261" s="181"/>
      <c r="H261" s="181"/>
      <c r="I261" s="176">
        <f aca="true" t="shared" si="73" ref="I261:I270">ROUND(F261*(G261+H261),2)</f>
        <v>0</v>
      </c>
      <c r="J261" s="174">
        <f aca="true" t="shared" si="74" ref="J261:J270">ROUND(F261*(N261),2)</f>
        <v>0</v>
      </c>
      <c r="K261" s="177">
        <f aca="true" t="shared" si="75" ref="K261:K270">ROUND(F261*(O261),2)</f>
        <v>0</v>
      </c>
      <c r="L261" s="177">
        <f aca="true" t="shared" si="76" ref="L261:L270">ROUND(F261*(G261),2)</f>
        <v>0</v>
      </c>
      <c r="M261" s="177">
        <f aca="true" t="shared" si="77" ref="M261:M270">ROUND(F261*(H261),2)</f>
        <v>0</v>
      </c>
      <c r="N261" s="177">
        <v>0</v>
      </c>
      <c r="O261" s="177"/>
      <c r="P261" s="182"/>
      <c r="Q261" s="182"/>
      <c r="R261" s="182"/>
      <c r="S261" s="177">
        <f aca="true" t="shared" si="78" ref="S261:S270">ROUND(F261*(P261),3)</f>
        <v>0</v>
      </c>
      <c r="T261" s="178"/>
      <c r="U261" s="178"/>
      <c r="V261" s="182"/>
      <c r="Z261">
        <v>0</v>
      </c>
    </row>
    <row r="262" spans="1:26" ht="24.75" customHeight="1">
      <c r="A262" s="179"/>
      <c r="B262" s="174" t="s">
        <v>333</v>
      </c>
      <c r="C262" s="180" t="s">
        <v>543</v>
      </c>
      <c r="D262" s="174" t="s">
        <v>544</v>
      </c>
      <c r="E262" s="174" t="s">
        <v>214</v>
      </c>
      <c r="F262" s="175">
        <v>433.86</v>
      </c>
      <c r="G262" s="181"/>
      <c r="H262" s="181"/>
      <c r="I262" s="176">
        <f t="shared" si="73"/>
        <v>0</v>
      </c>
      <c r="J262" s="174">
        <f t="shared" si="74"/>
        <v>0</v>
      </c>
      <c r="K262" s="177">
        <f t="shared" si="75"/>
        <v>0</v>
      </c>
      <c r="L262" s="177">
        <f t="shared" si="76"/>
        <v>0</v>
      </c>
      <c r="M262" s="177">
        <f t="shared" si="77"/>
        <v>0</v>
      </c>
      <c r="N262" s="177">
        <v>0</v>
      </c>
      <c r="O262" s="177"/>
      <c r="P262" s="182"/>
      <c r="Q262" s="182"/>
      <c r="R262" s="182"/>
      <c r="S262" s="177">
        <f t="shared" si="78"/>
        <v>0</v>
      </c>
      <c r="T262" s="178"/>
      <c r="U262" s="178"/>
      <c r="V262" s="182"/>
      <c r="Z262">
        <v>0</v>
      </c>
    </row>
    <row r="263" spans="1:26" ht="24.75" customHeight="1">
      <c r="A263" s="179"/>
      <c r="B263" s="174" t="s">
        <v>333</v>
      </c>
      <c r="C263" s="180" t="s">
        <v>545</v>
      </c>
      <c r="D263" s="174" t="s">
        <v>546</v>
      </c>
      <c r="E263" s="174" t="s">
        <v>214</v>
      </c>
      <c r="F263" s="175">
        <v>35.075</v>
      </c>
      <c r="G263" s="181"/>
      <c r="H263" s="181"/>
      <c r="I263" s="176">
        <f t="shared" si="73"/>
        <v>0</v>
      </c>
      <c r="J263" s="174">
        <f t="shared" si="74"/>
        <v>0</v>
      </c>
      <c r="K263" s="177">
        <f t="shared" si="75"/>
        <v>0</v>
      </c>
      <c r="L263" s="177">
        <f t="shared" si="76"/>
        <v>0</v>
      </c>
      <c r="M263" s="177">
        <f t="shared" si="77"/>
        <v>0</v>
      </c>
      <c r="N263" s="177">
        <v>0</v>
      </c>
      <c r="O263" s="177"/>
      <c r="P263" s="182"/>
      <c r="Q263" s="182"/>
      <c r="R263" s="182"/>
      <c r="S263" s="177">
        <f t="shared" si="78"/>
        <v>0</v>
      </c>
      <c r="T263" s="178"/>
      <c r="U263" s="178"/>
      <c r="V263" s="182"/>
      <c r="Z263">
        <v>0</v>
      </c>
    </row>
    <row r="264" spans="1:26" ht="24.75" customHeight="1">
      <c r="A264" s="179"/>
      <c r="B264" s="174" t="s">
        <v>333</v>
      </c>
      <c r="C264" s="180" t="s">
        <v>547</v>
      </c>
      <c r="D264" s="174" t="s">
        <v>548</v>
      </c>
      <c r="E264" s="174" t="s">
        <v>214</v>
      </c>
      <c r="F264" s="175">
        <v>7.015</v>
      </c>
      <c r="G264" s="181"/>
      <c r="H264" s="181"/>
      <c r="I264" s="176">
        <f t="shared" si="73"/>
        <v>0</v>
      </c>
      <c r="J264" s="174">
        <f t="shared" si="74"/>
        <v>0</v>
      </c>
      <c r="K264" s="177">
        <f t="shared" si="75"/>
        <v>0</v>
      </c>
      <c r="L264" s="177">
        <f t="shared" si="76"/>
        <v>0</v>
      </c>
      <c r="M264" s="177">
        <f t="shared" si="77"/>
        <v>0</v>
      </c>
      <c r="N264" s="177">
        <v>0</v>
      </c>
      <c r="O264" s="177"/>
      <c r="P264" s="182"/>
      <c r="Q264" s="182"/>
      <c r="R264" s="182"/>
      <c r="S264" s="177">
        <f t="shared" si="78"/>
        <v>0</v>
      </c>
      <c r="T264" s="178"/>
      <c r="U264" s="178"/>
      <c r="V264" s="182"/>
      <c r="Z264">
        <v>0</v>
      </c>
    </row>
    <row r="265" spans="1:26" ht="24.75" customHeight="1">
      <c r="A265" s="169"/>
      <c r="B265" s="164" t="s">
        <v>416</v>
      </c>
      <c r="C265" s="170" t="s">
        <v>549</v>
      </c>
      <c r="D265" s="164" t="s">
        <v>550</v>
      </c>
      <c r="E265" s="164" t="s">
        <v>150</v>
      </c>
      <c r="F265" s="165">
        <v>433.86</v>
      </c>
      <c r="G265" s="171"/>
      <c r="H265" s="171"/>
      <c r="I265" s="166">
        <f t="shared" si="73"/>
        <v>0</v>
      </c>
      <c r="J265" s="164">
        <f t="shared" si="74"/>
        <v>0</v>
      </c>
      <c r="K265" s="167">
        <f t="shared" si="75"/>
        <v>0</v>
      </c>
      <c r="L265" s="167">
        <f t="shared" si="76"/>
        <v>0</v>
      </c>
      <c r="M265" s="167">
        <f t="shared" si="77"/>
        <v>0</v>
      </c>
      <c r="N265" s="167">
        <v>0</v>
      </c>
      <c r="O265" s="167"/>
      <c r="P265" s="172"/>
      <c r="Q265" s="172"/>
      <c r="R265" s="172"/>
      <c r="S265" s="167">
        <f t="shared" si="78"/>
        <v>0</v>
      </c>
      <c r="T265" s="168"/>
      <c r="U265" s="168"/>
      <c r="V265" s="172"/>
      <c r="Z265">
        <v>0</v>
      </c>
    </row>
    <row r="266" spans="1:26" ht="24.75" customHeight="1">
      <c r="A266" s="169"/>
      <c r="B266" s="164" t="s">
        <v>551</v>
      </c>
      <c r="C266" s="170" t="s">
        <v>552</v>
      </c>
      <c r="D266" s="164" t="s">
        <v>553</v>
      </c>
      <c r="E266" s="164" t="s">
        <v>150</v>
      </c>
      <c r="F266" s="165">
        <v>402.16</v>
      </c>
      <c r="G266" s="171"/>
      <c r="H266" s="171"/>
      <c r="I266" s="166">
        <f t="shared" si="73"/>
        <v>0</v>
      </c>
      <c r="J266" s="164">
        <f t="shared" si="74"/>
        <v>0</v>
      </c>
      <c r="K266" s="167">
        <f t="shared" si="75"/>
        <v>0</v>
      </c>
      <c r="L266" s="167">
        <f t="shared" si="76"/>
        <v>0</v>
      </c>
      <c r="M266" s="167">
        <f t="shared" si="77"/>
        <v>0</v>
      </c>
      <c r="N266" s="167">
        <v>0</v>
      </c>
      <c r="O266" s="167"/>
      <c r="P266" s="172">
        <v>0.0511094</v>
      </c>
      <c r="Q266" s="172"/>
      <c r="R266" s="172">
        <v>0.0511094</v>
      </c>
      <c r="S266" s="167">
        <f t="shared" si="78"/>
        <v>20.554</v>
      </c>
      <c r="T266" s="168"/>
      <c r="U266" s="168"/>
      <c r="V266" s="172"/>
      <c r="Z266">
        <v>0</v>
      </c>
    </row>
    <row r="267" spans="1:26" ht="24.75" customHeight="1">
      <c r="A267" s="179"/>
      <c r="B267" s="174" t="s">
        <v>532</v>
      </c>
      <c r="C267" s="180" t="s">
        <v>554</v>
      </c>
      <c r="D267" s="174" t="s">
        <v>555</v>
      </c>
      <c r="E267" s="174" t="s">
        <v>150</v>
      </c>
      <c r="F267" s="175">
        <v>7.716500000000001</v>
      </c>
      <c r="G267" s="181"/>
      <c r="H267" s="181"/>
      <c r="I267" s="176">
        <f t="shared" si="73"/>
        <v>0</v>
      </c>
      <c r="J267" s="174">
        <f t="shared" si="74"/>
        <v>0</v>
      </c>
      <c r="K267" s="177">
        <f t="shared" si="75"/>
        <v>0</v>
      </c>
      <c r="L267" s="177">
        <f t="shared" si="76"/>
        <v>0</v>
      </c>
      <c r="M267" s="177">
        <f t="shared" si="77"/>
        <v>0</v>
      </c>
      <c r="N267" s="177">
        <v>0</v>
      </c>
      <c r="O267" s="177"/>
      <c r="P267" s="182">
        <v>0.02</v>
      </c>
      <c r="Q267" s="182"/>
      <c r="R267" s="182">
        <v>0.02</v>
      </c>
      <c r="S267" s="177">
        <f t="shared" si="78"/>
        <v>0.154</v>
      </c>
      <c r="T267" s="178"/>
      <c r="U267" s="178"/>
      <c r="V267" s="182"/>
      <c r="Z267">
        <v>0</v>
      </c>
    </row>
    <row r="268" spans="1:26" ht="24.75" customHeight="1">
      <c r="A268" s="169"/>
      <c r="B268" s="164" t="s">
        <v>551</v>
      </c>
      <c r="C268" s="170" t="s">
        <v>556</v>
      </c>
      <c r="D268" s="164" t="s">
        <v>557</v>
      </c>
      <c r="E268" s="164" t="s">
        <v>364</v>
      </c>
      <c r="F268" s="165">
        <v>4.1000000000000005</v>
      </c>
      <c r="G268" s="171"/>
      <c r="H268" s="171"/>
      <c r="I268" s="166">
        <f t="shared" si="73"/>
        <v>0</v>
      </c>
      <c r="J268" s="164">
        <f t="shared" si="74"/>
        <v>0</v>
      </c>
      <c r="K268" s="167">
        <f t="shared" si="75"/>
        <v>0</v>
      </c>
      <c r="L268" s="167">
        <f t="shared" si="76"/>
        <v>0</v>
      </c>
      <c r="M268" s="167">
        <f t="shared" si="77"/>
        <v>0</v>
      </c>
      <c r="N268" s="167">
        <v>0</v>
      </c>
      <c r="O268" s="167"/>
      <c r="P268" s="172"/>
      <c r="Q268" s="172"/>
      <c r="R268" s="172"/>
      <c r="S268" s="167">
        <f t="shared" si="78"/>
        <v>0</v>
      </c>
      <c r="T268" s="168"/>
      <c r="U268" s="168"/>
      <c r="V268" s="172"/>
      <c r="Z268">
        <v>0</v>
      </c>
    </row>
    <row r="269" spans="1:26" ht="24.75" customHeight="1">
      <c r="A269" s="169"/>
      <c r="B269" s="164" t="s">
        <v>551</v>
      </c>
      <c r="C269" s="170" t="s">
        <v>558</v>
      </c>
      <c r="D269" s="164" t="s">
        <v>559</v>
      </c>
      <c r="E269" s="164" t="s">
        <v>434</v>
      </c>
      <c r="F269" s="165">
        <v>314.925</v>
      </c>
      <c r="G269" s="171"/>
      <c r="H269" s="171"/>
      <c r="I269" s="166">
        <f t="shared" si="73"/>
        <v>0</v>
      </c>
      <c r="J269" s="164">
        <f t="shared" si="74"/>
        <v>0</v>
      </c>
      <c r="K269" s="167">
        <f t="shared" si="75"/>
        <v>0</v>
      </c>
      <c r="L269" s="167">
        <f t="shared" si="76"/>
        <v>0</v>
      </c>
      <c r="M269" s="167">
        <f t="shared" si="77"/>
        <v>0</v>
      </c>
      <c r="N269" s="167">
        <v>0</v>
      </c>
      <c r="O269" s="167"/>
      <c r="P269" s="172">
        <v>0.00061</v>
      </c>
      <c r="Q269" s="172"/>
      <c r="R269" s="172">
        <v>0.00061</v>
      </c>
      <c r="S269" s="167">
        <f t="shared" si="78"/>
        <v>0.192</v>
      </c>
      <c r="T269" s="168"/>
      <c r="U269" s="168"/>
      <c r="V269" s="172"/>
      <c r="Z269">
        <v>0</v>
      </c>
    </row>
    <row r="270" spans="1:26" ht="24.75" customHeight="1">
      <c r="A270" s="179"/>
      <c r="B270" s="174" t="s">
        <v>532</v>
      </c>
      <c r="C270" s="180" t="s">
        <v>560</v>
      </c>
      <c r="D270" s="174" t="s">
        <v>561</v>
      </c>
      <c r="E270" s="174" t="s">
        <v>150</v>
      </c>
      <c r="F270" s="175">
        <v>477.24600000000004</v>
      </c>
      <c r="G270" s="181"/>
      <c r="H270" s="181"/>
      <c r="I270" s="176">
        <f t="shared" si="73"/>
        <v>0</v>
      </c>
      <c r="J270" s="174">
        <f t="shared" si="74"/>
        <v>0</v>
      </c>
      <c r="K270" s="177">
        <f t="shared" si="75"/>
        <v>0</v>
      </c>
      <c r="L270" s="177">
        <f t="shared" si="76"/>
        <v>0</v>
      </c>
      <c r="M270" s="177">
        <f t="shared" si="77"/>
        <v>0</v>
      </c>
      <c r="N270" s="177">
        <v>0</v>
      </c>
      <c r="O270" s="177"/>
      <c r="P270" s="182">
        <v>0.02</v>
      </c>
      <c r="Q270" s="182"/>
      <c r="R270" s="182">
        <v>0.02</v>
      </c>
      <c r="S270" s="177">
        <f t="shared" si="78"/>
        <v>9.545</v>
      </c>
      <c r="T270" s="178"/>
      <c r="U270" s="178"/>
      <c r="V270" s="182"/>
      <c r="Z270">
        <v>0</v>
      </c>
    </row>
    <row r="271" spans="1:26" ht="14.25">
      <c r="A271" s="148"/>
      <c r="B271" s="148"/>
      <c r="C271" s="163">
        <v>771</v>
      </c>
      <c r="D271" s="163" t="s">
        <v>91</v>
      </c>
      <c r="E271" s="148"/>
      <c r="F271" s="162"/>
      <c r="G271" s="151">
        <f>ROUND((SUM(L260:L270))/1,2)</f>
        <v>0</v>
      </c>
      <c r="H271" s="151">
        <f>ROUND((SUM(M260:M270))/1,2)</f>
        <v>0</v>
      </c>
      <c r="I271" s="151">
        <f>ROUND((SUM(I260:I270))/1,2)</f>
        <v>0</v>
      </c>
      <c r="J271" s="148"/>
      <c r="K271" s="148"/>
      <c r="L271" s="148">
        <f>ROUND((SUM(L260:L270))/1,2)</f>
        <v>0</v>
      </c>
      <c r="M271" s="148">
        <f>ROUND((SUM(M260:M270))/1,2)</f>
        <v>0</v>
      </c>
      <c r="N271" s="148"/>
      <c r="O271" s="148"/>
      <c r="P271" s="173"/>
      <c r="Q271" s="148"/>
      <c r="R271" s="148"/>
      <c r="S271" s="173">
        <f>ROUND((SUM(S260:S270))/1,2)</f>
        <v>30.45</v>
      </c>
      <c r="T271" s="145"/>
      <c r="U271" s="145"/>
      <c r="V271" s="2">
        <f>ROUND((SUM(V260:V270))/1,2)</f>
        <v>0</v>
      </c>
      <c r="W271" s="145"/>
      <c r="X271" s="145"/>
      <c r="Y271" s="145"/>
      <c r="Z271" s="145"/>
    </row>
    <row r="272" spans="1:22" ht="14.25">
      <c r="A272" s="1"/>
      <c r="B272" s="1"/>
      <c r="C272" s="1"/>
      <c r="D272" s="1"/>
      <c r="E272" s="1"/>
      <c r="F272" s="158"/>
      <c r="G272" s="141"/>
      <c r="H272" s="141"/>
      <c r="I272" s="141"/>
      <c r="J272" s="1"/>
      <c r="K272" s="1"/>
      <c r="L272" s="1"/>
      <c r="M272" s="1"/>
      <c r="N272" s="1"/>
      <c r="O272" s="1"/>
      <c r="P272" s="1"/>
      <c r="Q272" s="1"/>
      <c r="R272" s="1"/>
      <c r="S272" s="1"/>
      <c r="V272" s="1"/>
    </row>
    <row r="273" spans="1:26" ht="14.25">
      <c r="A273" s="148"/>
      <c r="B273" s="148"/>
      <c r="C273" s="163">
        <v>776</v>
      </c>
      <c r="D273" s="163" t="s">
        <v>92</v>
      </c>
      <c r="E273" s="148"/>
      <c r="F273" s="162"/>
      <c r="G273" s="149"/>
      <c r="H273" s="149"/>
      <c r="I273" s="149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5"/>
      <c r="U273" s="145"/>
      <c r="V273" s="148"/>
      <c r="W273" s="145"/>
      <c r="X273" s="145"/>
      <c r="Y273" s="145"/>
      <c r="Z273" s="145"/>
    </row>
    <row r="274" spans="1:26" ht="24.75" customHeight="1">
      <c r="A274" s="179"/>
      <c r="B274" s="174" t="s">
        <v>348</v>
      </c>
      <c r="C274" s="180" t="s">
        <v>562</v>
      </c>
      <c r="D274" s="174" t="s">
        <v>563</v>
      </c>
      <c r="E274" s="174" t="s">
        <v>150</v>
      </c>
      <c r="F274" s="175">
        <v>492.041</v>
      </c>
      <c r="G274" s="181"/>
      <c r="H274" s="181"/>
      <c r="I274" s="176">
        <f>ROUND(F274*(G274+H274),2)</f>
        <v>0</v>
      </c>
      <c r="J274" s="174">
        <f>ROUND(F274*(N274),2)</f>
        <v>0</v>
      </c>
      <c r="K274" s="177">
        <f>ROUND(F274*(O274),2)</f>
        <v>0</v>
      </c>
      <c r="L274" s="177">
        <f>ROUND(F274*(G274),2)</f>
        <v>0</v>
      </c>
      <c r="M274" s="177">
        <f>ROUND(F274*(H274),2)</f>
        <v>0</v>
      </c>
      <c r="N274" s="177">
        <v>0</v>
      </c>
      <c r="O274" s="177"/>
      <c r="P274" s="182"/>
      <c r="Q274" s="182"/>
      <c r="R274" s="182"/>
      <c r="S274" s="177">
        <f>ROUND(F274*(P274),3)</f>
        <v>0</v>
      </c>
      <c r="T274" s="178"/>
      <c r="U274" s="178"/>
      <c r="V274" s="182"/>
      <c r="Z274">
        <v>0</v>
      </c>
    </row>
    <row r="275" spans="1:26" ht="24.75" customHeight="1">
      <c r="A275" s="169"/>
      <c r="B275" s="164" t="s">
        <v>564</v>
      </c>
      <c r="C275" s="170" t="s">
        <v>565</v>
      </c>
      <c r="D275" s="164" t="s">
        <v>566</v>
      </c>
      <c r="E275" s="164" t="s">
        <v>150</v>
      </c>
      <c r="F275" s="165">
        <v>409.36</v>
      </c>
      <c r="G275" s="171"/>
      <c r="H275" s="171"/>
      <c r="I275" s="166">
        <f>ROUND(F275*(G275+H275),2)</f>
        <v>0</v>
      </c>
      <c r="J275" s="164">
        <f>ROUND(F275*(N275),2)</f>
        <v>0</v>
      </c>
      <c r="K275" s="167">
        <f>ROUND(F275*(O275),2)</f>
        <v>0</v>
      </c>
      <c r="L275" s="167">
        <f>ROUND(F275*(G275),2)</f>
        <v>0</v>
      </c>
      <c r="M275" s="167">
        <f>ROUND(F275*(H275),2)</f>
        <v>0</v>
      </c>
      <c r="N275" s="167">
        <v>0</v>
      </c>
      <c r="O275" s="167"/>
      <c r="P275" s="172"/>
      <c r="Q275" s="172"/>
      <c r="R275" s="172"/>
      <c r="S275" s="167">
        <f>ROUND(F275*(P275),3)</f>
        <v>0</v>
      </c>
      <c r="T275" s="168"/>
      <c r="U275" s="168"/>
      <c r="V275" s="172"/>
      <c r="Z275">
        <v>0</v>
      </c>
    </row>
    <row r="276" spans="1:26" ht="24.75" customHeight="1">
      <c r="A276" s="169"/>
      <c r="B276" s="164" t="s">
        <v>564</v>
      </c>
      <c r="C276" s="170" t="s">
        <v>567</v>
      </c>
      <c r="D276" s="164" t="s">
        <v>568</v>
      </c>
      <c r="E276" s="164" t="s">
        <v>150</v>
      </c>
      <c r="F276" s="165">
        <v>409.36</v>
      </c>
      <c r="G276" s="171"/>
      <c r="H276" s="171"/>
      <c r="I276" s="166">
        <f>ROUND(F276*(G276+H276),2)</f>
        <v>0</v>
      </c>
      <c r="J276" s="164">
        <f>ROUND(F276*(N276),2)</f>
        <v>0</v>
      </c>
      <c r="K276" s="167">
        <f>ROUND(F276*(O276),2)</f>
        <v>0</v>
      </c>
      <c r="L276" s="167">
        <f>ROUND(F276*(G276),2)</f>
        <v>0</v>
      </c>
      <c r="M276" s="167">
        <f>ROUND(F276*(H276),2)</f>
        <v>0</v>
      </c>
      <c r="N276" s="167">
        <v>0</v>
      </c>
      <c r="O276" s="167"/>
      <c r="P276" s="172">
        <v>0.00022</v>
      </c>
      <c r="Q276" s="172"/>
      <c r="R276" s="172">
        <v>0.00022</v>
      </c>
      <c r="S276" s="167">
        <f>ROUND(F276*(P276),3)</f>
        <v>0.09</v>
      </c>
      <c r="T276" s="168"/>
      <c r="U276" s="168"/>
      <c r="V276" s="172"/>
      <c r="Z276">
        <v>0</v>
      </c>
    </row>
    <row r="277" spans="1:26" ht="24.75" customHeight="1">
      <c r="A277" s="169"/>
      <c r="B277" s="164" t="s">
        <v>564</v>
      </c>
      <c r="C277" s="170" t="s">
        <v>569</v>
      </c>
      <c r="D277" s="164" t="s">
        <v>570</v>
      </c>
      <c r="E277" s="164" t="s">
        <v>434</v>
      </c>
      <c r="F277" s="165">
        <v>252.99999999999997</v>
      </c>
      <c r="G277" s="171"/>
      <c r="H277" s="171"/>
      <c r="I277" s="166">
        <f>ROUND(F277*(G277+H277),2)</f>
        <v>0</v>
      </c>
      <c r="J277" s="164">
        <f>ROUND(F277*(N277),2)</f>
        <v>0</v>
      </c>
      <c r="K277" s="167">
        <f>ROUND(F277*(O277),2)</f>
        <v>0</v>
      </c>
      <c r="L277" s="167">
        <f>ROUND(F277*(G277),2)</f>
        <v>0</v>
      </c>
      <c r="M277" s="167">
        <f>ROUND(F277*(H277),2)</f>
        <v>0</v>
      </c>
      <c r="N277" s="167">
        <v>0</v>
      </c>
      <c r="O277" s="167"/>
      <c r="P277" s="172">
        <v>4E-05</v>
      </c>
      <c r="Q277" s="172"/>
      <c r="R277" s="172">
        <v>4E-05</v>
      </c>
      <c r="S277" s="167">
        <f>ROUND(F277*(P277),3)</f>
        <v>0.01</v>
      </c>
      <c r="T277" s="168"/>
      <c r="U277" s="168"/>
      <c r="V277" s="172"/>
      <c r="Z277">
        <v>0</v>
      </c>
    </row>
    <row r="278" spans="1:26" ht="24.75" customHeight="1">
      <c r="A278" s="169"/>
      <c r="B278" s="164" t="s">
        <v>564</v>
      </c>
      <c r="C278" s="170" t="s">
        <v>571</v>
      </c>
      <c r="D278" s="164" t="s">
        <v>572</v>
      </c>
      <c r="E278" s="164" t="s">
        <v>364</v>
      </c>
      <c r="F278" s="165">
        <v>0.4</v>
      </c>
      <c r="G278" s="171"/>
      <c r="H278" s="171"/>
      <c r="I278" s="166">
        <f>ROUND(F278*(G278+H278),2)</f>
        <v>0</v>
      </c>
      <c r="J278" s="164">
        <f>ROUND(F278*(N278),2)</f>
        <v>0</v>
      </c>
      <c r="K278" s="167">
        <f>ROUND(F278*(O278),2)</f>
        <v>0</v>
      </c>
      <c r="L278" s="167">
        <f>ROUND(F278*(G278),2)</f>
        <v>0</v>
      </c>
      <c r="M278" s="167">
        <f>ROUND(F278*(H278),2)</f>
        <v>0</v>
      </c>
      <c r="N278" s="167">
        <v>0</v>
      </c>
      <c r="O278" s="167"/>
      <c r="P278" s="172"/>
      <c r="Q278" s="172"/>
      <c r="R278" s="172"/>
      <c r="S278" s="167">
        <f>ROUND(F278*(P278),3)</f>
        <v>0</v>
      </c>
      <c r="T278" s="168"/>
      <c r="U278" s="168"/>
      <c r="V278" s="172"/>
      <c r="Z278">
        <v>0</v>
      </c>
    </row>
    <row r="279" spans="1:26" ht="14.25">
      <c r="A279" s="148"/>
      <c r="B279" s="148"/>
      <c r="C279" s="163">
        <v>776</v>
      </c>
      <c r="D279" s="163" t="s">
        <v>92</v>
      </c>
      <c r="E279" s="148"/>
      <c r="F279" s="162"/>
      <c r="G279" s="151">
        <f>ROUND((SUM(L273:L278))/1,2)</f>
        <v>0</v>
      </c>
      <c r="H279" s="151">
        <f>ROUND((SUM(M273:M278))/1,2)</f>
        <v>0</v>
      </c>
      <c r="I279" s="151">
        <f>ROUND((SUM(I273:I278))/1,2)</f>
        <v>0</v>
      </c>
      <c r="J279" s="148"/>
      <c r="K279" s="148"/>
      <c r="L279" s="148">
        <f>ROUND((SUM(L273:L278))/1,2)</f>
        <v>0</v>
      </c>
      <c r="M279" s="148">
        <f>ROUND((SUM(M273:M278))/1,2)</f>
        <v>0</v>
      </c>
      <c r="N279" s="148"/>
      <c r="O279" s="148"/>
      <c r="P279" s="173"/>
      <c r="Q279" s="148"/>
      <c r="R279" s="148"/>
      <c r="S279" s="173">
        <f>ROUND((SUM(S273:S278))/1,2)</f>
        <v>0.1</v>
      </c>
      <c r="T279" s="145"/>
      <c r="U279" s="145"/>
      <c r="V279" s="2">
        <f>ROUND((SUM(V273:V278))/1,2)</f>
        <v>0</v>
      </c>
      <c r="W279" s="145"/>
      <c r="X279" s="145"/>
      <c r="Y279" s="145"/>
      <c r="Z279" s="145"/>
    </row>
    <row r="280" spans="1:22" ht="14.25">
      <c r="A280" s="1"/>
      <c r="B280" s="1"/>
      <c r="C280" s="1"/>
      <c r="D280" s="1"/>
      <c r="E280" s="1"/>
      <c r="F280" s="158"/>
      <c r="G280" s="141"/>
      <c r="H280" s="141"/>
      <c r="I280" s="141"/>
      <c r="J280" s="1"/>
      <c r="K280" s="1"/>
      <c r="L280" s="1"/>
      <c r="M280" s="1"/>
      <c r="N280" s="1"/>
      <c r="O280" s="1"/>
      <c r="P280" s="1"/>
      <c r="Q280" s="1"/>
      <c r="R280" s="1"/>
      <c r="S280" s="1"/>
      <c r="V280" s="1"/>
    </row>
    <row r="281" spans="1:26" ht="14.25">
      <c r="A281" s="148"/>
      <c r="B281" s="148"/>
      <c r="C281" s="163">
        <v>781</v>
      </c>
      <c r="D281" s="163" t="s">
        <v>93</v>
      </c>
      <c r="E281" s="148"/>
      <c r="F281" s="162"/>
      <c r="G281" s="149"/>
      <c r="H281" s="149"/>
      <c r="I281" s="149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5"/>
      <c r="U281" s="145"/>
      <c r="V281" s="148"/>
      <c r="W281" s="145"/>
      <c r="X281" s="145"/>
      <c r="Y281" s="145"/>
      <c r="Z281" s="145"/>
    </row>
    <row r="282" spans="1:26" ht="24.75" customHeight="1">
      <c r="A282" s="169"/>
      <c r="B282" s="164" t="s">
        <v>573</v>
      </c>
      <c r="C282" s="170" t="s">
        <v>574</v>
      </c>
      <c r="D282" s="164" t="s">
        <v>575</v>
      </c>
      <c r="E282" s="164" t="s">
        <v>150</v>
      </c>
      <c r="F282" s="165">
        <v>218.459</v>
      </c>
      <c r="G282" s="171"/>
      <c r="H282" s="171"/>
      <c r="I282" s="166">
        <f aca="true" t="shared" si="79" ref="I282:I287">ROUND(F282*(G282+H282),2)</f>
        <v>0</v>
      </c>
      <c r="J282" s="164">
        <f aca="true" t="shared" si="80" ref="J282:J287">ROUND(F282*(N282),2)</f>
        <v>0</v>
      </c>
      <c r="K282" s="167">
        <f aca="true" t="shared" si="81" ref="K282:K287">ROUND(F282*(O282),2)</f>
        <v>0</v>
      </c>
      <c r="L282" s="167">
        <f aca="true" t="shared" si="82" ref="L282:L287">ROUND(F282*(G282),2)</f>
        <v>0</v>
      </c>
      <c r="M282" s="167">
        <f aca="true" t="shared" si="83" ref="M282:M287">ROUND(F282*(H282),2)</f>
        <v>0</v>
      </c>
      <c r="N282" s="167">
        <v>0</v>
      </c>
      <c r="O282" s="167"/>
      <c r="P282" s="172">
        <v>0.00334</v>
      </c>
      <c r="Q282" s="172"/>
      <c r="R282" s="172">
        <v>0.00334</v>
      </c>
      <c r="S282" s="167">
        <f aca="true" t="shared" si="84" ref="S282:S287">ROUND(F282*(P282),3)</f>
        <v>0.73</v>
      </c>
      <c r="T282" s="168"/>
      <c r="U282" s="168"/>
      <c r="V282" s="172"/>
      <c r="Z282">
        <v>0</v>
      </c>
    </row>
    <row r="283" spans="1:26" ht="24.75" customHeight="1">
      <c r="A283" s="179"/>
      <c r="B283" s="174" t="s">
        <v>532</v>
      </c>
      <c r="C283" s="180" t="s">
        <v>576</v>
      </c>
      <c r="D283" s="174" t="s">
        <v>577</v>
      </c>
      <c r="E283" s="174" t="s">
        <v>150</v>
      </c>
      <c r="F283" s="175">
        <v>240.30490000000003</v>
      </c>
      <c r="G283" s="181"/>
      <c r="H283" s="181"/>
      <c r="I283" s="176">
        <f t="shared" si="79"/>
        <v>0</v>
      </c>
      <c r="J283" s="174">
        <f t="shared" si="80"/>
        <v>0</v>
      </c>
      <c r="K283" s="177">
        <f t="shared" si="81"/>
        <v>0</v>
      </c>
      <c r="L283" s="177">
        <f t="shared" si="82"/>
        <v>0</v>
      </c>
      <c r="M283" s="177">
        <f t="shared" si="83"/>
        <v>0</v>
      </c>
      <c r="N283" s="177">
        <v>0</v>
      </c>
      <c r="O283" s="177"/>
      <c r="P283" s="182">
        <v>0.021</v>
      </c>
      <c r="Q283" s="182"/>
      <c r="R283" s="182">
        <v>0.021</v>
      </c>
      <c r="S283" s="177">
        <f t="shared" si="84"/>
        <v>5.046</v>
      </c>
      <c r="T283" s="178"/>
      <c r="U283" s="178"/>
      <c r="V283" s="182"/>
      <c r="Z283">
        <v>0</v>
      </c>
    </row>
    <row r="284" spans="1:26" ht="24.75" customHeight="1">
      <c r="A284" s="169"/>
      <c r="B284" s="164" t="s">
        <v>573</v>
      </c>
      <c r="C284" s="170" t="s">
        <v>578</v>
      </c>
      <c r="D284" s="164" t="s">
        <v>579</v>
      </c>
      <c r="E284" s="164" t="s">
        <v>364</v>
      </c>
      <c r="F284" s="165">
        <v>2.3</v>
      </c>
      <c r="G284" s="171"/>
      <c r="H284" s="171"/>
      <c r="I284" s="166">
        <f t="shared" si="79"/>
        <v>0</v>
      </c>
      <c r="J284" s="164">
        <f t="shared" si="80"/>
        <v>0</v>
      </c>
      <c r="K284" s="167">
        <f t="shared" si="81"/>
        <v>0</v>
      </c>
      <c r="L284" s="167">
        <f t="shared" si="82"/>
        <v>0</v>
      </c>
      <c r="M284" s="167">
        <f t="shared" si="83"/>
        <v>0</v>
      </c>
      <c r="N284" s="167">
        <v>0</v>
      </c>
      <c r="O284" s="167"/>
      <c r="P284" s="172"/>
      <c r="Q284" s="172"/>
      <c r="R284" s="172"/>
      <c r="S284" s="167">
        <f t="shared" si="84"/>
        <v>0</v>
      </c>
      <c r="T284" s="168"/>
      <c r="U284" s="168"/>
      <c r="V284" s="172"/>
      <c r="Z284">
        <v>0</v>
      </c>
    </row>
    <row r="285" spans="1:26" ht="24.75" customHeight="1">
      <c r="A285" s="179"/>
      <c r="B285" s="174" t="s">
        <v>333</v>
      </c>
      <c r="C285" s="180" t="s">
        <v>541</v>
      </c>
      <c r="D285" s="174" t="s">
        <v>580</v>
      </c>
      <c r="E285" s="174" t="s">
        <v>214</v>
      </c>
      <c r="F285" s="175">
        <v>218.459</v>
      </c>
      <c r="G285" s="181"/>
      <c r="H285" s="181"/>
      <c r="I285" s="176">
        <f t="shared" si="79"/>
        <v>0</v>
      </c>
      <c r="J285" s="174">
        <f t="shared" si="80"/>
        <v>0</v>
      </c>
      <c r="K285" s="177">
        <f t="shared" si="81"/>
        <v>0</v>
      </c>
      <c r="L285" s="177">
        <f t="shared" si="82"/>
        <v>0</v>
      </c>
      <c r="M285" s="177">
        <f t="shared" si="83"/>
        <v>0</v>
      </c>
      <c r="N285" s="177">
        <v>0</v>
      </c>
      <c r="O285" s="177"/>
      <c r="P285" s="182"/>
      <c r="Q285" s="182"/>
      <c r="R285" s="182"/>
      <c r="S285" s="177">
        <f t="shared" si="84"/>
        <v>0</v>
      </c>
      <c r="T285" s="178"/>
      <c r="U285" s="178"/>
      <c r="V285" s="182"/>
      <c r="Z285">
        <v>0</v>
      </c>
    </row>
    <row r="286" spans="1:26" ht="24.75" customHeight="1">
      <c r="A286" s="179"/>
      <c r="B286" s="174" t="s">
        <v>333</v>
      </c>
      <c r="C286" s="180" t="s">
        <v>543</v>
      </c>
      <c r="D286" s="174" t="s">
        <v>581</v>
      </c>
      <c r="E286" s="174" t="s">
        <v>214</v>
      </c>
      <c r="F286" s="175">
        <v>1092.295</v>
      </c>
      <c r="G286" s="181"/>
      <c r="H286" s="181"/>
      <c r="I286" s="176">
        <f t="shared" si="79"/>
        <v>0</v>
      </c>
      <c r="J286" s="174">
        <f t="shared" si="80"/>
        <v>0</v>
      </c>
      <c r="K286" s="177">
        <f t="shared" si="81"/>
        <v>0</v>
      </c>
      <c r="L286" s="177">
        <f t="shared" si="82"/>
        <v>0</v>
      </c>
      <c r="M286" s="177">
        <f t="shared" si="83"/>
        <v>0</v>
      </c>
      <c r="N286" s="177">
        <v>0</v>
      </c>
      <c r="O286" s="177"/>
      <c r="P286" s="182"/>
      <c r="Q286" s="182"/>
      <c r="R286" s="182"/>
      <c r="S286" s="177">
        <f t="shared" si="84"/>
        <v>0</v>
      </c>
      <c r="T286" s="178"/>
      <c r="U286" s="178"/>
      <c r="V286" s="182"/>
      <c r="Z286">
        <v>0</v>
      </c>
    </row>
    <row r="287" spans="1:26" ht="24.75" customHeight="1">
      <c r="A287" s="169"/>
      <c r="B287" s="164" t="s">
        <v>573</v>
      </c>
      <c r="C287" s="170" t="s">
        <v>582</v>
      </c>
      <c r="D287" s="164" t="s">
        <v>583</v>
      </c>
      <c r="E287" s="164" t="s">
        <v>150</v>
      </c>
      <c r="F287" s="165">
        <v>218.459</v>
      </c>
      <c r="G287" s="171"/>
      <c r="H287" s="171"/>
      <c r="I287" s="166">
        <f t="shared" si="79"/>
        <v>0</v>
      </c>
      <c r="J287" s="164">
        <f t="shared" si="80"/>
        <v>0</v>
      </c>
      <c r="K287" s="167">
        <f t="shared" si="81"/>
        <v>0</v>
      </c>
      <c r="L287" s="167">
        <f t="shared" si="82"/>
        <v>0</v>
      </c>
      <c r="M287" s="167">
        <f t="shared" si="83"/>
        <v>0</v>
      </c>
      <c r="N287" s="167">
        <v>0</v>
      </c>
      <c r="O287" s="167"/>
      <c r="P287" s="172"/>
      <c r="Q287" s="172"/>
      <c r="R287" s="172"/>
      <c r="S287" s="167">
        <f t="shared" si="84"/>
        <v>0</v>
      </c>
      <c r="T287" s="168"/>
      <c r="U287" s="168"/>
      <c r="V287" s="172"/>
      <c r="Z287">
        <v>0</v>
      </c>
    </row>
    <row r="288" spans="1:26" ht="14.25">
      <c r="A288" s="148"/>
      <c r="B288" s="148"/>
      <c r="C288" s="163">
        <v>781</v>
      </c>
      <c r="D288" s="163" t="s">
        <v>93</v>
      </c>
      <c r="E288" s="148"/>
      <c r="F288" s="162"/>
      <c r="G288" s="151">
        <f>ROUND((SUM(L281:L287))/1,2)</f>
        <v>0</v>
      </c>
      <c r="H288" s="151">
        <f>ROUND((SUM(M281:M287))/1,2)</f>
        <v>0</v>
      </c>
      <c r="I288" s="151">
        <f>ROUND((SUM(I281:I287))/1,2)</f>
        <v>0</v>
      </c>
      <c r="J288" s="148"/>
      <c r="K288" s="148"/>
      <c r="L288" s="148">
        <f>ROUND((SUM(L281:L287))/1,2)</f>
        <v>0</v>
      </c>
      <c r="M288" s="148">
        <f>ROUND((SUM(M281:M287))/1,2)</f>
        <v>0</v>
      </c>
      <c r="N288" s="148"/>
      <c r="O288" s="148"/>
      <c r="P288" s="173"/>
      <c r="Q288" s="148"/>
      <c r="R288" s="148"/>
      <c r="S288" s="173">
        <f>ROUND((SUM(S281:S287))/1,2)</f>
        <v>5.78</v>
      </c>
      <c r="T288" s="145"/>
      <c r="U288" s="145"/>
      <c r="V288" s="2">
        <f>ROUND((SUM(V281:V287))/1,2)</f>
        <v>0</v>
      </c>
      <c r="W288" s="145"/>
      <c r="X288" s="145"/>
      <c r="Y288" s="145"/>
      <c r="Z288" s="145"/>
    </row>
    <row r="289" spans="1:22" ht="14.25">
      <c r="A289" s="1"/>
      <c r="B289" s="1"/>
      <c r="C289" s="1"/>
      <c r="D289" s="1"/>
      <c r="E289" s="1"/>
      <c r="F289" s="158"/>
      <c r="G289" s="141"/>
      <c r="H289" s="141"/>
      <c r="I289" s="141"/>
      <c r="J289" s="1"/>
      <c r="K289" s="1"/>
      <c r="L289" s="1"/>
      <c r="M289" s="1"/>
      <c r="N289" s="1"/>
      <c r="O289" s="1"/>
      <c r="P289" s="1"/>
      <c r="Q289" s="1"/>
      <c r="R289" s="1"/>
      <c r="S289" s="1"/>
      <c r="V289" s="1"/>
    </row>
    <row r="290" spans="1:26" ht="14.25">
      <c r="A290" s="148"/>
      <c r="B290" s="148"/>
      <c r="C290" s="163">
        <v>783</v>
      </c>
      <c r="D290" s="163" t="s">
        <v>94</v>
      </c>
      <c r="E290" s="148"/>
      <c r="F290" s="162"/>
      <c r="G290" s="149"/>
      <c r="H290" s="149"/>
      <c r="I290" s="149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5"/>
      <c r="U290" s="145"/>
      <c r="V290" s="148"/>
      <c r="W290" s="145"/>
      <c r="X290" s="145"/>
      <c r="Y290" s="145"/>
      <c r="Z290" s="145"/>
    </row>
    <row r="291" spans="1:26" ht="24.75" customHeight="1">
      <c r="A291" s="169"/>
      <c r="B291" s="164" t="s">
        <v>584</v>
      </c>
      <c r="C291" s="170" t="s">
        <v>585</v>
      </c>
      <c r="D291" s="164" t="s">
        <v>586</v>
      </c>
      <c r="E291" s="164" t="s">
        <v>150</v>
      </c>
      <c r="F291" s="165">
        <v>72.38</v>
      </c>
      <c r="G291" s="171"/>
      <c r="H291" s="171"/>
      <c r="I291" s="166">
        <f>ROUND(F291*(G291+H291),2)</f>
        <v>0</v>
      </c>
      <c r="J291" s="164">
        <f>ROUND(F291*(N291),2)</f>
        <v>0</v>
      </c>
      <c r="K291" s="167">
        <f>ROUND(F291*(O291),2)</f>
        <v>0</v>
      </c>
      <c r="L291" s="167">
        <f>ROUND(F291*(G291),2)</f>
        <v>0</v>
      </c>
      <c r="M291" s="167">
        <f>ROUND(F291*(H291),2)</f>
        <v>0</v>
      </c>
      <c r="N291" s="167">
        <v>0</v>
      </c>
      <c r="O291" s="167"/>
      <c r="P291" s="172">
        <v>0.000472605</v>
      </c>
      <c r="Q291" s="172"/>
      <c r="R291" s="172">
        <v>0.000472605</v>
      </c>
      <c r="S291" s="167">
        <f>ROUND(F291*(P291),3)</f>
        <v>0.034</v>
      </c>
      <c r="T291" s="168"/>
      <c r="U291" s="168"/>
      <c r="V291" s="172"/>
      <c r="Z291">
        <v>0</v>
      </c>
    </row>
    <row r="292" spans="1:26" ht="24.75" customHeight="1">
      <c r="A292" s="169"/>
      <c r="B292" s="164" t="s">
        <v>584</v>
      </c>
      <c r="C292" s="170" t="s">
        <v>587</v>
      </c>
      <c r="D292" s="164" t="s">
        <v>588</v>
      </c>
      <c r="E292" s="164" t="s">
        <v>150</v>
      </c>
      <c r="F292" s="165">
        <v>11.983607999999998</v>
      </c>
      <c r="G292" s="171"/>
      <c r="H292" s="171"/>
      <c r="I292" s="166">
        <f>ROUND(F292*(G292+H292),2)</f>
        <v>0</v>
      </c>
      <c r="J292" s="164">
        <f>ROUND(F292*(N292),2)</f>
        <v>0</v>
      </c>
      <c r="K292" s="167">
        <f>ROUND(F292*(O292),2)</f>
        <v>0</v>
      </c>
      <c r="L292" s="167">
        <f>ROUND(F292*(G292),2)</f>
        <v>0</v>
      </c>
      <c r="M292" s="167">
        <f>ROUND(F292*(H292),2)</f>
        <v>0</v>
      </c>
      <c r="N292" s="167">
        <v>0</v>
      </c>
      <c r="O292" s="167"/>
      <c r="P292" s="172">
        <v>0.00027</v>
      </c>
      <c r="Q292" s="172"/>
      <c r="R292" s="172">
        <v>0.00027</v>
      </c>
      <c r="S292" s="167">
        <f>ROUND(F292*(P292),3)</f>
        <v>0.003</v>
      </c>
      <c r="T292" s="168"/>
      <c r="U292" s="168"/>
      <c r="V292" s="172"/>
      <c r="Z292">
        <v>0</v>
      </c>
    </row>
    <row r="293" spans="1:26" ht="14.25">
      <c r="A293" s="148"/>
      <c r="B293" s="148"/>
      <c r="C293" s="163">
        <v>783</v>
      </c>
      <c r="D293" s="163" t="s">
        <v>94</v>
      </c>
      <c r="E293" s="148"/>
      <c r="F293" s="162"/>
      <c r="G293" s="151">
        <f>ROUND((SUM(L290:L292))/1,2)</f>
        <v>0</v>
      </c>
      <c r="H293" s="151">
        <f>ROUND((SUM(M290:M292))/1,2)</f>
        <v>0</v>
      </c>
      <c r="I293" s="151">
        <f>ROUND((SUM(I290:I292))/1,2)</f>
        <v>0</v>
      </c>
      <c r="J293" s="148"/>
      <c r="K293" s="148"/>
      <c r="L293" s="148">
        <f>ROUND((SUM(L290:L292))/1,2)</f>
        <v>0</v>
      </c>
      <c r="M293" s="148">
        <f>ROUND((SUM(M290:M292))/1,2)</f>
        <v>0</v>
      </c>
      <c r="N293" s="148"/>
      <c r="O293" s="148"/>
      <c r="P293" s="173"/>
      <c r="Q293" s="148"/>
      <c r="R293" s="148"/>
      <c r="S293" s="173">
        <f>ROUND((SUM(S290:S292))/1,2)</f>
        <v>0.04</v>
      </c>
      <c r="T293" s="145"/>
      <c r="U293" s="145"/>
      <c r="V293" s="2">
        <f>ROUND((SUM(V290:V292))/1,2)</f>
        <v>0</v>
      </c>
      <c r="W293" s="145"/>
      <c r="X293" s="145"/>
      <c r="Y293" s="145"/>
      <c r="Z293" s="145"/>
    </row>
    <row r="294" spans="1:22" ht="14.25">
      <c r="A294" s="1"/>
      <c r="B294" s="1"/>
      <c r="C294" s="1"/>
      <c r="D294" s="1"/>
      <c r="E294" s="1"/>
      <c r="F294" s="158"/>
      <c r="G294" s="141"/>
      <c r="H294" s="141"/>
      <c r="I294" s="141"/>
      <c r="J294" s="1"/>
      <c r="K294" s="1"/>
      <c r="L294" s="1"/>
      <c r="M294" s="1"/>
      <c r="N294" s="1"/>
      <c r="O294" s="1"/>
      <c r="P294" s="1"/>
      <c r="Q294" s="1"/>
      <c r="R294" s="1"/>
      <c r="S294" s="1"/>
      <c r="V294" s="1"/>
    </row>
    <row r="295" spans="1:26" ht="14.25">
      <c r="A295" s="148"/>
      <c r="B295" s="148"/>
      <c r="C295" s="163">
        <v>784</v>
      </c>
      <c r="D295" s="163" t="s">
        <v>95</v>
      </c>
      <c r="E295" s="148"/>
      <c r="F295" s="162"/>
      <c r="G295" s="149"/>
      <c r="H295" s="149"/>
      <c r="I295" s="149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5"/>
      <c r="U295" s="145"/>
      <c r="V295" s="148"/>
      <c r="W295" s="145"/>
      <c r="X295" s="145"/>
      <c r="Y295" s="145"/>
      <c r="Z295" s="145"/>
    </row>
    <row r="296" spans="1:26" ht="24.75" customHeight="1">
      <c r="A296" s="169"/>
      <c r="B296" s="164" t="s">
        <v>589</v>
      </c>
      <c r="C296" s="170" t="s">
        <v>590</v>
      </c>
      <c r="D296" s="164" t="s">
        <v>591</v>
      </c>
      <c r="E296" s="164" t="s">
        <v>150</v>
      </c>
      <c r="F296" s="165">
        <v>1483.8080699999998</v>
      </c>
      <c r="G296" s="171"/>
      <c r="H296" s="171"/>
      <c r="I296" s="166">
        <f>ROUND(F296*(G296+H296),2)</f>
        <v>0</v>
      </c>
      <c r="J296" s="164">
        <f>ROUND(F296*(N296),2)</f>
        <v>0</v>
      </c>
      <c r="K296" s="167">
        <f>ROUND(F296*(O296),2)</f>
        <v>0</v>
      </c>
      <c r="L296" s="167">
        <f>ROUND(F296*(G296),2)</f>
        <v>0</v>
      </c>
      <c r="M296" s="167">
        <f>ROUND(F296*(H296),2)</f>
        <v>0</v>
      </c>
      <c r="N296" s="167">
        <v>0</v>
      </c>
      <c r="O296" s="167"/>
      <c r="P296" s="172"/>
      <c r="Q296" s="172"/>
      <c r="R296" s="172"/>
      <c r="S296" s="167">
        <f>ROUND(F296*(P296),3)</f>
        <v>0</v>
      </c>
      <c r="T296" s="168"/>
      <c r="U296" s="168"/>
      <c r="V296" s="172"/>
      <c r="Z296">
        <v>0</v>
      </c>
    </row>
    <row r="297" spans="1:26" ht="24.75" customHeight="1">
      <c r="A297" s="169"/>
      <c r="B297" s="164" t="s">
        <v>589</v>
      </c>
      <c r="C297" s="170" t="s">
        <v>592</v>
      </c>
      <c r="D297" s="164" t="s">
        <v>593</v>
      </c>
      <c r="E297" s="164" t="s">
        <v>150</v>
      </c>
      <c r="F297" s="165">
        <v>350.66</v>
      </c>
      <c r="G297" s="171"/>
      <c r="H297" s="171"/>
      <c r="I297" s="166">
        <f>ROUND(F297*(G297+H297),2)</f>
        <v>0</v>
      </c>
      <c r="J297" s="164">
        <f>ROUND(F297*(N297),2)</f>
        <v>0</v>
      </c>
      <c r="K297" s="167">
        <f>ROUND(F297*(O297),2)</f>
        <v>0</v>
      </c>
      <c r="L297" s="167">
        <f>ROUND(F297*(G297),2)</f>
        <v>0</v>
      </c>
      <c r="M297" s="167">
        <f>ROUND(F297*(H297),2)</f>
        <v>0</v>
      </c>
      <c r="N297" s="167">
        <v>0</v>
      </c>
      <c r="O297" s="167"/>
      <c r="P297" s="172">
        <v>0.00033</v>
      </c>
      <c r="Q297" s="172"/>
      <c r="R297" s="172">
        <v>0.00033</v>
      </c>
      <c r="S297" s="167">
        <f>ROUND(F297*(P297),3)</f>
        <v>0.116</v>
      </c>
      <c r="T297" s="168"/>
      <c r="U297" s="168"/>
      <c r="V297" s="172"/>
      <c r="Z297">
        <v>0</v>
      </c>
    </row>
    <row r="298" spans="1:26" ht="24.75" customHeight="1">
      <c r="A298" s="169"/>
      <c r="B298" s="164" t="s">
        <v>589</v>
      </c>
      <c r="C298" s="170" t="s">
        <v>594</v>
      </c>
      <c r="D298" s="164" t="s">
        <v>595</v>
      </c>
      <c r="E298" s="164" t="s">
        <v>150</v>
      </c>
      <c r="F298" s="165">
        <v>2295.2780000000002</v>
      </c>
      <c r="G298" s="171"/>
      <c r="H298" s="171"/>
      <c r="I298" s="166">
        <f>ROUND(F298*(G298+H298),2)</f>
        <v>0</v>
      </c>
      <c r="J298" s="164">
        <f>ROUND(F298*(N298),2)</f>
        <v>0</v>
      </c>
      <c r="K298" s="167">
        <f>ROUND(F298*(O298),2)</f>
        <v>0</v>
      </c>
      <c r="L298" s="167">
        <f>ROUND(F298*(G298),2)</f>
        <v>0</v>
      </c>
      <c r="M298" s="167">
        <f>ROUND(F298*(H298),2)</f>
        <v>0</v>
      </c>
      <c r="N298" s="167">
        <v>0</v>
      </c>
      <c r="O298" s="167"/>
      <c r="P298" s="172"/>
      <c r="Q298" s="172"/>
      <c r="R298" s="172"/>
      <c r="S298" s="167">
        <f>ROUND(F298*(P298),3)</f>
        <v>0</v>
      </c>
      <c r="T298" s="168"/>
      <c r="U298" s="168"/>
      <c r="V298" s="172"/>
      <c r="Z298">
        <v>0</v>
      </c>
    </row>
    <row r="299" spans="1:26" ht="24.75" customHeight="1">
      <c r="A299" s="169"/>
      <c r="B299" s="164" t="s">
        <v>589</v>
      </c>
      <c r="C299" s="170" t="s">
        <v>596</v>
      </c>
      <c r="D299" s="164" t="s">
        <v>597</v>
      </c>
      <c r="E299" s="164" t="s">
        <v>150</v>
      </c>
      <c r="F299" s="165">
        <v>460.81</v>
      </c>
      <c r="G299" s="171"/>
      <c r="H299" s="171"/>
      <c r="I299" s="166">
        <f>ROUND(F299*(G299+H299),2)</f>
        <v>0</v>
      </c>
      <c r="J299" s="164">
        <f>ROUND(F299*(N299),2)</f>
        <v>0</v>
      </c>
      <c r="K299" s="167">
        <f>ROUND(F299*(O299),2)</f>
        <v>0</v>
      </c>
      <c r="L299" s="167">
        <f>ROUND(F299*(G299),2)</f>
        <v>0</v>
      </c>
      <c r="M299" s="167">
        <f>ROUND(F299*(H299),2)</f>
        <v>0</v>
      </c>
      <c r="N299" s="167">
        <v>0</v>
      </c>
      <c r="O299" s="167"/>
      <c r="P299" s="172">
        <v>0.00017999999999999998</v>
      </c>
      <c r="Q299" s="172"/>
      <c r="R299" s="172">
        <v>0.00017999999999999998</v>
      </c>
      <c r="S299" s="167">
        <f>ROUND(F299*(P299),3)</f>
        <v>0.083</v>
      </c>
      <c r="T299" s="168"/>
      <c r="U299" s="168"/>
      <c r="V299" s="172"/>
      <c r="Z299">
        <v>0</v>
      </c>
    </row>
    <row r="300" spans="1:26" ht="14.25">
      <c r="A300" s="148"/>
      <c r="B300" s="148"/>
      <c r="C300" s="163">
        <v>784</v>
      </c>
      <c r="D300" s="163" t="s">
        <v>95</v>
      </c>
      <c r="E300" s="148"/>
      <c r="F300" s="162"/>
      <c r="G300" s="151">
        <f>ROUND((SUM(L295:L299))/1,2)</f>
        <v>0</v>
      </c>
      <c r="H300" s="151">
        <f>ROUND((SUM(M295:M299))/1,2)</f>
        <v>0</v>
      </c>
      <c r="I300" s="151">
        <f>ROUND((SUM(I295:I299))/1,2)</f>
        <v>0</v>
      </c>
      <c r="J300" s="148"/>
      <c r="K300" s="148"/>
      <c r="L300" s="148">
        <f>ROUND((SUM(L295:L299))/1,2)</f>
        <v>0</v>
      </c>
      <c r="M300" s="148">
        <f>ROUND((SUM(M295:M299))/1,2)</f>
        <v>0</v>
      </c>
      <c r="N300" s="148"/>
      <c r="O300" s="148"/>
      <c r="P300" s="173"/>
      <c r="Q300" s="148"/>
      <c r="R300" s="148"/>
      <c r="S300" s="173">
        <f>ROUND((SUM(S295:S299))/1,2)</f>
        <v>0.2</v>
      </c>
      <c r="T300" s="145"/>
      <c r="U300" s="145"/>
      <c r="V300" s="2">
        <f>ROUND((SUM(V295:V299))/1,2)</f>
        <v>0</v>
      </c>
      <c r="W300" s="145"/>
      <c r="X300" s="145"/>
      <c r="Y300" s="145"/>
      <c r="Z300" s="145"/>
    </row>
    <row r="301" spans="1:22" ht="14.25">
      <c r="A301" s="1"/>
      <c r="B301" s="1"/>
      <c r="C301" s="1"/>
      <c r="D301" s="1"/>
      <c r="E301" s="1"/>
      <c r="F301" s="158"/>
      <c r="G301" s="141"/>
      <c r="H301" s="141"/>
      <c r="I301" s="141"/>
      <c r="J301" s="1"/>
      <c r="K301" s="1"/>
      <c r="L301" s="1"/>
      <c r="M301" s="1"/>
      <c r="N301" s="1"/>
      <c r="O301" s="1"/>
      <c r="P301" s="1"/>
      <c r="Q301" s="1"/>
      <c r="R301" s="1"/>
      <c r="S301" s="1"/>
      <c r="V301" s="1"/>
    </row>
    <row r="302" spans="1:22" ht="14.25">
      <c r="A302" s="148"/>
      <c r="B302" s="148"/>
      <c r="C302" s="148"/>
      <c r="D302" s="2" t="s">
        <v>79</v>
      </c>
      <c r="E302" s="148"/>
      <c r="F302" s="162"/>
      <c r="G302" s="151">
        <f>ROUND((SUM(L139:L301))/2,2)</f>
        <v>0</v>
      </c>
      <c r="H302" s="151">
        <f>ROUND((SUM(M139:M301))/2,2)</f>
        <v>0</v>
      </c>
      <c r="I302" s="151">
        <f>ROUND((SUM(I139:I301))/2,2)</f>
        <v>0</v>
      </c>
      <c r="J302" s="149"/>
      <c r="K302" s="148"/>
      <c r="L302" s="149">
        <f>ROUND((SUM(L139:L301))/2,2)</f>
        <v>0</v>
      </c>
      <c r="M302" s="149">
        <f>ROUND((SUM(M139:M301))/2,2)</f>
        <v>0</v>
      </c>
      <c r="N302" s="148"/>
      <c r="O302" s="148"/>
      <c r="P302" s="173"/>
      <c r="Q302" s="148"/>
      <c r="R302" s="148"/>
      <c r="S302" s="173">
        <f>ROUND((SUM(S139:S301))/2,2)</f>
        <v>84.68</v>
      </c>
      <c r="T302" s="145"/>
      <c r="U302" s="145"/>
      <c r="V302" s="2">
        <f>ROUND((SUM(V139:V301))/2,2)</f>
        <v>0</v>
      </c>
    </row>
    <row r="303" spans="1:22" ht="14.25">
      <c r="A303" s="1"/>
      <c r="B303" s="1"/>
      <c r="C303" s="1"/>
      <c r="D303" s="1"/>
      <c r="E303" s="1"/>
      <c r="F303" s="158"/>
      <c r="G303" s="141"/>
      <c r="H303" s="141"/>
      <c r="I303" s="141"/>
      <c r="J303" s="1"/>
      <c r="K303" s="1"/>
      <c r="L303" s="1"/>
      <c r="M303" s="1"/>
      <c r="N303" s="1"/>
      <c r="O303" s="1"/>
      <c r="P303" s="1"/>
      <c r="Q303" s="1"/>
      <c r="R303" s="1"/>
      <c r="S303" s="1"/>
      <c r="V303" s="1"/>
    </row>
    <row r="304" spans="1:26" ht="14.25">
      <c r="A304" s="148"/>
      <c r="B304" s="148"/>
      <c r="C304" s="148"/>
      <c r="D304" s="2" t="s">
        <v>96</v>
      </c>
      <c r="E304" s="148"/>
      <c r="F304" s="162"/>
      <c r="G304" s="149"/>
      <c r="H304" s="149"/>
      <c r="I304" s="149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5"/>
      <c r="U304" s="145"/>
      <c r="V304" s="148"/>
      <c r="W304" s="145"/>
      <c r="X304" s="145"/>
      <c r="Y304" s="145"/>
      <c r="Z304" s="145"/>
    </row>
    <row r="305" spans="1:26" ht="14.25">
      <c r="A305" s="148"/>
      <c r="B305" s="148"/>
      <c r="C305" s="163">
        <v>921</v>
      </c>
      <c r="D305" s="163" t="s">
        <v>97</v>
      </c>
      <c r="E305" s="148"/>
      <c r="F305" s="162"/>
      <c r="G305" s="149"/>
      <c r="H305" s="149"/>
      <c r="I305" s="149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5"/>
      <c r="U305" s="145"/>
      <c r="V305" s="148"/>
      <c r="W305" s="145"/>
      <c r="X305" s="145"/>
      <c r="Y305" s="145"/>
      <c r="Z305" s="145"/>
    </row>
    <row r="306" spans="1:26" ht="24.75" customHeight="1">
      <c r="A306" s="169"/>
      <c r="B306" s="164" t="s">
        <v>338</v>
      </c>
      <c r="C306" s="170" t="s">
        <v>598</v>
      </c>
      <c r="D306" s="164" t="s">
        <v>599</v>
      </c>
      <c r="E306" s="164" t="s">
        <v>399</v>
      </c>
      <c r="F306" s="165">
        <v>1</v>
      </c>
      <c r="G306" s="171"/>
      <c r="H306" s="171"/>
      <c r="I306" s="166">
        <f>ROUND(F306*(G306+H306),2)</f>
        <v>0</v>
      </c>
      <c r="J306" s="164">
        <f>ROUND(F306*(N306),2)</f>
        <v>0</v>
      </c>
      <c r="K306" s="167">
        <f>ROUND(F306*(O306),2)</f>
        <v>0</v>
      </c>
      <c r="L306" s="167">
        <f>ROUND(F306*(G306),2)</f>
        <v>0</v>
      </c>
      <c r="M306" s="167">
        <f>ROUND(F306*(H306),2)</f>
        <v>0</v>
      </c>
      <c r="N306" s="167">
        <v>0</v>
      </c>
      <c r="O306" s="167"/>
      <c r="P306" s="172"/>
      <c r="Q306" s="172"/>
      <c r="R306" s="172"/>
      <c r="S306" s="167">
        <f>ROUND(F306*(P306),3)</f>
        <v>0</v>
      </c>
      <c r="T306" s="168"/>
      <c r="U306" s="168"/>
      <c r="V306" s="172"/>
      <c r="Z306">
        <v>0</v>
      </c>
    </row>
    <row r="307" spans="1:26" ht="14.25">
      <c r="A307" s="148"/>
      <c r="B307" s="148"/>
      <c r="C307" s="163">
        <v>921</v>
      </c>
      <c r="D307" s="163" t="s">
        <v>97</v>
      </c>
      <c r="E307" s="148"/>
      <c r="F307" s="162"/>
      <c r="G307" s="151">
        <f>ROUND((SUM(L305:L306))/1,2)</f>
        <v>0</v>
      </c>
      <c r="H307" s="151">
        <f>ROUND((SUM(M305:M306))/1,2)</f>
        <v>0</v>
      </c>
      <c r="I307" s="151">
        <f>ROUND((SUM(I305:I306))/1,2)</f>
        <v>0</v>
      </c>
      <c r="J307" s="148"/>
      <c r="K307" s="148"/>
      <c r="L307" s="148">
        <f>ROUND((SUM(L305:L306))/1,2)</f>
        <v>0</v>
      </c>
      <c r="M307" s="148">
        <f>ROUND((SUM(M305:M306))/1,2)</f>
        <v>0</v>
      </c>
      <c r="N307" s="148"/>
      <c r="O307" s="148"/>
      <c r="P307" s="173"/>
      <c r="Q307" s="148"/>
      <c r="R307" s="148"/>
      <c r="S307" s="173">
        <f>ROUND((SUM(S305:S306))/1,2)</f>
        <v>0</v>
      </c>
      <c r="T307" s="145"/>
      <c r="U307" s="145"/>
      <c r="V307" s="2">
        <f>ROUND((SUM(V305:V306))/1,2)</f>
        <v>0</v>
      </c>
      <c r="W307" s="145"/>
      <c r="X307" s="145"/>
      <c r="Y307" s="145"/>
      <c r="Z307" s="145"/>
    </row>
    <row r="308" spans="1:22" ht="14.25">
      <c r="A308" s="1"/>
      <c r="B308" s="1"/>
      <c r="C308" s="1"/>
      <c r="D308" s="1"/>
      <c r="E308" s="1"/>
      <c r="F308" s="158"/>
      <c r="G308" s="141"/>
      <c r="H308" s="141"/>
      <c r="I308" s="141"/>
      <c r="J308" s="1"/>
      <c r="K308" s="1"/>
      <c r="L308" s="1"/>
      <c r="M308" s="1"/>
      <c r="N308" s="1"/>
      <c r="O308" s="1"/>
      <c r="P308" s="1"/>
      <c r="Q308" s="1"/>
      <c r="R308" s="1"/>
      <c r="S308" s="1"/>
      <c r="V308" s="1"/>
    </row>
    <row r="309" spans="1:26" ht="14.25">
      <c r="A309" s="148"/>
      <c r="B309" s="148"/>
      <c r="C309" s="163">
        <v>924</v>
      </c>
      <c r="D309" s="163" t="s">
        <v>98</v>
      </c>
      <c r="E309" s="148"/>
      <c r="F309" s="162"/>
      <c r="G309" s="149"/>
      <c r="H309" s="149"/>
      <c r="I309" s="149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5"/>
      <c r="U309" s="145"/>
      <c r="V309" s="148"/>
      <c r="W309" s="145"/>
      <c r="X309" s="145"/>
      <c r="Y309" s="145"/>
      <c r="Z309" s="145"/>
    </row>
    <row r="310" spans="1:26" ht="24.75" customHeight="1">
      <c r="A310" s="169"/>
      <c r="B310" s="164" t="s">
        <v>338</v>
      </c>
      <c r="C310" s="170" t="s">
        <v>600</v>
      </c>
      <c r="D310" s="164" t="s">
        <v>601</v>
      </c>
      <c r="E310" s="164" t="s">
        <v>399</v>
      </c>
      <c r="F310" s="165">
        <v>1</v>
      </c>
      <c r="G310" s="171"/>
      <c r="H310" s="171"/>
      <c r="I310" s="166">
        <f>ROUND(F310*(G310+H310),2)</f>
        <v>0</v>
      </c>
      <c r="J310" s="164">
        <f>ROUND(F310*(N310),2)</f>
        <v>0</v>
      </c>
      <c r="K310" s="167">
        <f>ROUND(F310*(O310),2)</f>
        <v>0</v>
      </c>
      <c r="L310" s="167">
        <f>ROUND(F310*(G310),2)</f>
        <v>0</v>
      </c>
      <c r="M310" s="167">
        <f>ROUND(F310*(H310),2)</f>
        <v>0</v>
      </c>
      <c r="N310" s="167">
        <v>0</v>
      </c>
      <c r="O310" s="167"/>
      <c r="P310" s="172"/>
      <c r="Q310" s="172"/>
      <c r="R310" s="172"/>
      <c r="S310" s="167">
        <f>ROUND(F310*(P310),3)</f>
        <v>0</v>
      </c>
      <c r="T310" s="168"/>
      <c r="U310" s="168"/>
      <c r="V310" s="172"/>
      <c r="Z310">
        <v>0</v>
      </c>
    </row>
    <row r="311" spans="1:22" ht="14.25">
      <c r="A311" s="148"/>
      <c r="B311" s="148"/>
      <c r="C311" s="163">
        <v>924</v>
      </c>
      <c r="D311" s="163" t="s">
        <v>98</v>
      </c>
      <c r="E311" s="148"/>
      <c r="F311" s="162"/>
      <c r="G311" s="151">
        <f>ROUND((SUM(L309:L310))/1,2)</f>
        <v>0</v>
      </c>
      <c r="H311" s="151">
        <f>ROUND((SUM(M309:M310))/1,2)</f>
        <v>0</v>
      </c>
      <c r="I311" s="151">
        <f>ROUND((SUM(I309:I310))/1,2)</f>
        <v>0</v>
      </c>
      <c r="J311" s="148"/>
      <c r="K311" s="148"/>
      <c r="L311" s="148">
        <f>ROUND((SUM(L309:L310))/1,2)</f>
        <v>0</v>
      </c>
      <c r="M311" s="148">
        <f>ROUND((SUM(M309:M310))/1,2)</f>
        <v>0</v>
      </c>
      <c r="N311" s="148"/>
      <c r="O311" s="148"/>
      <c r="P311" s="173"/>
      <c r="Q311" s="1"/>
      <c r="R311" s="1"/>
      <c r="S311" s="173">
        <f>ROUND((SUM(S309:S310))/1,2)</f>
        <v>0</v>
      </c>
      <c r="T311" s="183"/>
      <c r="U311" s="183"/>
      <c r="V311" s="2">
        <f>ROUND((SUM(V309:V310))/1,2)</f>
        <v>0</v>
      </c>
    </row>
    <row r="312" spans="1:22" ht="14.25">
      <c r="A312" s="1"/>
      <c r="B312" s="1"/>
      <c r="C312" s="1"/>
      <c r="D312" s="1"/>
      <c r="E312" s="1"/>
      <c r="F312" s="158"/>
      <c r="G312" s="141"/>
      <c r="H312" s="141"/>
      <c r="I312" s="141"/>
      <c r="J312" s="1"/>
      <c r="K312" s="1"/>
      <c r="L312" s="1"/>
      <c r="M312" s="1"/>
      <c r="N312" s="1"/>
      <c r="O312" s="1"/>
      <c r="P312" s="1"/>
      <c r="Q312" s="1"/>
      <c r="R312" s="1"/>
      <c r="S312" s="1"/>
      <c r="V312" s="1"/>
    </row>
    <row r="313" spans="1:22" ht="14.25">
      <c r="A313" s="148"/>
      <c r="B313" s="148"/>
      <c r="C313" s="148"/>
      <c r="D313" s="2" t="s">
        <v>96</v>
      </c>
      <c r="E313" s="148"/>
      <c r="F313" s="162"/>
      <c r="G313" s="151">
        <f>ROUND((SUM(L304:L312))/2,2)</f>
        <v>0</v>
      </c>
      <c r="H313" s="151">
        <f>ROUND((SUM(M304:M312))/2,2)</f>
        <v>0</v>
      </c>
      <c r="I313" s="151">
        <f>ROUND((SUM(I304:I312))/2,2)</f>
        <v>0</v>
      </c>
      <c r="J313" s="148"/>
      <c r="K313" s="148"/>
      <c r="L313" s="148">
        <f>ROUND((SUM(L304:L312))/2,2)</f>
        <v>0</v>
      </c>
      <c r="M313" s="148">
        <f>ROUND((SUM(M304:M312))/2,2)</f>
        <v>0</v>
      </c>
      <c r="N313" s="148"/>
      <c r="O313" s="148"/>
      <c r="P313" s="173"/>
      <c r="Q313" s="1"/>
      <c r="R313" s="1"/>
      <c r="S313" s="173">
        <f>ROUND((SUM(S304:S312))/2,2)</f>
        <v>0</v>
      </c>
      <c r="V313" s="2">
        <f>ROUND((SUM(V304:V312))/2,2)</f>
        <v>0</v>
      </c>
    </row>
    <row r="314" spans="1:26" ht="14.25">
      <c r="A314" s="184"/>
      <c r="B314" s="184"/>
      <c r="C314" s="184"/>
      <c r="D314" s="184" t="s">
        <v>99</v>
      </c>
      <c r="E314" s="184"/>
      <c r="F314" s="185"/>
      <c r="G314" s="186">
        <f>ROUND((SUM(L9:L313))/3,2)</f>
        <v>0</v>
      </c>
      <c r="H314" s="186">
        <f>ROUND((SUM(M9:M313))/3,2)</f>
        <v>0</v>
      </c>
      <c r="I314" s="186">
        <f>ROUND((SUM(I9:I313))/3,2)</f>
        <v>0</v>
      </c>
      <c r="J314" s="184"/>
      <c r="K314" s="184">
        <f>ROUND((SUM(K9:K313))/3,2)</f>
        <v>0</v>
      </c>
      <c r="L314" s="184">
        <f>ROUND((SUM(L9:L313))/3,2)</f>
        <v>0</v>
      </c>
      <c r="M314" s="184">
        <f>ROUND((SUM(M9:M313))/3,2)</f>
        <v>0</v>
      </c>
      <c r="N314" s="184"/>
      <c r="O314" s="184"/>
      <c r="P314" s="185"/>
      <c r="Q314" s="184"/>
      <c r="R314" s="184"/>
      <c r="S314" s="185">
        <f>ROUND((SUM(S9:S313))/3,2)</f>
        <v>1634.25</v>
      </c>
      <c r="T314" s="187"/>
      <c r="U314" s="187"/>
      <c r="V314" s="184">
        <f>ROUND((SUM(V9:V313))/3,2)</f>
        <v>156</v>
      </c>
      <c r="Z314">
        <f>(SUM(Z9:Z313))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01 - Hlavný stavebný objekt - Materská škola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602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>
        <f>'Rekap 17569'!B19</f>
        <v>0</v>
      </c>
      <c r="E16" s="88">
        <f>'Rekap 17569'!C19</f>
        <v>0</v>
      </c>
      <c r="F16" s="99">
        <f>'Rekap 17569'!D19</f>
        <v>0</v>
      </c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>
        <f>'Rekap 17569'!B23</f>
        <v>0</v>
      </c>
      <c r="E17" s="66">
        <f>'Rekap 17569'!C23</f>
        <v>0</v>
      </c>
      <c r="F17" s="71">
        <f>'Rekap 17569'!D23</f>
        <v>0</v>
      </c>
      <c r="G17" s="52">
        <v>7</v>
      </c>
      <c r="H17" s="109" t="s">
        <v>41</v>
      </c>
      <c r="I17" s="119"/>
      <c r="J17" s="112">
        <f>'SO 17569'!Z115</f>
        <v>0</v>
      </c>
    </row>
    <row r="18" spans="1:10" ht="18" customHeight="1">
      <c r="A18" s="12"/>
      <c r="B18" s="59">
        <v>3</v>
      </c>
      <c r="C18" s="63" t="s">
        <v>35</v>
      </c>
      <c r="D18" s="69"/>
      <c r="E18" s="67"/>
      <c r="F18" s="72"/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54</v>
      </c>
      <c r="F22" s="71">
        <f>((F16*U22*0)+(F17*V22*0)+(F18*W22*0))/100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54</v>
      </c>
      <c r="F24" s="72">
        <f>((F16*U24*0)+(F17*V24*0)+(F18*W24*0))/100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17569'!K9:'SO 17569'!K114)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17569'!K9:'SO 17569'!K114)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:D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34.5" customHeight="1">
      <c r="A1" s="215" t="s">
        <v>27</v>
      </c>
      <c r="B1" s="216"/>
      <c r="C1" s="216"/>
      <c r="D1" s="217"/>
      <c r="E1" s="136" t="s">
        <v>24</v>
      </c>
      <c r="F1" s="135"/>
      <c r="W1">
        <v>30.126</v>
      </c>
    </row>
    <row r="2" spans="1:6" ht="19.5" customHeight="1">
      <c r="A2" s="215" t="s">
        <v>28</v>
      </c>
      <c r="B2" s="216"/>
      <c r="C2" s="216"/>
      <c r="D2" s="217"/>
      <c r="E2" s="136" t="s">
        <v>22</v>
      </c>
      <c r="F2" s="135"/>
    </row>
    <row r="3" spans="1:6" ht="19.5" customHeight="1">
      <c r="A3" s="215" t="s">
        <v>29</v>
      </c>
      <c r="B3" s="216"/>
      <c r="C3" s="216"/>
      <c r="D3" s="217"/>
      <c r="E3" s="136" t="s">
        <v>69</v>
      </c>
      <c r="F3" s="135"/>
    </row>
    <row r="4" spans="1:6" ht="14.25">
      <c r="A4" s="137" t="s">
        <v>1</v>
      </c>
      <c r="B4" s="134"/>
      <c r="C4" s="134"/>
      <c r="D4" s="134"/>
      <c r="E4" s="134"/>
      <c r="F4" s="134"/>
    </row>
    <row r="5" spans="1:6" ht="14.25">
      <c r="A5" s="137" t="s">
        <v>602</v>
      </c>
      <c r="B5" s="134"/>
      <c r="C5" s="134"/>
      <c r="D5" s="134"/>
      <c r="E5" s="134"/>
      <c r="F5" s="134"/>
    </row>
    <row r="6" spans="1:6" ht="14.25">
      <c r="A6" s="134"/>
      <c r="B6" s="134"/>
      <c r="C6" s="134"/>
      <c r="D6" s="134"/>
      <c r="E6" s="134"/>
      <c r="F6" s="134"/>
    </row>
    <row r="7" spans="1:6" ht="14.25">
      <c r="A7" s="134"/>
      <c r="B7" s="134"/>
      <c r="C7" s="134"/>
      <c r="D7" s="134"/>
      <c r="E7" s="134"/>
      <c r="F7" s="134"/>
    </row>
    <row r="8" spans="1:6" ht="14.25">
      <c r="A8" s="138" t="s">
        <v>70</v>
      </c>
      <c r="B8" s="134"/>
      <c r="C8" s="134"/>
      <c r="D8" s="134"/>
      <c r="E8" s="134"/>
      <c r="F8" s="134"/>
    </row>
    <row r="9" spans="1:6" ht="14.25">
      <c r="A9" s="139" t="s">
        <v>66</v>
      </c>
      <c r="B9" s="139" t="s">
        <v>60</v>
      </c>
      <c r="C9" s="139" t="s">
        <v>61</v>
      </c>
      <c r="D9" s="139" t="s">
        <v>37</v>
      </c>
      <c r="E9" s="139" t="s">
        <v>67</v>
      </c>
      <c r="F9" s="139" t="s">
        <v>68</v>
      </c>
    </row>
    <row r="10" spans="1:26" ht="14.25">
      <c r="A10" s="146" t="s">
        <v>71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4.25">
      <c r="A11" s="148" t="s">
        <v>72</v>
      </c>
      <c r="B11" s="149">
        <f>'SO 17569'!L50</f>
        <v>0</v>
      </c>
      <c r="C11" s="149">
        <f>'SO 17569'!M50</f>
        <v>0</v>
      </c>
      <c r="D11" s="149">
        <f>'SO 17569'!I50</f>
        <v>0</v>
      </c>
      <c r="E11" s="150">
        <f>'SO 17569'!S50</f>
        <v>3.2</v>
      </c>
      <c r="F11" s="150">
        <f>'SO 17569'!V50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4.25">
      <c r="A12" s="148" t="s">
        <v>73</v>
      </c>
      <c r="B12" s="149">
        <f>'SO 17569'!L55</f>
        <v>0</v>
      </c>
      <c r="C12" s="149">
        <f>'SO 17569'!M55</f>
        <v>0</v>
      </c>
      <c r="D12" s="149">
        <f>'SO 17569'!I55</f>
        <v>0</v>
      </c>
      <c r="E12" s="150">
        <f>'SO 17569'!S55</f>
        <v>14.15</v>
      </c>
      <c r="F12" s="150">
        <f>'SO 17569'!V55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4.25">
      <c r="A13" s="148" t="s">
        <v>74</v>
      </c>
      <c r="B13" s="149">
        <f>'SO 17569'!L69</f>
        <v>0</v>
      </c>
      <c r="C13" s="149">
        <f>'SO 17569'!M69</f>
        <v>0</v>
      </c>
      <c r="D13" s="149">
        <f>'SO 17569'!I69</f>
        <v>0</v>
      </c>
      <c r="E13" s="150">
        <f>'SO 17569'!S69</f>
        <v>263.55</v>
      </c>
      <c r="F13" s="150">
        <f>'SO 17569'!V69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4.25">
      <c r="A14" s="148" t="s">
        <v>75</v>
      </c>
      <c r="B14" s="149">
        <f>'SO 17569'!L74</f>
        <v>0</v>
      </c>
      <c r="C14" s="149">
        <f>'SO 17569'!M74</f>
        <v>0</v>
      </c>
      <c r="D14" s="149">
        <f>'SO 17569'!I74</f>
        <v>0</v>
      </c>
      <c r="E14" s="150">
        <f>'SO 17569'!S74</f>
        <v>0.17</v>
      </c>
      <c r="F14" s="150">
        <f>'SO 17569'!V74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4.25">
      <c r="A15" s="148" t="s">
        <v>603</v>
      </c>
      <c r="B15" s="149">
        <f>'SO 17569'!L85</f>
        <v>0</v>
      </c>
      <c r="C15" s="149">
        <f>'SO 17569'!M85</f>
        <v>0</v>
      </c>
      <c r="D15" s="149">
        <f>'SO 17569'!I85</f>
        <v>0</v>
      </c>
      <c r="E15" s="150">
        <f>'SO 17569'!S85</f>
        <v>990.9</v>
      </c>
      <c r="F15" s="150">
        <f>'SO 17569'!V85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4.25">
      <c r="A16" s="148" t="s">
        <v>604</v>
      </c>
      <c r="B16" s="149">
        <f>'SO 17569'!L89</f>
        <v>0</v>
      </c>
      <c r="C16" s="149">
        <f>'SO 17569'!M89</f>
        <v>0</v>
      </c>
      <c r="D16" s="149">
        <f>'SO 17569'!I89</f>
        <v>0</v>
      </c>
      <c r="E16" s="150">
        <f>'SO 17569'!S89</f>
        <v>0</v>
      </c>
      <c r="F16" s="150">
        <f>'SO 17569'!V89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4.25">
      <c r="A17" s="148" t="s">
        <v>77</v>
      </c>
      <c r="B17" s="149">
        <f>'SO 17569'!L95</f>
        <v>0</v>
      </c>
      <c r="C17" s="149">
        <f>'SO 17569'!M95</f>
        <v>0</v>
      </c>
      <c r="D17" s="149">
        <f>'SO 17569'!I95</f>
        <v>0</v>
      </c>
      <c r="E17" s="150">
        <f>'SO 17569'!S95</f>
        <v>29.19</v>
      </c>
      <c r="F17" s="150">
        <f>'SO 17569'!V95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4.25">
      <c r="A18" s="148" t="s">
        <v>78</v>
      </c>
      <c r="B18" s="149">
        <f>'SO 17569'!L101</f>
        <v>0</v>
      </c>
      <c r="C18" s="149">
        <f>'SO 17569'!M101</f>
        <v>0</v>
      </c>
      <c r="D18" s="149">
        <f>'SO 17569'!I101</f>
        <v>0</v>
      </c>
      <c r="E18" s="150">
        <f>'SO 17569'!S101</f>
        <v>0</v>
      </c>
      <c r="F18" s="150">
        <f>'SO 17569'!V101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4.25">
      <c r="A19" s="2" t="s">
        <v>71</v>
      </c>
      <c r="B19" s="151">
        <f>'SO 17569'!L103</f>
        <v>0</v>
      </c>
      <c r="C19" s="151">
        <f>'SO 17569'!M103</f>
        <v>0</v>
      </c>
      <c r="D19" s="151">
        <f>'SO 17569'!I103</f>
        <v>0</v>
      </c>
      <c r="E19" s="152">
        <f>'SO 17569'!S103</f>
        <v>1301.16</v>
      </c>
      <c r="F19" s="152">
        <f>'SO 17569'!V103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6" ht="14.25">
      <c r="A20" s="1"/>
      <c r="B20" s="141"/>
      <c r="C20" s="141"/>
      <c r="D20" s="141"/>
      <c r="E20" s="140"/>
      <c r="F20" s="140"/>
    </row>
    <row r="21" spans="1:26" ht="14.25">
      <c r="A21" s="2" t="s">
        <v>79</v>
      </c>
      <c r="B21" s="151"/>
      <c r="C21" s="149"/>
      <c r="D21" s="149"/>
      <c r="E21" s="150"/>
      <c r="F21" s="150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4.25">
      <c r="A22" s="148" t="s">
        <v>90</v>
      </c>
      <c r="B22" s="149">
        <f>'SO 17569'!L112</f>
        <v>0</v>
      </c>
      <c r="C22" s="149">
        <f>'SO 17569'!M112</f>
        <v>0</v>
      </c>
      <c r="D22" s="149">
        <f>'SO 17569'!I112</f>
        <v>0</v>
      </c>
      <c r="E22" s="150">
        <f>'SO 17569'!S112</f>
        <v>0.49</v>
      </c>
      <c r="F22" s="150">
        <f>'SO 17569'!V112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4.25">
      <c r="A23" s="2" t="s">
        <v>79</v>
      </c>
      <c r="B23" s="151">
        <f>'SO 17569'!L114</f>
        <v>0</v>
      </c>
      <c r="C23" s="151">
        <f>'SO 17569'!M114</f>
        <v>0</v>
      </c>
      <c r="D23" s="151">
        <f>'SO 17569'!I114</f>
        <v>0</v>
      </c>
      <c r="E23" s="152">
        <f>'SO 17569'!S114</f>
        <v>0.49</v>
      </c>
      <c r="F23" s="152">
        <f>'SO 17569'!V114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6" ht="14.25">
      <c r="A24" s="1"/>
      <c r="B24" s="141"/>
      <c r="C24" s="141"/>
      <c r="D24" s="141"/>
      <c r="E24" s="140"/>
      <c r="F24" s="140"/>
    </row>
    <row r="25" spans="1:26" ht="14.25">
      <c r="A25" s="2" t="s">
        <v>99</v>
      </c>
      <c r="B25" s="151">
        <f>'SO 17569'!L115</f>
        <v>0</v>
      </c>
      <c r="C25" s="151">
        <f>'SO 17569'!M115</f>
        <v>0</v>
      </c>
      <c r="D25" s="151">
        <f>'SO 17569'!I115</f>
        <v>0</v>
      </c>
      <c r="E25" s="152">
        <f>'SO 17569'!S115</f>
        <v>1301.65</v>
      </c>
      <c r="F25" s="152">
        <f>'SO 17569'!V115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6" ht="14.25">
      <c r="A26" s="1"/>
      <c r="B26" s="141"/>
      <c r="C26" s="141"/>
      <c r="D26" s="141"/>
      <c r="E26" s="140"/>
      <c r="F26" s="140"/>
    </row>
    <row r="27" spans="1:6" ht="14.25">
      <c r="A27" s="1"/>
      <c r="B27" s="141"/>
      <c r="C27" s="141"/>
      <c r="D27" s="141"/>
      <c r="E27" s="140"/>
      <c r="F27" s="140"/>
    </row>
    <row r="28" spans="1:6" ht="14.25">
      <c r="A28" s="1"/>
      <c r="B28" s="141"/>
      <c r="C28" s="141"/>
      <c r="D28" s="141"/>
      <c r="E28" s="140"/>
      <c r="F28" s="140"/>
    </row>
    <row r="29" spans="1:6" ht="14.25">
      <c r="A29" s="1"/>
      <c r="B29" s="141"/>
      <c r="C29" s="141"/>
      <c r="D29" s="141"/>
      <c r="E29" s="140"/>
      <c r="F29" s="140"/>
    </row>
    <row r="30" spans="1:6" ht="14.25">
      <c r="A30" s="1"/>
      <c r="B30" s="141"/>
      <c r="C30" s="141"/>
      <c r="D30" s="141"/>
      <c r="E30" s="140"/>
      <c r="F30" s="140"/>
    </row>
    <row r="31" spans="1:6" ht="14.25">
      <c r="A31" s="1"/>
      <c r="B31" s="141"/>
      <c r="C31" s="141"/>
      <c r="D31" s="141"/>
      <c r="E31" s="140"/>
      <c r="F31" s="140"/>
    </row>
    <row r="32" spans="1:6" ht="14.25">
      <c r="A32" s="1"/>
      <c r="B32" s="141"/>
      <c r="C32" s="141"/>
      <c r="D32" s="141"/>
      <c r="E32" s="140"/>
      <c r="F32" s="140"/>
    </row>
    <row r="33" spans="1:6" ht="14.25">
      <c r="A33" s="1"/>
      <c r="B33" s="141"/>
      <c r="C33" s="141"/>
      <c r="D33" s="141"/>
      <c r="E33" s="140"/>
      <c r="F33" s="140"/>
    </row>
    <row r="34" spans="1:6" ht="14.25">
      <c r="A34" s="1"/>
      <c r="B34" s="141"/>
      <c r="C34" s="141"/>
      <c r="D34" s="141"/>
      <c r="E34" s="140"/>
      <c r="F34" s="140"/>
    </row>
    <row r="35" spans="1:6" ht="14.25">
      <c r="A35" s="1"/>
      <c r="B35" s="141"/>
      <c r="C35" s="141"/>
      <c r="D35" s="141"/>
      <c r="E35" s="140"/>
      <c r="F35" s="140"/>
    </row>
    <row r="36" spans="1:6" ht="14.25">
      <c r="A36" s="1"/>
      <c r="B36" s="141"/>
      <c r="C36" s="141"/>
      <c r="D36" s="141"/>
      <c r="E36" s="140"/>
      <c r="F36" s="140"/>
    </row>
    <row r="37" spans="1:6" ht="14.25">
      <c r="A37" s="1"/>
      <c r="B37" s="141"/>
      <c r="C37" s="141"/>
      <c r="D37" s="141"/>
      <c r="E37" s="140"/>
      <c r="F37" s="140"/>
    </row>
    <row r="38" spans="1:6" ht="14.25">
      <c r="A38" s="1"/>
      <c r="B38" s="141"/>
      <c r="C38" s="141"/>
      <c r="D38" s="141"/>
      <c r="E38" s="140"/>
      <c r="F38" s="140"/>
    </row>
    <row r="39" spans="1:6" ht="14.25">
      <c r="A39" s="1"/>
      <c r="B39" s="141"/>
      <c r="C39" s="141"/>
      <c r="D39" s="141"/>
      <c r="E39" s="140"/>
      <c r="F39" s="140"/>
    </row>
    <row r="40" spans="1:6" ht="14.25">
      <c r="A40" s="1"/>
      <c r="B40" s="141"/>
      <c r="C40" s="141"/>
      <c r="D40" s="141"/>
      <c r="E40" s="140"/>
      <c r="F40" s="140"/>
    </row>
    <row r="41" spans="1:6" ht="14.25">
      <c r="A41" s="1"/>
      <c r="B41" s="141"/>
      <c r="C41" s="141"/>
      <c r="D41" s="141"/>
      <c r="E41" s="140"/>
      <c r="F41" s="140"/>
    </row>
    <row r="42" spans="1:6" ht="14.25">
      <c r="A42" s="1"/>
      <c r="B42" s="141"/>
      <c r="C42" s="141"/>
      <c r="D42" s="141"/>
      <c r="E42" s="140"/>
      <c r="F42" s="140"/>
    </row>
    <row r="43" spans="1:6" ht="14.25">
      <c r="A43" s="1"/>
      <c r="B43" s="141"/>
      <c r="C43" s="141"/>
      <c r="D43" s="141"/>
      <c r="E43" s="140"/>
      <c r="F43" s="140"/>
    </row>
    <row r="44" spans="1:6" ht="14.25">
      <c r="A44" s="1"/>
      <c r="B44" s="141"/>
      <c r="C44" s="141"/>
      <c r="D44" s="141"/>
      <c r="E44" s="140"/>
      <c r="F44" s="140"/>
    </row>
    <row r="45" spans="1:6" ht="14.25">
      <c r="A45" s="1"/>
      <c r="B45" s="141"/>
      <c r="C45" s="141"/>
      <c r="D45" s="141"/>
      <c r="E45" s="140"/>
      <c r="F45" s="140"/>
    </row>
    <row r="46" spans="1:6" ht="14.25">
      <c r="A46" s="1"/>
      <c r="B46" s="141"/>
      <c r="C46" s="141"/>
      <c r="D46" s="141"/>
      <c r="E46" s="140"/>
      <c r="F46" s="140"/>
    </row>
    <row r="47" spans="1:6" ht="14.25">
      <c r="A47" s="1"/>
      <c r="B47" s="141"/>
      <c r="C47" s="141"/>
      <c r="D47" s="141"/>
      <c r="E47" s="140"/>
      <c r="F47" s="140"/>
    </row>
    <row r="48" spans="1:6" ht="14.25">
      <c r="A48" s="1"/>
      <c r="B48" s="141"/>
      <c r="C48" s="141"/>
      <c r="D48" s="141"/>
      <c r="E48" s="140"/>
      <c r="F48" s="140"/>
    </row>
    <row r="49" spans="1:6" ht="14.25">
      <c r="A49" s="1"/>
      <c r="B49" s="141"/>
      <c r="C49" s="141"/>
      <c r="D49" s="141"/>
      <c r="E49" s="140"/>
      <c r="F49" s="140"/>
    </row>
    <row r="50" spans="1:6" ht="14.25">
      <c r="A50" s="1"/>
      <c r="B50" s="141"/>
      <c r="C50" s="141"/>
      <c r="D50" s="141"/>
      <c r="E50" s="140"/>
      <c r="F50" s="140"/>
    </row>
    <row r="51" spans="1:6" ht="14.25">
      <c r="A51" s="1"/>
      <c r="B51" s="141"/>
      <c r="C51" s="141"/>
      <c r="D51" s="141"/>
      <c r="E51" s="140"/>
      <c r="F51" s="140"/>
    </row>
    <row r="52" spans="1:6" ht="14.25">
      <c r="A52" s="1"/>
      <c r="B52" s="141"/>
      <c r="C52" s="141"/>
      <c r="D52" s="141"/>
      <c r="E52" s="140"/>
      <c r="F52" s="140"/>
    </row>
    <row r="53" spans="1:6" ht="14.25">
      <c r="A53" s="1"/>
      <c r="B53" s="141"/>
      <c r="C53" s="141"/>
      <c r="D53" s="141"/>
      <c r="E53" s="140"/>
      <c r="F53" s="140"/>
    </row>
    <row r="54" spans="1:6" ht="14.25">
      <c r="A54" s="1"/>
      <c r="B54" s="141"/>
      <c r="C54" s="141"/>
      <c r="D54" s="141"/>
      <c r="E54" s="140"/>
      <c r="F54" s="140"/>
    </row>
    <row r="55" spans="1:6" ht="14.25">
      <c r="A55" s="1"/>
      <c r="B55" s="141"/>
      <c r="C55" s="141"/>
      <c r="D55" s="141"/>
      <c r="E55" s="140"/>
      <c r="F55" s="140"/>
    </row>
    <row r="56" spans="1:6" ht="14.25">
      <c r="A56" s="1"/>
      <c r="B56" s="141"/>
      <c r="C56" s="141"/>
      <c r="D56" s="141"/>
      <c r="E56" s="140"/>
      <c r="F56" s="140"/>
    </row>
    <row r="57" spans="1:6" ht="14.25">
      <c r="A57" s="1"/>
      <c r="B57" s="141"/>
      <c r="C57" s="141"/>
      <c r="D57" s="141"/>
      <c r="E57" s="140"/>
      <c r="F57" s="140"/>
    </row>
    <row r="58" spans="1:6" ht="14.25">
      <c r="A58" s="1"/>
      <c r="B58" s="141"/>
      <c r="C58" s="141"/>
      <c r="D58" s="141"/>
      <c r="E58" s="140"/>
      <c r="F58" s="140"/>
    </row>
    <row r="59" spans="1:6" ht="14.25">
      <c r="A59" s="1"/>
      <c r="B59" s="141"/>
      <c r="C59" s="141"/>
      <c r="D59" s="141"/>
      <c r="E59" s="140"/>
      <c r="F59" s="140"/>
    </row>
    <row r="60" spans="1:6" ht="14.25">
      <c r="A60" s="1"/>
      <c r="B60" s="141"/>
      <c r="C60" s="141"/>
      <c r="D60" s="141"/>
      <c r="E60" s="140"/>
      <c r="F60" s="140"/>
    </row>
    <row r="61" spans="1:6" ht="14.25">
      <c r="A61" s="1"/>
      <c r="B61" s="141"/>
      <c r="C61" s="141"/>
      <c r="D61" s="141"/>
      <c r="E61" s="140"/>
      <c r="F61" s="140"/>
    </row>
    <row r="62" spans="1:6" ht="14.25">
      <c r="A62" s="1"/>
      <c r="B62" s="141"/>
      <c r="C62" s="141"/>
      <c r="D62" s="141"/>
      <c r="E62" s="140"/>
      <c r="F62" s="140"/>
    </row>
    <row r="63" spans="1:6" ht="14.25">
      <c r="A63" s="1"/>
      <c r="B63" s="141"/>
      <c r="C63" s="141"/>
      <c r="D63" s="141"/>
      <c r="E63" s="140"/>
      <c r="F63" s="140"/>
    </row>
    <row r="64" spans="1:6" ht="14.25">
      <c r="A64" s="1"/>
      <c r="B64" s="141"/>
      <c r="C64" s="141"/>
      <c r="D64" s="141"/>
      <c r="E64" s="140"/>
      <c r="F64" s="140"/>
    </row>
    <row r="65" spans="1:6" ht="14.25">
      <c r="A65" s="1"/>
      <c r="B65" s="141"/>
      <c r="C65" s="141"/>
      <c r="D65" s="141"/>
      <c r="E65" s="140"/>
      <c r="F65" s="140"/>
    </row>
    <row r="66" spans="1:6" ht="14.25">
      <c r="A66" s="1"/>
      <c r="B66" s="141"/>
      <c r="C66" s="141"/>
      <c r="D66" s="141"/>
      <c r="E66" s="140"/>
      <c r="F66" s="140"/>
    </row>
    <row r="67" spans="1:6" ht="14.25">
      <c r="A67" s="1"/>
      <c r="B67" s="141"/>
      <c r="C67" s="141"/>
      <c r="D67" s="141"/>
      <c r="E67" s="140"/>
      <c r="F67" s="140"/>
    </row>
    <row r="68" spans="1:6" ht="14.25">
      <c r="A68" s="1"/>
      <c r="B68" s="141"/>
      <c r="C68" s="141"/>
      <c r="D68" s="141"/>
      <c r="E68" s="140"/>
      <c r="F68" s="140"/>
    </row>
    <row r="69" spans="1:6" ht="14.25">
      <c r="A69" s="1"/>
      <c r="B69" s="141"/>
      <c r="C69" s="141"/>
      <c r="D69" s="141"/>
      <c r="E69" s="140"/>
      <c r="F69" s="140"/>
    </row>
    <row r="70" spans="1:6" ht="14.25">
      <c r="A70" s="1"/>
      <c r="B70" s="141"/>
      <c r="C70" s="141"/>
      <c r="D70" s="141"/>
      <c r="E70" s="140"/>
      <c r="F70" s="140"/>
    </row>
    <row r="71" spans="1:6" ht="14.25">
      <c r="A71" s="1"/>
      <c r="B71" s="141"/>
      <c r="C71" s="141"/>
      <c r="D71" s="141"/>
      <c r="E71" s="140"/>
      <c r="F71" s="140"/>
    </row>
    <row r="72" spans="1:6" ht="14.25">
      <c r="A72" s="1"/>
      <c r="B72" s="141"/>
      <c r="C72" s="141"/>
      <c r="D72" s="141"/>
      <c r="E72" s="140"/>
      <c r="F72" s="140"/>
    </row>
    <row r="73" spans="1:6" ht="14.25">
      <c r="A73" s="1"/>
      <c r="B73" s="141"/>
      <c r="C73" s="141"/>
      <c r="D73" s="141"/>
      <c r="E73" s="140"/>
      <c r="F73" s="140"/>
    </row>
    <row r="74" spans="1:6" ht="14.25">
      <c r="A74" s="1"/>
      <c r="B74" s="141"/>
      <c r="C74" s="141"/>
      <c r="D74" s="141"/>
      <c r="E74" s="140"/>
      <c r="F74" s="140"/>
    </row>
    <row r="75" spans="1:6" ht="14.25">
      <c r="A75" s="1"/>
      <c r="B75" s="141"/>
      <c r="C75" s="141"/>
      <c r="D75" s="141"/>
      <c r="E75" s="140"/>
      <c r="F75" s="140"/>
    </row>
    <row r="76" spans="1:6" ht="14.25">
      <c r="A76" s="1"/>
      <c r="B76" s="141"/>
      <c r="C76" s="141"/>
      <c r="D76" s="141"/>
      <c r="E76" s="140"/>
      <c r="F76" s="140"/>
    </row>
    <row r="77" spans="1:6" ht="14.25">
      <c r="A77" s="1"/>
      <c r="B77" s="141"/>
      <c r="C77" s="141"/>
      <c r="D77" s="141"/>
      <c r="E77" s="140"/>
      <c r="F77" s="140"/>
    </row>
    <row r="78" spans="1:6" ht="14.25">
      <c r="A78" s="1"/>
      <c r="B78" s="141"/>
      <c r="C78" s="141"/>
      <c r="D78" s="141"/>
      <c r="E78" s="140"/>
      <c r="F78" s="140"/>
    </row>
    <row r="79" spans="1:6" ht="14.25">
      <c r="A79" s="1"/>
      <c r="B79" s="141"/>
      <c r="C79" s="141"/>
      <c r="D79" s="141"/>
      <c r="E79" s="140"/>
      <c r="F79" s="140"/>
    </row>
    <row r="80" spans="1:6" ht="14.25">
      <c r="A80" s="1"/>
      <c r="B80" s="141"/>
      <c r="C80" s="141"/>
      <c r="D80" s="141"/>
      <c r="E80" s="140"/>
      <c r="F80" s="140"/>
    </row>
    <row r="81" spans="1:6" ht="14.25">
      <c r="A81" s="1"/>
      <c r="B81" s="141"/>
      <c r="C81" s="141"/>
      <c r="D81" s="141"/>
      <c r="E81" s="140"/>
      <c r="F81" s="140"/>
    </row>
    <row r="82" spans="1:6" ht="14.25">
      <c r="A82" s="1"/>
      <c r="B82" s="141"/>
      <c r="C82" s="141"/>
      <c r="D82" s="141"/>
      <c r="E82" s="140"/>
      <c r="F82" s="140"/>
    </row>
    <row r="83" spans="1:6" ht="14.25">
      <c r="A83" s="1"/>
      <c r="B83" s="141"/>
      <c r="C83" s="141"/>
      <c r="D83" s="141"/>
      <c r="E83" s="140"/>
      <c r="F83" s="140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1">
      <pane ySplit="8" topLeftCell="A101" activePane="bottomLeft" state="frozen"/>
      <selection pane="topLeft" activeCell="A1" sqref="A1"/>
      <selection pane="bottomLeft" activeCell="B5" sqref="B5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1"/>
      <c r="B1" s="218" t="s">
        <v>27</v>
      </c>
      <c r="C1" s="219"/>
      <c r="D1" s="219"/>
      <c r="E1" s="219"/>
      <c r="F1" s="219"/>
      <c r="G1" s="219"/>
      <c r="H1" s="220"/>
      <c r="I1" s="156" t="s">
        <v>110</v>
      </c>
      <c r="J1" s="11"/>
      <c r="K1" s="3"/>
      <c r="L1" s="3"/>
      <c r="M1" s="3"/>
      <c r="N1" s="3"/>
      <c r="O1" s="3"/>
      <c r="P1" s="5" t="s">
        <v>111</v>
      </c>
      <c r="Q1" s="1"/>
      <c r="R1" s="1"/>
      <c r="S1" s="3"/>
      <c r="V1" s="3"/>
      <c r="W1">
        <v>30.126</v>
      </c>
    </row>
    <row r="2" spans="1:22" ht="19.5" customHeight="1">
      <c r="A2" s="11"/>
      <c r="B2" s="218" t="s">
        <v>28</v>
      </c>
      <c r="C2" s="219"/>
      <c r="D2" s="219"/>
      <c r="E2" s="219"/>
      <c r="F2" s="219"/>
      <c r="G2" s="219"/>
      <c r="H2" s="220"/>
      <c r="I2" s="156" t="s">
        <v>22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1"/>
      <c r="B3" s="218" t="s">
        <v>29</v>
      </c>
      <c r="C3" s="219"/>
      <c r="D3" s="219"/>
      <c r="E3" s="219"/>
      <c r="F3" s="219"/>
      <c r="G3" s="219"/>
      <c r="H3" s="220"/>
      <c r="I3" s="156" t="s">
        <v>112</v>
      </c>
      <c r="J3" s="11"/>
      <c r="K3" s="3"/>
      <c r="L3" s="3"/>
      <c r="M3" s="3"/>
      <c r="N3" s="3"/>
      <c r="O3" s="3"/>
      <c r="P3" s="5" t="s">
        <v>26</v>
      </c>
      <c r="Q3" s="1"/>
      <c r="R3" s="1"/>
      <c r="S3" s="3"/>
      <c r="V3" s="3"/>
    </row>
    <row r="4" spans="1:22" ht="14.25">
      <c r="A4" s="3"/>
      <c r="B4" s="5" t="s">
        <v>113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4.25">
      <c r="A5" s="3"/>
      <c r="B5" s="157" t="s">
        <v>602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4.25">
      <c r="A7" s="13"/>
      <c r="B7" s="14" t="s">
        <v>70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">
      <c r="A8" s="159" t="s">
        <v>100</v>
      </c>
      <c r="B8" s="159" t="s">
        <v>101</v>
      </c>
      <c r="C8" s="159" t="s">
        <v>102</v>
      </c>
      <c r="D8" s="159" t="s">
        <v>103</v>
      </c>
      <c r="E8" s="159" t="s">
        <v>104</v>
      </c>
      <c r="F8" s="159" t="s">
        <v>105</v>
      </c>
      <c r="G8" s="159" t="s">
        <v>60</v>
      </c>
      <c r="H8" s="159" t="s">
        <v>61</v>
      </c>
      <c r="I8" s="159" t="s">
        <v>106</v>
      </c>
      <c r="J8" s="159"/>
      <c r="K8" s="159"/>
      <c r="L8" s="159"/>
      <c r="M8" s="159"/>
      <c r="N8" s="159"/>
      <c r="O8" s="159"/>
      <c r="P8" s="159" t="s">
        <v>107</v>
      </c>
      <c r="Q8" s="154"/>
      <c r="R8" s="154"/>
      <c r="S8" s="159" t="s">
        <v>108</v>
      </c>
      <c r="T8" s="155"/>
      <c r="U8" s="155"/>
      <c r="V8" s="159" t="s">
        <v>109</v>
      </c>
      <c r="W8" s="153"/>
      <c r="X8" s="153"/>
      <c r="Y8" s="153"/>
      <c r="Z8" s="153"/>
    </row>
    <row r="9" spans="1:26" ht="14.25">
      <c r="A9" s="142"/>
      <c r="B9" s="142"/>
      <c r="C9" s="160"/>
      <c r="D9" s="146" t="s">
        <v>71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4.25">
      <c r="A10" s="148"/>
      <c r="B10" s="148"/>
      <c r="C10" s="163">
        <v>1</v>
      </c>
      <c r="D10" s="163" t="s">
        <v>72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9"/>
      <c r="B11" s="164" t="s">
        <v>114</v>
      </c>
      <c r="C11" s="170" t="s">
        <v>605</v>
      </c>
      <c r="D11" s="164" t="s">
        <v>606</v>
      </c>
      <c r="E11" s="164" t="s">
        <v>150</v>
      </c>
      <c r="F11" s="165">
        <v>36</v>
      </c>
      <c r="G11" s="171"/>
      <c r="H11" s="171"/>
      <c r="I11" s="166">
        <f aca="true" t="shared" si="0" ref="I11:I49">ROUND(F11*(G11+H11),2)</f>
        <v>0</v>
      </c>
      <c r="J11" s="164">
        <f aca="true" t="shared" si="1" ref="J11:J49">ROUND(F11*(N11),2)</f>
        <v>0</v>
      </c>
      <c r="K11" s="167">
        <f aca="true" t="shared" si="2" ref="K11:K49">ROUND(F11*(O11),2)</f>
        <v>0</v>
      </c>
      <c r="L11" s="167">
        <f aca="true" t="shared" si="3" ref="L11:L49">ROUND(F11*(G11),2)</f>
        <v>0</v>
      </c>
      <c r="M11" s="167">
        <f aca="true" t="shared" si="4" ref="M11:M49">ROUND(F11*(H11),2)</f>
        <v>0</v>
      </c>
      <c r="N11" s="167">
        <v>0</v>
      </c>
      <c r="O11" s="167"/>
      <c r="P11" s="172"/>
      <c r="Q11" s="172"/>
      <c r="R11" s="172"/>
      <c r="S11" s="167">
        <f aca="true" t="shared" si="5" ref="S11:S49">ROUND(F11*(P11),3)</f>
        <v>0</v>
      </c>
      <c r="T11" s="168"/>
      <c r="U11" s="168"/>
      <c r="V11" s="172"/>
      <c r="Z11">
        <v>0</v>
      </c>
    </row>
    <row r="12" spans="1:26" ht="24.75" customHeight="1">
      <c r="A12" s="169"/>
      <c r="B12" s="164" t="s">
        <v>114</v>
      </c>
      <c r="C12" s="170" t="s">
        <v>607</v>
      </c>
      <c r="D12" s="164" t="s">
        <v>608</v>
      </c>
      <c r="E12" s="164" t="s">
        <v>150</v>
      </c>
      <c r="F12" s="165">
        <v>611.94</v>
      </c>
      <c r="G12" s="171"/>
      <c r="H12" s="171"/>
      <c r="I12" s="166">
        <f t="shared" si="0"/>
        <v>0</v>
      </c>
      <c r="J12" s="164">
        <f t="shared" si="1"/>
        <v>0</v>
      </c>
      <c r="K12" s="167">
        <f t="shared" si="2"/>
        <v>0</v>
      </c>
      <c r="L12" s="167">
        <f t="shared" si="3"/>
        <v>0</v>
      </c>
      <c r="M12" s="167">
        <f t="shared" si="4"/>
        <v>0</v>
      </c>
      <c r="N12" s="167">
        <v>0</v>
      </c>
      <c r="O12" s="167"/>
      <c r="P12" s="172"/>
      <c r="Q12" s="172"/>
      <c r="R12" s="172"/>
      <c r="S12" s="167">
        <f t="shared" si="5"/>
        <v>0</v>
      </c>
      <c r="T12" s="168"/>
      <c r="U12" s="168"/>
      <c r="V12" s="172"/>
      <c r="Z12">
        <v>0</v>
      </c>
    </row>
    <row r="13" spans="1:26" ht="24.75" customHeight="1">
      <c r="A13" s="169"/>
      <c r="B13" s="164" t="s">
        <v>114</v>
      </c>
      <c r="C13" s="170" t="s">
        <v>609</v>
      </c>
      <c r="D13" s="164" t="s">
        <v>610</v>
      </c>
      <c r="E13" s="164" t="s">
        <v>117</v>
      </c>
      <c r="F13" s="165">
        <v>5.432</v>
      </c>
      <c r="G13" s="171"/>
      <c r="H13" s="171"/>
      <c r="I13" s="166">
        <f t="shared" si="0"/>
        <v>0</v>
      </c>
      <c r="J13" s="164">
        <f t="shared" si="1"/>
        <v>0</v>
      </c>
      <c r="K13" s="167">
        <f t="shared" si="2"/>
        <v>0</v>
      </c>
      <c r="L13" s="167">
        <f t="shared" si="3"/>
        <v>0</v>
      </c>
      <c r="M13" s="167">
        <f t="shared" si="4"/>
        <v>0</v>
      </c>
      <c r="N13" s="167">
        <v>0</v>
      </c>
      <c r="O13" s="167"/>
      <c r="P13" s="172"/>
      <c r="Q13" s="172"/>
      <c r="R13" s="172"/>
      <c r="S13" s="167">
        <f t="shared" si="5"/>
        <v>0</v>
      </c>
      <c r="T13" s="168"/>
      <c r="U13" s="168"/>
      <c r="V13" s="172"/>
      <c r="Z13">
        <v>0</v>
      </c>
    </row>
    <row r="14" spans="1:26" ht="24.75" customHeight="1">
      <c r="A14" s="169"/>
      <c r="B14" s="164" t="s">
        <v>114</v>
      </c>
      <c r="C14" s="170" t="s">
        <v>611</v>
      </c>
      <c r="D14" s="164" t="s">
        <v>612</v>
      </c>
      <c r="E14" s="164" t="s">
        <v>117</v>
      </c>
      <c r="F14" s="165">
        <v>5.432</v>
      </c>
      <c r="G14" s="171"/>
      <c r="H14" s="171"/>
      <c r="I14" s="166">
        <f t="shared" si="0"/>
        <v>0</v>
      </c>
      <c r="J14" s="164">
        <f t="shared" si="1"/>
        <v>0</v>
      </c>
      <c r="K14" s="167">
        <f t="shared" si="2"/>
        <v>0</v>
      </c>
      <c r="L14" s="167">
        <f t="shared" si="3"/>
        <v>0</v>
      </c>
      <c r="M14" s="167">
        <f t="shared" si="4"/>
        <v>0</v>
      </c>
      <c r="N14" s="167">
        <v>0</v>
      </c>
      <c r="O14" s="167"/>
      <c r="P14" s="172"/>
      <c r="Q14" s="172"/>
      <c r="R14" s="172"/>
      <c r="S14" s="167">
        <f t="shared" si="5"/>
        <v>0</v>
      </c>
      <c r="T14" s="168"/>
      <c r="U14" s="168"/>
      <c r="V14" s="172"/>
      <c r="Z14">
        <v>0</v>
      </c>
    </row>
    <row r="15" spans="1:26" ht="34.5" customHeight="1">
      <c r="A15" s="169"/>
      <c r="B15" s="164" t="s">
        <v>114</v>
      </c>
      <c r="C15" s="170" t="s">
        <v>613</v>
      </c>
      <c r="D15" s="164" t="s">
        <v>614</v>
      </c>
      <c r="E15" s="164" t="s">
        <v>117</v>
      </c>
      <c r="F15" s="165">
        <v>5.432</v>
      </c>
      <c r="G15" s="171"/>
      <c r="H15" s="171"/>
      <c r="I15" s="166">
        <f t="shared" si="0"/>
        <v>0</v>
      </c>
      <c r="J15" s="164">
        <f t="shared" si="1"/>
        <v>0</v>
      </c>
      <c r="K15" s="167">
        <f t="shared" si="2"/>
        <v>0</v>
      </c>
      <c r="L15" s="167">
        <f t="shared" si="3"/>
        <v>0</v>
      </c>
      <c r="M15" s="167">
        <f t="shared" si="4"/>
        <v>0</v>
      </c>
      <c r="N15" s="167">
        <v>0</v>
      </c>
      <c r="O15" s="167"/>
      <c r="P15" s="172"/>
      <c r="Q15" s="172"/>
      <c r="R15" s="172"/>
      <c r="S15" s="167">
        <f t="shared" si="5"/>
        <v>0</v>
      </c>
      <c r="T15" s="168"/>
      <c r="U15" s="168"/>
      <c r="V15" s="172"/>
      <c r="Z15">
        <v>0</v>
      </c>
    </row>
    <row r="16" spans="1:26" ht="24.75" customHeight="1">
      <c r="A16" s="169"/>
      <c r="B16" s="164" t="s">
        <v>114</v>
      </c>
      <c r="C16" s="170" t="s">
        <v>615</v>
      </c>
      <c r="D16" s="164" t="s">
        <v>616</v>
      </c>
      <c r="E16" s="164" t="s">
        <v>117</v>
      </c>
      <c r="F16" s="165">
        <v>5.432</v>
      </c>
      <c r="G16" s="171"/>
      <c r="H16" s="171"/>
      <c r="I16" s="166">
        <f t="shared" si="0"/>
        <v>0</v>
      </c>
      <c r="J16" s="164">
        <f t="shared" si="1"/>
        <v>0</v>
      </c>
      <c r="K16" s="167">
        <f t="shared" si="2"/>
        <v>0</v>
      </c>
      <c r="L16" s="167">
        <f t="shared" si="3"/>
        <v>0</v>
      </c>
      <c r="M16" s="167">
        <f t="shared" si="4"/>
        <v>0</v>
      </c>
      <c r="N16" s="167">
        <v>0</v>
      </c>
      <c r="O16" s="167"/>
      <c r="P16" s="172"/>
      <c r="Q16" s="172"/>
      <c r="R16" s="172"/>
      <c r="S16" s="167">
        <f t="shared" si="5"/>
        <v>0</v>
      </c>
      <c r="T16" s="168"/>
      <c r="U16" s="168"/>
      <c r="V16" s="172"/>
      <c r="Z16">
        <v>0</v>
      </c>
    </row>
    <row r="17" spans="1:26" ht="24.75" customHeight="1">
      <c r="A17" s="169"/>
      <c r="B17" s="164" t="s">
        <v>114</v>
      </c>
      <c r="C17" s="170" t="s">
        <v>617</v>
      </c>
      <c r="D17" s="164" t="s">
        <v>618</v>
      </c>
      <c r="E17" s="164" t="s">
        <v>117</v>
      </c>
      <c r="F17" s="165">
        <v>5.432</v>
      </c>
      <c r="G17" s="171"/>
      <c r="H17" s="171"/>
      <c r="I17" s="166">
        <f t="shared" si="0"/>
        <v>0</v>
      </c>
      <c r="J17" s="164">
        <f t="shared" si="1"/>
        <v>0</v>
      </c>
      <c r="K17" s="167">
        <f t="shared" si="2"/>
        <v>0</v>
      </c>
      <c r="L17" s="167">
        <f t="shared" si="3"/>
        <v>0</v>
      </c>
      <c r="M17" s="167">
        <f t="shared" si="4"/>
        <v>0</v>
      </c>
      <c r="N17" s="167">
        <v>0</v>
      </c>
      <c r="O17" s="167"/>
      <c r="P17" s="172"/>
      <c r="Q17" s="172"/>
      <c r="R17" s="172"/>
      <c r="S17" s="167">
        <f t="shared" si="5"/>
        <v>0</v>
      </c>
      <c r="T17" s="168"/>
      <c r="U17" s="168"/>
      <c r="V17" s="172"/>
      <c r="Z17">
        <v>0</v>
      </c>
    </row>
    <row r="18" spans="1:26" ht="24.75" customHeight="1">
      <c r="A18" s="169"/>
      <c r="B18" s="164" t="s">
        <v>114</v>
      </c>
      <c r="C18" s="170" t="s">
        <v>619</v>
      </c>
      <c r="D18" s="164" t="s">
        <v>620</v>
      </c>
      <c r="E18" s="164" t="s">
        <v>117</v>
      </c>
      <c r="F18" s="165">
        <v>5.432</v>
      </c>
      <c r="G18" s="171"/>
      <c r="H18" s="171"/>
      <c r="I18" s="166">
        <f t="shared" si="0"/>
        <v>0</v>
      </c>
      <c r="J18" s="164">
        <f t="shared" si="1"/>
        <v>0</v>
      </c>
      <c r="K18" s="167">
        <f t="shared" si="2"/>
        <v>0</v>
      </c>
      <c r="L18" s="167">
        <f t="shared" si="3"/>
        <v>0</v>
      </c>
      <c r="M18" s="167">
        <f t="shared" si="4"/>
        <v>0</v>
      </c>
      <c r="N18" s="167">
        <v>0</v>
      </c>
      <c r="O18" s="167"/>
      <c r="P18" s="172"/>
      <c r="Q18" s="172"/>
      <c r="R18" s="172"/>
      <c r="S18" s="167">
        <f t="shared" si="5"/>
        <v>0</v>
      </c>
      <c r="T18" s="168"/>
      <c r="U18" s="168"/>
      <c r="V18" s="172"/>
      <c r="Z18">
        <v>0</v>
      </c>
    </row>
    <row r="19" spans="1:26" ht="24.75" customHeight="1">
      <c r="A19" s="169"/>
      <c r="B19" s="164" t="s">
        <v>114</v>
      </c>
      <c r="C19" s="170" t="s">
        <v>130</v>
      </c>
      <c r="D19" s="164" t="s">
        <v>621</v>
      </c>
      <c r="E19" s="164" t="s">
        <v>117</v>
      </c>
      <c r="F19" s="165">
        <v>5.432</v>
      </c>
      <c r="G19" s="171"/>
      <c r="H19" s="171"/>
      <c r="I19" s="166">
        <f t="shared" si="0"/>
        <v>0</v>
      </c>
      <c r="J19" s="164">
        <f t="shared" si="1"/>
        <v>0</v>
      </c>
      <c r="K19" s="167">
        <f t="shared" si="2"/>
        <v>0</v>
      </c>
      <c r="L19" s="167">
        <f t="shared" si="3"/>
        <v>0</v>
      </c>
      <c r="M19" s="167">
        <f t="shared" si="4"/>
        <v>0</v>
      </c>
      <c r="N19" s="167">
        <v>0</v>
      </c>
      <c r="O19" s="167"/>
      <c r="P19" s="172"/>
      <c r="Q19" s="172"/>
      <c r="R19" s="172"/>
      <c r="S19" s="167">
        <f t="shared" si="5"/>
        <v>0</v>
      </c>
      <c r="T19" s="168"/>
      <c r="U19" s="168"/>
      <c r="V19" s="172"/>
      <c r="Z19">
        <v>0</v>
      </c>
    </row>
    <row r="20" spans="1:26" ht="24.75" customHeight="1">
      <c r="A20" s="169"/>
      <c r="B20" s="164" t="s">
        <v>114</v>
      </c>
      <c r="C20" s="170" t="s">
        <v>622</v>
      </c>
      <c r="D20" s="164" t="s">
        <v>623</v>
      </c>
      <c r="E20" s="164" t="s">
        <v>117</v>
      </c>
      <c r="F20" s="165">
        <v>28.8</v>
      </c>
      <c r="G20" s="171"/>
      <c r="H20" s="171"/>
      <c r="I20" s="166">
        <f t="shared" si="0"/>
        <v>0</v>
      </c>
      <c r="J20" s="164">
        <f t="shared" si="1"/>
        <v>0</v>
      </c>
      <c r="K20" s="167">
        <f t="shared" si="2"/>
        <v>0</v>
      </c>
      <c r="L20" s="167">
        <f t="shared" si="3"/>
        <v>0</v>
      </c>
      <c r="M20" s="167">
        <f t="shared" si="4"/>
        <v>0</v>
      </c>
      <c r="N20" s="167">
        <v>0</v>
      </c>
      <c r="O20" s="167"/>
      <c r="P20" s="172"/>
      <c r="Q20" s="172"/>
      <c r="R20" s="172"/>
      <c r="S20" s="167">
        <f t="shared" si="5"/>
        <v>0</v>
      </c>
      <c r="T20" s="168"/>
      <c r="U20" s="168"/>
      <c r="V20" s="172"/>
      <c r="Z20">
        <v>0</v>
      </c>
    </row>
    <row r="21" spans="1:26" ht="24.75" customHeight="1">
      <c r="A21" s="169"/>
      <c r="B21" s="164" t="s">
        <v>114</v>
      </c>
      <c r="C21" s="170" t="s">
        <v>136</v>
      </c>
      <c r="D21" s="164" t="s">
        <v>624</v>
      </c>
      <c r="E21" s="164" t="s">
        <v>117</v>
      </c>
      <c r="F21" s="165">
        <v>28.8</v>
      </c>
      <c r="G21" s="171"/>
      <c r="H21" s="171"/>
      <c r="I21" s="166">
        <f t="shared" si="0"/>
        <v>0</v>
      </c>
      <c r="J21" s="164">
        <f t="shared" si="1"/>
        <v>0</v>
      </c>
      <c r="K21" s="167">
        <f t="shared" si="2"/>
        <v>0</v>
      </c>
      <c r="L21" s="167">
        <f t="shared" si="3"/>
        <v>0</v>
      </c>
      <c r="M21" s="167">
        <f t="shared" si="4"/>
        <v>0</v>
      </c>
      <c r="N21" s="167">
        <v>0</v>
      </c>
      <c r="O21" s="167"/>
      <c r="P21" s="172"/>
      <c r="Q21" s="172"/>
      <c r="R21" s="172"/>
      <c r="S21" s="167">
        <f t="shared" si="5"/>
        <v>0</v>
      </c>
      <c r="T21" s="168"/>
      <c r="U21" s="168"/>
      <c r="V21" s="172"/>
      <c r="Z21">
        <v>0</v>
      </c>
    </row>
    <row r="22" spans="1:26" ht="24.75" customHeight="1">
      <c r="A22" s="179"/>
      <c r="B22" s="174" t="s">
        <v>365</v>
      </c>
      <c r="C22" s="180" t="s">
        <v>625</v>
      </c>
      <c r="D22" s="174" t="s">
        <v>626</v>
      </c>
      <c r="E22" s="174" t="s">
        <v>143</v>
      </c>
      <c r="F22" s="175">
        <v>16</v>
      </c>
      <c r="G22" s="181"/>
      <c r="H22" s="181"/>
      <c r="I22" s="176">
        <f t="shared" si="0"/>
        <v>0</v>
      </c>
      <c r="J22" s="174">
        <f t="shared" si="1"/>
        <v>0</v>
      </c>
      <c r="K22" s="177">
        <f t="shared" si="2"/>
        <v>0</v>
      </c>
      <c r="L22" s="177">
        <f t="shared" si="3"/>
        <v>0</v>
      </c>
      <c r="M22" s="177">
        <f t="shared" si="4"/>
        <v>0</v>
      </c>
      <c r="N22" s="177">
        <v>0</v>
      </c>
      <c r="O22" s="177"/>
      <c r="P22" s="182">
        <v>0.04</v>
      </c>
      <c r="Q22" s="182"/>
      <c r="R22" s="182">
        <v>0.04</v>
      </c>
      <c r="S22" s="177">
        <f t="shared" si="5"/>
        <v>0.64</v>
      </c>
      <c r="T22" s="178"/>
      <c r="U22" s="178"/>
      <c r="V22" s="182"/>
      <c r="Z22">
        <v>0</v>
      </c>
    </row>
    <row r="23" spans="1:26" ht="24.75" customHeight="1">
      <c r="A23" s="169"/>
      <c r="B23" s="164" t="s">
        <v>114</v>
      </c>
      <c r="C23" s="170" t="s">
        <v>627</v>
      </c>
      <c r="D23" s="164" t="s">
        <v>628</v>
      </c>
      <c r="E23" s="164" t="s">
        <v>117</v>
      </c>
      <c r="F23" s="165">
        <v>239.124</v>
      </c>
      <c r="G23" s="171"/>
      <c r="H23" s="171"/>
      <c r="I23" s="166">
        <f t="shared" si="0"/>
        <v>0</v>
      </c>
      <c r="J23" s="164">
        <f t="shared" si="1"/>
        <v>0</v>
      </c>
      <c r="K23" s="167">
        <f t="shared" si="2"/>
        <v>0</v>
      </c>
      <c r="L23" s="167">
        <f t="shared" si="3"/>
        <v>0</v>
      </c>
      <c r="M23" s="167">
        <f t="shared" si="4"/>
        <v>0</v>
      </c>
      <c r="N23" s="167">
        <v>0</v>
      </c>
      <c r="O23" s="167"/>
      <c r="P23" s="172"/>
      <c r="Q23" s="172"/>
      <c r="R23" s="172"/>
      <c r="S23" s="167">
        <f t="shared" si="5"/>
        <v>0</v>
      </c>
      <c r="T23" s="168"/>
      <c r="U23" s="168"/>
      <c r="V23" s="172"/>
      <c r="Z23">
        <v>0</v>
      </c>
    </row>
    <row r="24" spans="1:26" ht="24.75" customHeight="1">
      <c r="A24" s="169"/>
      <c r="B24" s="164" t="s">
        <v>629</v>
      </c>
      <c r="C24" s="170" t="s">
        <v>630</v>
      </c>
      <c r="D24" s="164" t="s">
        <v>631</v>
      </c>
      <c r="E24" s="164" t="s">
        <v>150</v>
      </c>
      <c r="F24" s="165">
        <v>611.94</v>
      </c>
      <c r="G24" s="171"/>
      <c r="H24" s="171"/>
      <c r="I24" s="166">
        <f t="shared" si="0"/>
        <v>0</v>
      </c>
      <c r="J24" s="164">
        <f t="shared" si="1"/>
        <v>0</v>
      </c>
      <c r="K24" s="167">
        <f t="shared" si="2"/>
        <v>0</v>
      </c>
      <c r="L24" s="167">
        <f t="shared" si="3"/>
        <v>0</v>
      </c>
      <c r="M24" s="167">
        <f t="shared" si="4"/>
        <v>0</v>
      </c>
      <c r="N24" s="167">
        <v>0</v>
      </c>
      <c r="O24" s="167"/>
      <c r="P24" s="172"/>
      <c r="Q24" s="172"/>
      <c r="R24" s="172"/>
      <c r="S24" s="167">
        <f t="shared" si="5"/>
        <v>0</v>
      </c>
      <c r="T24" s="168"/>
      <c r="U24" s="168"/>
      <c r="V24" s="172"/>
      <c r="Z24">
        <v>0</v>
      </c>
    </row>
    <row r="25" spans="1:26" ht="24.75" customHeight="1">
      <c r="A25" s="169"/>
      <c r="B25" s="164" t="s">
        <v>632</v>
      </c>
      <c r="C25" s="170" t="s">
        <v>633</v>
      </c>
      <c r="D25" s="164" t="s">
        <v>634</v>
      </c>
      <c r="E25" s="164" t="s">
        <v>117</v>
      </c>
      <c r="F25" s="165">
        <v>86.4</v>
      </c>
      <c r="G25" s="171"/>
      <c r="H25" s="171"/>
      <c r="I25" s="166">
        <f t="shared" si="0"/>
        <v>0</v>
      </c>
      <c r="J25" s="164">
        <f t="shared" si="1"/>
        <v>0</v>
      </c>
      <c r="K25" s="167">
        <f t="shared" si="2"/>
        <v>0</v>
      </c>
      <c r="L25" s="167">
        <f t="shared" si="3"/>
        <v>0</v>
      </c>
      <c r="M25" s="167">
        <f t="shared" si="4"/>
        <v>0</v>
      </c>
      <c r="N25" s="167">
        <v>0</v>
      </c>
      <c r="O25" s="167"/>
      <c r="P25" s="172"/>
      <c r="Q25" s="172"/>
      <c r="R25" s="172"/>
      <c r="S25" s="167">
        <f t="shared" si="5"/>
        <v>0</v>
      </c>
      <c r="T25" s="168"/>
      <c r="U25" s="168"/>
      <c r="V25" s="172"/>
      <c r="Z25">
        <v>0</v>
      </c>
    </row>
    <row r="26" spans="1:26" ht="24.75" customHeight="1">
      <c r="A26" s="169"/>
      <c r="B26" s="164" t="s">
        <v>114</v>
      </c>
      <c r="C26" s="170" t="s">
        <v>635</v>
      </c>
      <c r="D26" s="164" t="s">
        <v>636</v>
      </c>
      <c r="E26" s="164" t="s">
        <v>117</v>
      </c>
      <c r="F26" s="165">
        <v>239.124</v>
      </c>
      <c r="G26" s="171"/>
      <c r="H26" s="171"/>
      <c r="I26" s="166">
        <f t="shared" si="0"/>
        <v>0</v>
      </c>
      <c r="J26" s="164">
        <f t="shared" si="1"/>
        <v>0</v>
      </c>
      <c r="K26" s="167">
        <f t="shared" si="2"/>
        <v>0</v>
      </c>
      <c r="L26" s="167">
        <f t="shared" si="3"/>
        <v>0</v>
      </c>
      <c r="M26" s="167">
        <f t="shared" si="4"/>
        <v>0</v>
      </c>
      <c r="N26" s="167">
        <v>0</v>
      </c>
      <c r="O26" s="167"/>
      <c r="P26" s="172"/>
      <c r="Q26" s="172"/>
      <c r="R26" s="172"/>
      <c r="S26" s="167">
        <f t="shared" si="5"/>
        <v>0</v>
      </c>
      <c r="T26" s="168"/>
      <c r="U26" s="168"/>
      <c r="V26" s="172"/>
      <c r="Z26">
        <v>0</v>
      </c>
    </row>
    <row r="27" spans="1:26" ht="24.75" customHeight="1">
      <c r="A27" s="169"/>
      <c r="B27" s="164" t="s">
        <v>114</v>
      </c>
      <c r="C27" s="170" t="s">
        <v>637</v>
      </c>
      <c r="D27" s="164" t="s">
        <v>638</v>
      </c>
      <c r="E27" s="164" t="s">
        <v>117</v>
      </c>
      <c r="F27" s="165">
        <v>239.124</v>
      </c>
      <c r="G27" s="171"/>
      <c r="H27" s="171"/>
      <c r="I27" s="166">
        <f t="shared" si="0"/>
        <v>0</v>
      </c>
      <c r="J27" s="164">
        <f t="shared" si="1"/>
        <v>0</v>
      </c>
      <c r="K27" s="167">
        <f t="shared" si="2"/>
        <v>0</v>
      </c>
      <c r="L27" s="167">
        <f t="shared" si="3"/>
        <v>0</v>
      </c>
      <c r="M27" s="167">
        <f t="shared" si="4"/>
        <v>0</v>
      </c>
      <c r="N27" s="167">
        <v>0</v>
      </c>
      <c r="O27" s="167"/>
      <c r="P27" s="172"/>
      <c r="Q27" s="172"/>
      <c r="R27" s="172"/>
      <c r="S27" s="167">
        <f t="shared" si="5"/>
        <v>0</v>
      </c>
      <c r="T27" s="168"/>
      <c r="U27" s="168"/>
      <c r="V27" s="172"/>
      <c r="Z27">
        <v>0</v>
      </c>
    </row>
    <row r="28" spans="1:26" ht="24.75" customHeight="1">
      <c r="A28" s="169"/>
      <c r="B28" s="164" t="s">
        <v>114</v>
      </c>
      <c r="C28" s="170" t="s">
        <v>619</v>
      </c>
      <c r="D28" s="164" t="s">
        <v>639</v>
      </c>
      <c r="E28" s="164" t="s">
        <v>117</v>
      </c>
      <c r="F28" s="165">
        <v>239.124</v>
      </c>
      <c r="G28" s="171"/>
      <c r="H28" s="171"/>
      <c r="I28" s="166">
        <f t="shared" si="0"/>
        <v>0</v>
      </c>
      <c r="J28" s="164">
        <f t="shared" si="1"/>
        <v>0</v>
      </c>
      <c r="K28" s="167">
        <f t="shared" si="2"/>
        <v>0</v>
      </c>
      <c r="L28" s="167">
        <f t="shared" si="3"/>
        <v>0</v>
      </c>
      <c r="M28" s="167">
        <f t="shared" si="4"/>
        <v>0</v>
      </c>
      <c r="N28" s="167">
        <v>0</v>
      </c>
      <c r="O28" s="167"/>
      <c r="P28" s="172"/>
      <c r="Q28" s="172"/>
      <c r="R28" s="172"/>
      <c r="S28" s="167">
        <f t="shared" si="5"/>
        <v>0</v>
      </c>
      <c r="T28" s="168"/>
      <c r="U28" s="168"/>
      <c r="V28" s="172"/>
      <c r="Z28">
        <v>0</v>
      </c>
    </row>
    <row r="29" spans="1:26" ht="24.75" customHeight="1">
      <c r="A29" s="169"/>
      <c r="B29" s="164" t="s">
        <v>114</v>
      </c>
      <c r="C29" s="170" t="s">
        <v>607</v>
      </c>
      <c r="D29" s="164" t="s">
        <v>640</v>
      </c>
      <c r="E29" s="164" t="s">
        <v>150</v>
      </c>
      <c r="F29" s="165">
        <v>597.81</v>
      </c>
      <c r="G29" s="171"/>
      <c r="H29" s="171"/>
      <c r="I29" s="166">
        <f t="shared" si="0"/>
        <v>0</v>
      </c>
      <c r="J29" s="164">
        <f t="shared" si="1"/>
        <v>0</v>
      </c>
      <c r="K29" s="167">
        <f t="shared" si="2"/>
        <v>0</v>
      </c>
      <c r="L29" s="167">
        <f t="shared" si="3"/>
        <v>0</v>
      </c>
      <c r="M29" s="167">
        <f t="shared" si="4"/>
        <v>0</v>
      </c>
      <c r="N29" s="167">
        <v>0</v>
      </c>
      <c r="O29" s="167"/>
      <c r="P29" s="172"/>
      <c r="Q29" s="172"/>
      <c r="R29" s="172"/>
      <c r="S29" s="167">
        <f t="shared" si="5"/>
        <v>0</v>
      </c>
      <c r="T29" s="168"/>
      <c r="U29" s="168"/>
      <c r="V29" s="172"/>
      <c r="Z29">
        <v>0</v>
      </c>
    </row>
    <row r="30" spans="1:26" ht="24.75" customHeight="1">
      <c r="A30" s="169"/>
      <c r="B30" s="164" t="s">
        <v>114</v>
      </c>
      <c r="C30" s="170" t="s">
        <v>641</v>
      </c>
      <c r="D30" s="164" t="s">
        <v>642</v>
      </c>
      <c r="E30" s="164" t="s">
        <v>117</v>
      </c>
      <c r="F30" s="165">
        <v>239.124</v>
      </c>
      <c r="G30" s="171"/>
      <c r="H30" s="171"/>
      <c r="I30" s="166">
        <f t="shared" si="0"/>
        <v>0</v>
      </c>
      <c r="J30" s="164">
        <f t="shared" si="1"/>
        <v>0</v>
      </c>
      <c r="K30" s="167">
        <f t="shared" si="2"/>
        <v>0</v>
      </c>
      <c r="L30" s="167">
        <f t="shared" si="3"/>
        <v>0</v>
      </c>
      <c r="M30" s="167">
        <f t="shared" si="4"/>
        <v>0</v>
      </c>
      <c r="N30" s="167">
        <v>0</v>
      </c>
      <c r="O30" s="167"/>
      <c r="P30" s="172"/>
      <c r="Q30" s="172"/>
      <c r="R30" s="172"/>
      <c r="S30" s="167">
        <f t="shared" si="5"/>
        <v>0</v>
      </c>
      <c r="T30" s="168"/>
      <c r="U30" s="168"/>
      <c r="V30" s="172"/>
      <c r="Z30">
        <v>0</v>
      </c>
    </row>
    <row r="31" spans="1:26" ht="24.75" customHeight="1">
      <c r="A31" s="169"/>
      <c r="B31" s="164" t="s">
        <v>114</v>
      </c>
      <c r="C31" s="170" t="s">
        <v>122</v>
      </c>
      <c r="D31" s="164" t="s">
        <v>643</v>
      </c>
      <c r="E31" s="164" t="s">
        <v>117</v>
      </c>
      <c r="F31" s="165">
        <v>239.124</v>
      </c>
      <c r="G31" s="171"/>
      <c r="H31" s="171"/>
      <c r="I31" s="166">
        <f t="shared" si="0"/>
        <v>0</v>
      </c>
      <c r="J31" s="164">
        <f t="shared" si="1"/>
        <v>0</v>
      </c>
      <c r="K31" s="167">
        <f t="shared" si="2"/>
        <v>0</v>
      </c>
      <c r="L31" s="167">
        <f t="shared" si="3"/>
        <v>0</v>
      </c>
      <c r="M31" s="167">
        <f t="shared" si="4"/>
        <v>0</v>
      </c>
      <c r="N31" s="167">
        <v>0</v>
      </c>
      <c r="O31" s="167"/>
      <c r="P31" s="172"/>
      <c r="Q31" s="172"/>
      <c r="R31" s="172"/>
      <c r="S31" s="167">
        <f t="shared" si="5"/>
        <v>0</v>
      </c>
      <c r="T31" s="168"/>
      <c r="U31" s="168"/>
      <c r="V31" s="172"/>
      <c r="Z31">
        <v>0</v>
      </c>
    </row>
    <row r="32" spans="1:26" ht="24.75" customHeight="1">
      <c r="A32" s="169"/>
      <c r="B32" s="164" t="s">
        <v>114</v>
      </c>
      <c r="C32" s="170" t="s">
        <v>617</v>
      </c>
      <c r="D32" s="164" t="s">
        <v>644</v>
      </c>
      <c r="E32" s="164" t="s">
        <v>117</v>
      </c>
      <c r="F32" s="165">
        <v>239.124</v>
      </c>
      <c r="G32" s="171"/>
      <c r="H32" s="171"/>
      <c r="I32" s="166">
        <f t="shared" si="0"/>
        <v>0</v>
      </c>
      <c r="J32" s="164">
        <f t="shared" si="1"/>
        <v>0</v>
      </c>
      <c r="K32" s="167">
        <f t="shared" si="2"/>
        <v>0</v>
      </c>
      <c r="L32" s="167">
        <f t="shared" si="3"/>
        <v>0</v>
      </c>
      <c r="M32" s="167">
        <f t="shared" si="4"/>
        <v>0</v>
      </c>
      <c r="N32" s="167">
        <v>0</v>
      </c>
      <c r="O32" s="167"/>
      <c r="P32" s="172"/>
      <c r="Q32" s="172"/>
      <c r="R32" s="172"/>
      <c r="S32" s="167">
        <f t="shared" si="5"/>
        <v>0</v>
      </c>
      <c r="T32" s="168"/>
      <c r="U32" s="168"/>
      <c r="V32" s="172"/>
      <c r="Z32">
        <v>0</v>
      </c>
    </row>
    <row r="33" spans="1:26" ht="24.75" customHeight="1">
      <c r="A33" s="169"/>
      <c r="B33" s="164" t="s">
        <v>645</v>
      </c>
      <c r="C33" s="170" t="s">
        <v>646</v>
      </c>
      <c r="D33" s="164" t="s">
        <v>647</v>
      </c>
      <c r="E33" s="164" t="s">
        <v>143</v>
      </c>
      <c r="F33" s="224">
        <v>16</v>
      </c>
      <c r="G33" s="171"/>
      <c r="H33" s="171"/>
      <c r="I33" s="166">
        <f t="shared" si="0"/>
        <v>0</v>
      </c>
      <c r="J33" s="164">
        <f t="shared" si="1"/>
        <v>0</v>
      </c>
      <c r="K33" s="167">
        <f t="shared" si="2"/>
        <v>0</v>
      </c>
      <c r="L33" s="167">
        <f t="shared" si="3"/>
        <v>0</v>
      </c>
      <c r="M33" s="167">
        <f t="shared" si="4"/>
        <v>0</v>
      </c>
      <c r="N33" s="167">
        <v>0</v>
      </c>
      <c r="O33" s="167"/>
      <c r="P33" s="172"/>
      <c r="Q33" s="172"/>
      <c r="R33" s="172"/>
      <c r="S33" s="167">
        <f t="shared" si="5"/>
        <v>0</v>
      </c>
      <c r="T33" s="168"/>
      <c r="U33" s="168"/>
      <c r="V33" s="172"/>
      <c r="Z33">
        <v>0</v>
      </c>
    </row>
    <row r="34" spans="1:26" ht="24.75" customHeight="1">
      <c r="A34" s="169"/>
      <c r="B34" s="164" t="s">
        <v>114</v>
      </c>
      <c r="C34" s="170" t="s">
        <v>132</v>
      </c>
      <c r="D34" s="164" t="s">
        <v>648</v>
      </c>
      <c r="E34" s="164" t="s">
        <v>117</v>
      </c>
      <c r="F34" s="165">
        <v>28.8</v>
      </c>
      <c r="G34" s="171"/>
      <c r="H34" s="171"/>
      <c r="I34" s="166">
        <f t="shared" si="0"/>
        <v>0</v>
      </c>
      <c r="J34" s="164">
        <f t="shared" si="1"/>
        <v>0</v>
      </c>
      <c r="K34" s="167">
        <f t="shared" si="2"/>
        <v>0</v>
      </c>
      <c r="L34" s="167">
        <f t="shared" si="3"/>
        <v>0</v>
      </c>
      <c r="M34" s="167">
        <f t="shared" si="4"/>
        <v>0</v>
      </c>
      <c r="N34" s="167">
        <v>0</v>
      </c>
      <c r="O34" s="167"/>
      <c r="P34" s="172"/>
      <c r="Q34" s="172"/>
      <c r="R34" s="172"/>
      <c r="S34" s="167">
        <f t="shared" si="5"/>
        <v>0</v>
      </c>
      <c r="T34" s="168"/>
      <c r="U34" s="168"/>
      <c r="V34" s="172"/>
      <c r="Z34">
        <v>0</v>
      </c>
    </row>
    <row r="35" spans="1:26" ht="24.75" customHeight="1">
      <c r="A35" s="169"/>
      <c r="B35" s="164" t="s">
        <v>114</v>
      </c>
      <c r="C35" s="170" t="s">
        <v>128</v>
      </c>
      <c r="D35" s="164" t="s">
        <v>649</v>
      </c>
      <c r="E35" s="164" t="s">
        <v>117</v>
      </c>
      <c r="F35" s="165">
        <v>28.8</v>
      </c>
      <c r="G35" s="171"/>
      <c r="H35" s="171"/>
      <c r="I35" s="166">
        <f t="shared" si="0"/>
        <v>0</v>
      </c>
      <c r="J35" s="164">
        <f t="shared" si="1"/>
        <v>0</v>
      </c>
      <c r="K35" s="167">
        <f t="shared" si="2"/>
        <v>0</v>
      </c>
      <c r="L35" s="167">
        <f t="shared" si="3"/>
        <v>0</v>
      </c>
      <c r="M35" s="167">
        <f t="shared" si="4"/>
        <v>0</v>
      </c>
      <c r="N35" s="167">
        <v>0</v>
      </c>
      <c r="O35" s="167"/>
      <c r="P35" s="172"/>
      <c r="Q35" s="172"/>
      <c r="R35" s="172"/>
      <c r="S35" s="167">
        <f t="shared" si="5"/>
        <v>0</v>
      </c>
      <c r="T35" s="168"/>
      <c r="U35" s="168"/>
      <c r="V35" s="172"/>
      <c r="Z35">
        <v>0</v>
      </c>
    </row>
    <row r="36" spans="1:26" ht="24.75" customHeight="1">
      <c r="A36" s="169"/>
      <c r="B36" s="164" t="s">
        <v>114</v>
      </c>
      <c r="C36" s="170" t="s">
        <v>641</v>
      </c>
      <c r="D36" s="164" t="s">
        <v>650</v>
      </c>
      <c r="E36" s="164" t="s">
        <v>117</v>
      </c>
      <c r="F36" s="165">
        <v>28.8</v>
      </c>
      <c r="G36" s="171"/>
      <c r="H36" s="171"/>
      <c r="I36" s="166">
        <f t="shared" si="0"/>
        <v>0</v>
      </c>
      <c r="J36" s="164">
        <f t="shared" si="1"/>
        <v>0</v>
      </c>
      <c r="K36" s="167">
        <f t="shared" si="2"/>
        <v>0</v>
      </c>
      <c r="L36" s="167">
        <f t="shared" si="3"/>
        <v>0</v>
      </c>
      <c r="M36" s="167">
        <f t="shared" si="4"/>
        <v>0</v>
      </c>
      <c r="N36" s="167">
        <v>0</v>
      </c>
      <c r="O36" s="167"/>
      <c r="P36" s="172"/>
      <c r="Q36" s="172"/>
      <c r="R36" s="172"/>
      <c r="S36" s="167">
        <f t="shared" si="5"/>
        <v>0</v>
      </c>
      <c r="T36" s="168"/>
      <c r="U36" s="168"/>
      <c r="V36" s="172"/>
      <c r="Z36">
        <v>0</v>
      </c>
    </row>
    <row r="37" spans="1:26" ht="34.5" customHeight="1">
      <c r="A37" s="169"/>
      <c r="B37" s="164" t="s">
        <v>629</v>
      </c>
      <c r="C37" s="170" t="s">
        <v>630</v>
      </c>
      <c r="D37" s="164" t="s">
        <v>651</v>
      </c>
      <c r="E37" s="164" t="s">
        <v>150</v>
      </c>
      <c r="F37" s="165">
        <v>22.785</v>
      </c>
      <c r="G37" s="171"/>
      <c r="H37" s="171"/>
      <c r="I37" s="166">
        <f t="shared" si="0"/>
        <v>0</v>
      </c>
      <c r="J37" s="164">
        <f t="shared" si="1"/>
        <v>0</v>
      </c>
      <c r="K37" s="167">
        <f t="shared" si="2"/>
        <v>0</v>
      </c>
      <c r="L37" s="167">
        <f t="shared" si="3"/>
        <v>0</v>
      </c>
      <c r="M37" s="167">
        <f t="shared" si="4"/>
        <v>0</v>
      </c>
      <c r="N37" s="167">
        <v>0</v>
      </c>
      <c r="O37" s="167"/>
      <c r="P37" s="172"/>
      <c r="Q37" s="172"/>
      <c r="R37" s="172"/>
      <c r="S37" s="167">
        <f t="shared" si="5"/>
        <v>0</v>
      </c>
      <c r="T37" s="168"/>
      <c r="U37" s="168"/>
      <c r="V37" s="172"/>
      <c r="Z37">
        <v>0</v>
      </c>
    </row>
    <row r="38" spans="1:26" ht="34.5" customHeight="1">
      <c r="A38" s="169"/>
      <c r="B38" s="164" t="s">
        <v>114</v>
      </c>
      <c r="C38" s="170" t="s">
        <v>126</v>
      </c>
      <c r="D38" s="164" t="s">
        <v>652</v>
      </c>
      <c r="E38" s="164" t="s">
        <v>117</v>
      </c>
      <c r="F38" s="165">
        <v>22.785</v>
      </c>
      <c r="G38" s="171"/>
      <c r="H38" s="171"/>
      <c r="I38" s="166">
        <f t="shared" si="0"/>
        <v>0</v>
      </c>
      <c r="J38" s="164">
        <f t="shared" si="1"/>
        <v>0</v>
      </c>
      <c r="K38" s="167">
        <f t="shared" si="2"/>
        <v>0</v>
      </c>
      <c r="L38" s="167">
        <f t="shared" si="3"/>
        <v>0</v>
      </c>
      <c r="M38" s="167">
        <f t="shared" si="4"/>
        <v>0</v>
      </c>
      <c r="N38" s="167">
        <v>0</v>
      </c>
      <c r="O38" s="167"/>
      <c r="P38" s="172"/>
      <c r="Q38" s="172"/>
      <c r="R38" s="172"/>
      <c r="S38" s="167">
        <f t="shared" si="5"/>
        <v>0</v>
      </c>
      <c r="T38" s="168"/>
      <c r="U38" s="168"/>
      <c r="V38" s="172"/>
      <c r="Z38">
        <v>0</v>
      </c>
    </row>
    <row r="39" spans="1:26" ht="24.75" customHeight="1">
      <c r="A39" s="169"/>
      <c r="B39" s="164" t="s">
        <v>653</v>
      </c>
      <c r="C39" s="170" t="s">
        <v>654</v>
      </c>
      <c r="D39" s="164" t="s">
        <v>655</v>
      </c>
      <c r="E39" s="164" t="s">
        <v>117</v>
      </c>
      <c r="F39" s="165">
        <v>28.8</v>
      </c>
      <c r="G39" s="171"/>
      <c r="H39" s="171"/>
      <c r="I39" s="166">
        <f t="shared" si="0"/>
        <v>0</v>
      </c>
      <c r="J39" s="164">
        <f t="shared" si="1"/>
        <v>0</v>
      </c>
      <c r="K39" s="167">
        <f t="shared" si="2"/>
        <v>0</v>
      </c>
      <c r="L39" s="167">
        <f t="shared" si="3"/>
        <v>0</v>
      </c>
      <c r="M39" s="167">
        <f t="shared" si="4"/>
        <v>0</v>
      </c>
      <c r="N39" s="167">
        <v>0</v>
      </c>
      <c r="O39" s="167"/>
      <c r="P39" s="172"/>
      <c r="Q39" s="172"/>
      <c r="R39" s="172"/>
      <c r="S39" s="167">
        <f t="shared" si="5"/>
        <v>0</v>
      </c>
      <c r="T39" s="168"/>
      <c r="U39" s="168"/>
      <c r="V39" s="172"/>
      <c r="Z39">
        <v>0</v>
      </c>
    </row>
    <row r="40" spans="1:26" ht="24.75" customHeight="1">
      <c r="A40" s="169"/>
      <c r="B40" s="164" t="s">
        <v>114</v>
      </c>
      <c r="C40" s="170" t="s">
        <v>656</v>
      </c>
      <c r="D40" s="164" t="s">
        <v>657</v>
      </c>
      <c r="E40" s="164" t="s">
        <v>143</v>
      </c>
      <c r="F40" s="165">
        <v>16</v>
      </c>
      <c r="G40" s="171"/>
      <c r="H40" s="171"/>
      <c r="I40" s="166">
        <f t="shared" si="0"/>
        <v>0</v>
      </c>
      <c r="J40" s="164">
        <f t="shared" si="1"/>
        <v>0</v>
      </c>
      <c r="K40" s="167">
        <f t="shared" si="2"/>
        <v>0</v>
      </c>
      <c r="L40" s="167">
        <f t="shared" si="3"/>
        <v>0</v>
      </c>
      <c r="M40" s="167">
        <f t="shared" si="4"/>
        <v>0</v>
      </c>
      <c r="N40" s="167">
        <v>0</v>
      </c>
      <c r="O40" s="167"/>
      <c r="P40" s="172"/>
      <c r="Q40" s="172"/>
      <c r="R40" s="172"/>
      <c r="S40" s="167">
        <f t="shared" si="5"/>
        <v>0</v>
      </c>
      <c r="T40" s="168"/>
      <c r="U40" s="168"/>
      <c r="V40" s="172"/>
      <c r="Z40">
        <v>0</v>
      </c>
    </row>
    <row r="41" spans="1:26" ht="24.75" customHeight="1">
      <c r="A41" s="179"/>
      <c r="B41" s="225"/>
      <c r="C41" s="226"/>
      <c r="D41" s="225"/>
      <c r="E41" s="225"/>
      <c r="F41" s="223"/>
      <c r="G41" s="227"/>
      <c r="H41" s="227"/>
      <c r="I41" s="228"/>
      <c r="J41" s="225"/>
      <c r="K41" s="229"/>
      <c r="L41" s="229"/>
      <c r="M41" s="229"/>
      <c r="N41" s="229"/>
      <c r="O41" s="229"/>
      <c r="P41" s="230"/>
      <c r="Q41" s="230"/>
      <c r="R41" s="230"/>
      <c r="S41" s="229"/>
      <c r="T41" s="231"/>
      <c r="U41" s="231"/>
      <c r="V41" s="230"/>
      <c r="Z41">
        <v>0</v>
      </c>
    </row>
    <row r="42" spans="1:26" ht="24.75" customHeight="1">
      <c r="A42" s="169"/>
      <c r="B42" s="164" t="s">
        <v>114</v>
      </c>
      <c r="C42" s="170" t="s">
        <v>622</v>
      </c>
      <c r="D42" s="164" t="s">
        <v>623</v>
      </c>
      <c r="E42" s="164" t="s">
        <v>117</v>
      </c>
      <c r="F42" s="165">
        <v>28.8</v>
      </c>
      <c r="G42" s="171"/>
      <c r="H42" s="171"/>
      <c r="I42" s="166">
        <f t="shared" si="0"/>
        <v>0</v>
      </c>
      <c r="J42" s="164">
        <f t="shared" si="1"/>
        <v>0</v>
      </c>
      <c r="K42" s="167">
        <f t="shared" si="2"/>
        <v>0</v>
      </c>
      <c r="L42" s="167">
        <f t="shared" si="3"/>
        <v>0</v>
      </c>
      <c r="M42" s="167">
        <f t="shared" si="4"/>
        <v>0</v>
      </c>
      <c r="N42" s="167">
        <v>0</v>
      </c>
      <c r="O42" s="167"/>
      <c r="P42" s="172"/>
      <c r="Q42" s="172"/>
      <c r="R42" s="172"/>
      <c r="S42" s="167">
        <f t="shared" si="5"/>
        <v>0</v>
      </c>
      <c r="T42" s="168"/>
      <c r="U42" s="168"/>
      <c r="V42" s="172"/>
      <c r="Z42">
        <v>0</v>
      </c>
    </row>
    <row r="43" spans="1:26" ht="24.75" customHeight="1">
      <c r="A43" s="169"/>
      <c r="B43" s="164" t="s">
        <v>114</v>
      </c>
      <c r="C43" s="170" t="s">
        <v>607</v>
      </c>
      <c r="D43" s="164" t="s">
        <v>658</v>
      </c>
      <c r="E43" s="164" t="s">
        <v>150</v>
      </c>
      <c r="F43" s="165">
        <v>611.94</v>
      </c>
      <c r="G43" s="171"/>
      <c r="H43" s="171"/>
      <c r="I43" s="166">
        <f t="shared" si="0"/>
        <v>0</v>
      </c>
      <c r="J43" s="164">
        <f t="shared" si="1"/>
        <v>0</v>
      </c>
      <c r="K43" s="167">
        <f t="shared" si="2"/>
        <v>0</v>
      </c>
      <c r="L43" s="167">
        <f t="shared" si="3"/>
        <v>0</v>
      </c>
      <c r="M43" s="167">
        <f t="shared" si="4"/>
        <v>0</v>
      </c>
      <c r="N43" s="167">
        <v>0</v>
      </c>
      <c r="O43" s="167"/>
      <c r="P43" s="172"/>
      <c r="Q43" s="172"/>
      <c r="R43" s="172"/>
      <c r="S43" s="167">
        <f t="shared" si="5"/>
        <v>0</v>
      </c>
      <c r="T43" s="168"/>
      <c r="U43" s="168"/>
      <c r="V43" s="172"/>
      <c r="Z43">
        <v>0</v>
      </c>
    </row>
    <row r="44" spans="1:26" ht="24.75" customHeight="1">
      <c r="A44" s="179"/>
      <c r="B44" s="174" t="s">
        <v>365</v>
      </c>
      <c r="C44" s="180" t="s">
        <v>625</v>
      </c>
      <c r="D44" s="174" t="s">
        <v>626</v>
      </c>
      <c r="E44" s="174" t="s">
        <v>143</v>
      </c>
      <c r="F44" s="175">
        <v>16</v>
      </c>
      <c r="G44" s="181"/>
      <c r="H44" s="181"/>
      <c r="I44" s="176">
        <f t="shared" si="0"/>
        <v>0</v>
      </c>
      <c r="J44" s="174">
        <f t="shared" si="1"/>
        <v>0</v>
      </c>
      <c r="K44" s="177">
        <f t="shared" si="2"/>
        <v>0</v>
      </c>
      <c r="L44" s="177">
        <f t="shared" si="3"/>
        <v>0</v>
      </c>
      <c r="M44" s="177">
        <f t="shared" si="4"/>
        <v>0</v>
      </c>
      <c r="N44" s="177">
        <v>0</v>
      </c>
      <c r="O44" s="177"/>
      <c r="P44" s="182">
        <v>0.04</v>
      </c>
      <c r="Q44" s="182"/>
      <c r="R44" s="182">
        <v>0.04</v>
      </c>
      <c r="S44" s="177">
        <f t="shared" si="5"/>
        <v>0.64</v>
      </c>
      <c r="T44" s="178"/>
      <c r="U44" s="178"/>
      <c r="V44" s="182"/>
      <c r="Z44">
        <v>0</v>
      </c>
    </row>
    <row r="45" spans="1:26" ht="24.75" customHeight="1">
      <c r="A45" s="169"/>
      <c r="B45" s="164" t="s">
        <v>645</v>
      </c>
      <c r="C45" s="170" t="s">
        <v>659</v>
      </c>
      <c r="D45" s="164" t="s">
        <v>660</v>
      </c>
      <c r="E45" s="164" t="s">
        <v>143</v>
      </c>
      <c r="F45" s="165">
        <v>16</v>
      </c>
      <c r="G45" s="171"/>
      <c r="H45" s="171"/>
      <c r="I45" s="166">
        <f t="shared" si="0"/>
        <v>0</v>
      </c>
      <c r="J45" s="164">
        <f t="shared" si="1"/>
        <v>0</v>
      </c>
      <c r="K45" s="167">
        <f t="shared" si="2"/>
        <v>0</v>
      </c>
      <c r="L45" s="167">
        <f t="shared" si="3"/>
        <v>0</v>
      </c>
      <c r="M45" s="167">
        <f t="shared" si="4"/>
        <v>0</v>
      </c>
      <c r="N45" s="167">
        <v>0</v>
      </c>
      <c r="O45" s="167"/>
      <c r="P45" s="172"/>
      <c r="Q45" s="172"/>
      <c r="R45" s="172"/>
      <c r="S45" s="167">
        <f t="shared" si="5"/>
        <v>0</v>
      </c>
      <c r="T45" s="168"/>
      <c r="U45" s="168"/>
      <c r="V45" s="172"/>
      <c r="Z45">
        <v>0</v>
      </c>
    </row>
    <row r="46" spans="1:26" ht="24.75" customHeight="1">
      <c r="A46" s="179"/>
      <c r="B46" s="174" t="s">
        <v>365</v>
      </c>
      <c r="C46" s="180" t="s">
        <v>661</v>
      </c>
      <c r="D46" s="174" t="s">
        <v>662</v>
      </c>
      <c r="E46" s="174" t="s">
        <v>143</v>
      </c>
      <c r="F46" s="175">
        <v>5</v>
      </c>
      <c r="G46" s="181"/>
      <c r="H46" s="181"/>
      <c r="I46" s="176">
        <f t="shared" si="0"/>
        <v>0</v>
      </c>
      <c r="J46" s="174">
        <f t="shared" si="1"/>
        <v>0</v>
      </c>
      <c r="K46" s="177">
        <f t="shared" si="2"/>
        <v>0</v>
      </c>
      <c r="L46" s="177">
        <f t="shared" si="3"/>
        <v>0</v>
      </c>
      <c r="M46" s="177">
        <f t="shared" si="4"/>
        <v>0</v>
      </c>
      <c r="N46" s="177">
        <v>0</v>
      </c>
      <c r="O46" s="177"/>
      <c r="P46" s="182"/>
      <c r="Q46" s="182"/>
      <c r="R46" s="182"/>
      <c r="S46" s="177">
        <f t="shared" si="5"/>
        <v>0</v>
      </c>
      <c r="T46" s="178"/>
      <c r="U46" s="178"/>
      <c r="V46" s="182"/>
      <c r="Z46">
        <v>0</v>
      </c>
    </row>
    <row r="47" spans="1:26" ht="24.75" customHeight="1">
      <c r="A47" s="179"/>
      <c r="B47" s="174" t="s">
        <v>365</v>
      </c>
      <c r="C47" s="180" t="s">
        <v>663</v>
      </c>
      <c r="D47" s="174" t="s">
        <v>664</v>
      </c>
      <c r="E47" s="174" t="s">
        <v>143</v>
      </c>
      <c r="F47" s="175">
        <v>10</v>
      </c>
      <c r="G47" s="181"/>
      <c r="H47" s="181"/>
      <c r="I47" s="176">
        <f t="shared" si="0"/>
        <v>0</v>
      </c>
      <c r="J47" s="174">
        <f t="shared" si="1"/>
        <v>0</v>
      </c>
      <c r="K47" s="177">
        <f t="shared" si="2"/>
        <v>0</v>
      </c>
      <c r="L47" s="177">
        <f t="shared" si="3"/>
        <v>0</v>
      </c>
      <c r="M47" s="177">
        <f t="shared" si="4"/>
        <v>0</v>
      </c>
      <c r="N47" s="177">
        <v>0</v>
      </c>
      <c r="O47" s="177"/>
      <c r="P47" s="182"/>
      <c r="Q47" s="182"/>
      <c r="R47" s="182"/>
      <c r="S47" s="177">
        <f t="shared" si="5"/>
        <v>0</v>
      </c>
      <c r="T47" s="178"/>
      <c r="U47" s="178"/>
      <c r="V47" s="182"/>
      <c r="Z47">
        <v>0</v>
      </c>
    </row>
    <row r="48" spans="1:26" ht="24.75" customHeight="1">
      <c r="A48" s="179"/>
      <c r="B48" s="174" t="s">
        <v>365</v>
      </c>
      <c r="C48" s="180" t="s">
        <v>665</v>
      </c>
      <c r="D48" s="174" t="s">
        <v>666</v>
      </c>
      <c r="E48" s="174" t="s">
        <v>143</v>
      </c>
      <c r="F48" s="175">
        <v>1</v>
      </c>
      <c r="G48" s="181"/>
      <c r="H48" s="181"/>
      <c r="I48" s="176">
        <f t="shared" si="0"/>
        <v>0</v>
      </c>
      <c r="J48" s="174">
        <f t="shared" si="1"/>
        <v>0</v>
      </c>
      <c r="K48" s="177">
        <f t="shared" si="2"/>
        <v>0</v>
      </c>
      <c r="L48" s="177">
        <f t="shared" si="3"/>
        <v>0</v>
      </c>
      <c r="M48" s="177">
        <f t="shared" si="4"/>
        <v>0</v>
      </c>
      <c r="N48" s="177">
        <v>0</v>
      </c>
      <c r="O48" s="177"/>
      <c r="P48" s="182"/>
      <c r="Q48" s="182"/>
      <c r="R48" s="182"/>
      <c r="S48" s="177">
        <f t="shared" si="5"/>
        <v>0</v>
      </c>
      <c r="T48" s="178"/>
      <c r="U48" s="178"/>
      <c r="V48" s="182"/>
      <c r="Z48">
        <v>0</v>
      </c>
    </row>
    <row r="49" spans="1:26" ht="24.75" customHeight="1">
      <c r="A49" s="179"/>
      <c r="B49" s="174" t="s">
        <v>365</v>
      </c>
      <c r="C49" s="180" t="s">
        <v>667</v>
      </c>
      <c r="D49" s="174" t="s">
        <v>668</v>
      </c>
      <c r="E49" s="174" t="s">
        <v>143</v>
      </c>
      <c r="F49" s="175">
        <v>48</v>
      </c>
      <c r="G49" s="181"/>
      <c r="H49" s="181"/>
      <c r="I49" s="176">
        <f t="shared" si="0"/>
        <v>0</v>
      </c>
      <c r="J49" s="174">
        <f t="shared" si="1"/>
        <v>0</v>
      </c>
      <c r="K49" s="177">
        <f t="shared" si="2"/>
        <v>0</v>
      </c>
      <c r="L49" s="177">
        <f t="shared" si="3"/>
        <v>0</v>
      </c>
      <c r="M49" s="177">
        <f t="shared" si="4"/>
        <v>0</v>
      </c>
      <c r="N49" s="177">
        <v>0</v>
      </c>
      <c r="O49" s="177"/>
      <c r="P49" s="182">
        <v>0.04</v>
      </c>
      <c r="Q49" s="182"/>
      <c r="R49" s="182">
        <v>0.04</v>
      </c>
      <c r="S49" s="177">
        <f t="shared" si="5"/>
        <v>1.92</v>
      </c>
      <c r="T49" s="178"/>
      <c r="U49" s="178"/>
      <c r="V49" s="182"/>
      <c r="Z49">
        <v>0</v>
      </c>
    </row>
    <row r="50" spans="1:26" ht="14.25">
      <c r="A50" s="148"/>
      <c r="B50" s="148"/>
      <c r="C50" s="163">
        <v>1</v>
      </c>
      <c r="D50" s="163" t="s">
        <v>72</v>
      </c>
      <c r="E50" s="148"/>
      <c r="F50" s="162"/>
      <c r="G50" s="151">
        <f>ROUND((SUM(L10:L49))/1,2)</f>
        <v>0</v>
      </c>
      <c r="H50" s="151">
        <f>ROUND((SUM(M10:M49))/1,2)</f>
        <v>0</v>
      </c>
      <c r="I50" s="151">
        <f>ROUND((SUM(I10:I49))/1,2)</f>
        <v>0</v>
      </c>
      <c r="J50" s="148"/>
      <c r="K50" s="148"/>
      <c r="L50" s="148">
        <f>ROUND((SUM(L10:L49))/1,2)</f>
        <v>0</v>
      </c>
      <c r="M50" s="148">
        <f>ROUND((SUM(M10:M49))/1,2)</f>
        <v>0</v>
      </c>
      <c r="N50" s="148"/>
      <c r="O50" s="148"/>
      <c r="P50" s="173"/>
      <c r="Q50" s="148"/>
      <c r="R50" s="148"/>
      <c r="S50" s="173">
        <f>ROUND((SUM(S10:S49))/1,2)</f>
        <v>3.2</v>
      </c>
      <c r="T50" s="145"/>
      <c r="U50" s="145"/>
      <c r="V50" s="2">
        <f>ROUND((SUM(V10:V49))/1,2)</f>
        <v>0</v>
      </c>
      <c r="W50" s="145"/>
      <c r="X50" s="145"/>
      <c r="Y50" s="145"/>
      <c r="Z50" s="145"/>
    </row>
    <row r="51" spans="1:22" ht="14.25">
      <c r="A51" s="1"/>
      <c r="B51" s="1"/>
      <c r="C51" s="1"/>
      <c r="D51" s="1"/>
      <c r="E51" s="1"/>
      <c r="F51" s="158"/>
      <c r="G51" s="141"/>
      <c r="H51" s="141"/>
      <c r="I51" s="141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ht="14.25">
      <c r="A52" s="148"/>
      <c r="B52" s="148"/>
      <c r="C52" s="163">
        <v>2</v>
      </c>
      <c r="D52" s="163" t="s">
        <v>73</v>
      </c>
      <c r="E52" s="148"/>
      <c r="F52" s="162"/>
      <c r="G52" s="149"/>
      <c r="H52" s="149"/>
      <c r="I52" s="14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5"/>
      <c r="U52" s="145"/>
      <c r="V52" s="148"/>
      <c r="W52" s="145"/>
      <c r="X52" s="145"/>
      <c r="Y52" s="145"/>
      <c r="Z52" s="145"/>
    </row>
    <row r="53" spans="1:26" ht="24.75" customHeight="1">
      <c r="A53" s="169"/>
      <c r="B53" s="164" t="s">
        <v>140</v>
      </c>
      <c r="C53" s="170" t="s">
        <v>154</v>
      </c>
      <c r="D53" s="164" t="s">
        <v>669</v>
      </c>
      <c r="E53" s="164" t="s">
        <v>117</v>
      </c>
      <c r="F53" s="165">
        <v>1.0820000000000003</v>
      </c>
      <c r="G53" s="171"/>
      <c r="H53" s="171"/>
      <c r="I53" s="166">
        <f>ROUND(F53*(G53+H53),2)</f>
        <v>0</v>
      </c>
      <c r="J53" s="164">
        <f>ROUND(F53*(N53),2)</f>
        <v>0</v>
      </c>
      <c r="K53" s="167">
        <f>ROUND(F53*(O53),2)</f>
        <v>0</v>
      </c>
      <c r="L53" s="167">
        <f>ROUND(F53*(G53),2)</f>
        <v>0</v>
      </c>
      <c r="M53" s="167">
        <f>ROUND(F53*(H53),2)</f>
        <v>0</v>
      </c>
      <c r="N53" s="167">
        <v>0</v>
      </c>
      <c r="O53" s="167"/>
      <c r="P53" s="172">
        <v>2.07</v>
      </c>
      <c r="Q53" s="172"/>
      <c r="R53" s="172">
        <v>2.07</v>
      </c>
      <c r="S53" s="167">
        <f>ROUND(F53*(P53),3)</f>
        <v>2.24</v>
      </c>
      <c r="T53" s="168"/>
      <c r="U53" s="168"/>
      <c r="V53" s="172"/>
      <c r="Z53">
        <v>0</v>
      </c>
    </row>
    <row r="54" spans="1:26" ht="24.75" customHeight="1">
      <c r="A54" s="169"/>
      <c r="B54" s="164" t="s">
        <v>140</v>
      </c>
      <c r="C54" s="170" t="s">
        <v>670</v>
      </c>
      <c r="D54" s="164" t="s">
        <v>671</v>
      </c>
      <c r="E54" s="164" t="s">
        <v>117</v>
      </c>
      <c r="F54" s="165">
        <v>5.432</v>
      </c>
      <c r="G54" s="171"/>
      <c r="H54" s="171"/>
      <c r="I54" s="166">
        <f>ROUND(F54*(G54+H54),2)</f>
        <v>0</v>
      </c>
      <c r="J54" s="164">
        <f>ROUND(F54*(N54),2)</f>
        <v>0</v>
      </c>
      <c r="K54" s="167">
        <f>ROUND(F54*(O54),2)</f>
        <v>0</v>
      </c>
      <c r="L54" s="167">
        <f>ROUND(F54*(G54),2)</f>
        <v>0</v>
      </c>
      <c r="M54" s="167">
        <f>ROUND(F54*(H54),2)</f>
        <v>0</v>
      </c>
      <c r="N54" s="167">
        <v>0</v>
      </c>
      <c r="O54" s="167"/>
      <c r="P54" s="172">
        <v>2.19306</v>
      </c>
      <c r="Q54" s="172"/>
      <c r="R54" s="172">
        <v>2.19306</v>
      </c>
      <c r="S54" s="167">
        <f>ROUND(F54*(P54),3)</f>
        <v>11.913</v>
      </c>
      <c r="T54" s="168"/>
      <c r="U54" s="168"/>
      <c r="V54" s="172"/>
      <c r="Z54">
        <v>0</v>
      </c>
    </row>
    <row r="55" spans="1:26" ht="14.25">
      <c r="A55" s="148"/>
      <c r="B55" s="148"/>
      <c r="C55" s="163">
        <v>2</v>
      </c>
      <c r="D55" s="163" t="s">
        <v>73</v>
      </c>
      <c r="E55" s="148"/>
      <c r="F55" s="162"/>
      <c r="G55" s="151">
        <f>ROUND((SUM(L52:L54))/1,2)</f>
        <v>0</v>
      </c>
      <c r="H55" s="151">
        <f>ROUND((SUM(M52:M54))/1,2)</f>
        <v>0</v>
      </c>
      <c r="I55" s="151">
        <f>ROUND((SUM(I52:I54))/1,2)</f>
        <v>0</v>
      </c>
      <c r="J55" s="148"/>
      <c r="K55" s="148"/>
      <c r="L55" s="148">
        <f>ROUND((SUM(L52:L54))/1,2)</f>
        <v>0</v>
      </c>
      <c r="M55" s="148">
        <f>ROUND((SUM(M52:M54))/1,2)</f>
        <v>0</v>
      </c>
      <c r="N55" s="148"/>
      <c r="O55" s="148"/>
      <c r="P55" s="173"/>
      <c r="Q55" s="148"/>
      <c r="R55" s="148"/>
      <c r="S55" s="173">
        <f>ROUND((SUM(S52:S54))/1,2)</f>
        <v>14.15</v>
      </c>
      <c r="T55" s="145"/>
      <c r="U55" s="145"/>
      <c r="V55" s="2">
        <f>ROUND((SUM(V52:V54))/1,2)</f>
        <v>0</v>
      </c>
      <c r="W55" s="145"/>
      <c r="X55" s="145"/>
      <c r="Y55" s="145"/>
      <c r="Z55" s="145"/>
    </row>
    <row r="56" spans="1:22" ht="14.25">
      <c r="A56" s="1"/>
      <c r="B56" s="1"/>
      <c r="C56" s="1"/>
      <c r="D56" s="1"/>
      <c r="E56" s="1"/>
      <c r="F56" s="158"/>
      <c r="G56" s="141"/>
      <c r="H56" s="141"/>
      <c r="I56" s="141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ht="14.25">
      <c r="A57" s="148"/>
      <c r="B57" s="148"/>
      <c r="C57" s="163">
        <v>3</v>
      </c>
      <c r="D57" s="163" t="s">
        <v>74</v>
      </c>
      <c r="E57" s="148"/>
      <c r="F57" s="162"/>
      <c r="G57" s="149"/>
      <c r="H57" s="149"/>
      <c r="I57" s="149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5"/>
      <c r="U57" s="145"/>
      <c r="V57" s="148"/>
      <c r="W57" s="145"/>
      <c r="X57" s="145"/>
      <c r="Y57" s="145"/>
      <c r="Z57" s="145"/>
    </row>
    <row r="58" spans="1:26" ht="24.75" customHeight="1">
      <c r="A58" s="169"/>
      <c r="B58" s="164" t="s">
        <v>211</v>
      </c>
      <c r="C58" s="170" t="s">
        <v>672</v>
      </c>
      <c r="D58" s="164" t="s">
        <v>673</v>
      </c>
      <c r="E58" s="164" t="s">
        <v>143</v>
      </c>
      <c r="F58" s="165">
        <v>13</v>
      </c>
      <c r="G58" s="171"/>
      <c r="H58" s="171"/>
      <c r="I58" s="166">
        <f aca="true" t="shared" si="6" ref="I58:I68">ROUND(F58*(G58+H58),2)</f>
        <v>0</v>
      </c>
      <c r="J58" s="164">
        <f aca="true" t="shared" si="7" ref="J58:J68">ROUND(F58*(N58),2)</f>
        <v>0</v>
      </c>
      <c r="K58" s="167">
        <f aca="true" t="shared" si="8" ref="K58:K68">ROUND(F58*(O58),2)</f>
        <v>0</v>
      </c>
      <c r="L58" s="167">
        <f aca="true" t="shared" si="9" ref="L58:L68">ROUND(F58*(G58),2)</f>
        <v>0</v>
      </c>
      <c r="M58" s="167">
        <f aca="true" t="shared" si="10" ref="M58:M68">ROUND(F58*(H58),2)</f>
        <v>0</v>
      </c>
      <c r="N58" s="167">
        <v>0</v>
      </c>
      <c r="O58" s="167"/>
      <c r="P58" s="172">
        <v>0.11092</v>
      </c>
      <c r="Q58" s="172"/>
      <c r="R58" s="172">
        <v>0.11092</v>
      </c>
      <c r="S58" s="167">
        <f aca="true" t="shared" si="11" ref="S58:S68">ROUND(F58*(P58),3)</f>
        <v>1.442</v>
      </c>
      <c r="T58" s="168"/>
      <c r="U58" s="168"/>
      <c r="V58" s="172"/>
      <c r="Z58">
        <v>0</v>
      </c>
    </row>
    <row r="59" spans="1:26" ht="24.75" customHeight="1">
      <c r="A59" s="169"/>
      <c r="B59" s="164" t="s">
        <v>211</v>
      </c>
      <c r="C59" s="170" t="s">
        <v>674</v>
      </c>
      <c r="D59" s="164" t="s">
        <v>675</v>
      </c>
      <c r="E59" s="164" t="s">
        <v>143</v>
      </c>
      <c r="F59" s="165">
        <v>427</v>
      </c>
      <c r="G59" s="171"/>
      <c r="H59" s="171"/>
      <c r="I59" s="166">
        <f t="shared" si="6"/>
        <v>0</v>
      </c>
      <c r="J59" s="164">
        <f t="shared" si="7"/>
        <v>0</v>
      </c>
      <c r="K59" s="167">
        <f t="shared" si="8"/>
        <v>0</v>
      </c>
      <c r="L59" s="167">
        <f t="shared" si="9"/>
        <v>0</v>
      </c>
      <c r="M59" s="167">
        <f t="shared" si="10"/>
        <v>0</v>
      </c>
      <c r="N59" s="167">
        <v>0</v>
      </c>
      <c r="O59" s="167"/>
      <c r="P59" s="172">
        <v>0.00634</v>
      </c>
      <c r="Q59" s="172"/>
      <c r="R59" s="172">
        <v>0.00634</v>
      </c>
      <c r="S59" s="167">
        <f t="shared" si="11"/>
        <v>2.707</v>
      </c>
      <c r="T59" s="168"/>
      <c r="U59" s="168"/>
      <c r="V59" s="172"/>
      <c r="Z59">
        <v>0</v>
      </c>
    </row>
    <row r="60" spans="1:26" ht="24.75" customHeight="1">
      <c r="A60" s="169"/>
      <c r="B60" s="164" t="s">
        <v>211</v>
      </c>
      <c r="C60" s="170" t="s">
        <v>676</v>
      </c>
      <c r="D60" s="164" t="s">
        <v>677</v>
      </c>
      <c r="E60" s="164" t="s">
        <v>143</v>
      </c>
      <c r="F60" s="165">
        <v>64</v>
      </c>
      <c r="G60" s="171"/>
      <c r="H60" s="171"/>
      <c r="I60" s="166">
        <f t="shared" si="6"/>
        <v>0</v>
      </c>
      <c r="J60" s="164">
        <f t="shared" si="7"/>
        <v>0</v>
      </c>
      <c r="K60" s="167">
        <f t="shared" si="8"/>
        <v>0</v>
      </c>
      <c r="L60" s="167">
        <f t="shared" si="9"/>
        <v>0</v>
      </c>
      <c r="M60" s="167">
        <f t="shared" si="10"/>
        <v>0</v>
      </c>
      <c r="N60" s="167">
        <v>0</v>
      </c>
      <c r="O60" s="167"/>
      <c r="P60" s="172">
        <v>0.44366</v>
      </c>
      <c r="Q60" s="172"/>
      <c r="R60" s="172">
        <v>0.44366</v>
      </c>
      <c r="S60" s="167">
        <f t="shared" si="11"/>
        <v>28.394</v>
      </c>
      <c r="T60" s="168"/>
      <c r="U60" s="168"/>
      <c r="V60" s="172"/>
      <c r="Z60">
        <v>0</v>
      </c>
    </row>
    <row r="61" spans="1:26" ht="24.75" customHeight="1">
      <c r="A61" s="169"/>
      <c r="B61" s="164" t="s">
        <v>678</v>
      </c>
      <c r="C61" s="170" t="s">
        <v>679</v>
      </c>
      <c r="D61" s="164" t="s">
        <v>680</v>
      </c>
      <c r="E61" s="164" t="s">
        <v>143</v>
      </c>
      <c r="F61" s="165">
        <v>10</v>
      </c>
      <c r="G61" s="171"/>
      <c r="H61" s="171"/>
      <c r="I61" s="166">
        <f t="shared" si="6"/>
        <v>0</v>
      </c>
      <c r="J61" s="164">
        <f t="shared" si="7"/>
        <v>0</v>
      </c>
      <c r="K61" s="167">
        <f t="shared" si="8"/>
        <v>0</v>
      </c>
      <c r="L61" s="167">
        <f t="shared" si="9"/>
        <v>0</v>
      </c>
      <c r="M61" s="167">
        <f t="shared" si="10"/>
        <v>0</v>
      </c>
      <c r="N61" s="167">
        <v>0</v>
      </c>
      <c r="O61" s="167"/>
      <c r="P61" s="172"/>
      <c r="Q61" s="172"/>
      <c r="R61" s="172"/>
      <c r="S61" s="167">
        <f t="shared" si="11"/>
        <v>0</v>
      </c>
      <c r="T61" s="168"/>
      <c r="U61" s="168"/>
      <c r="V61" s="172"/>
      <c r="Z61">
        <v>0</v>
      </c>
    </row>
    <row r="62" spans="1:26" ht="24.75" customHeight="1">
      <c r="A62" s="179"/>
      <c r="B62" s="174" t="s">
        <v>277</v>
      </c>
      <c r="C62" s="180" t="s">
        <v>681</v>
      </c>
      <c r="D62" s="174" t="s">
        <v>682</v>
      </c>
      <c r="E62" s="174" t="s">
        <v>143</v>
      </c>
      <c r="F62" s="175">
        <v>13.65</v>
      </c>
      <c r="G62" s="181"/>
      <c r="H62" s="181"/>
      <c r="I62" s="176">
        <f t="shared" si="6"/>
        <v>0</v>
      </c>
      <c r="J62" s="174">
        <f t="shared" si="7"/>
        <v>0</v>
      </c>
      <c r="K62" s="177">
        <f t="shared" si="8"/>
        <v>0</v>
      </c>
      <c r="L62" s="177">
        <f t="shared" si="9"/>
        <v>0</v>
      </c>
      <c r="M62" s="177">
        <f t="shared" si="10"/>
        <v>0</v>
      </c>
      <c r="N62" s="177">
        <v>0</v>
      </c>
      <c r="O62" s="177"/>
      <c r="P62" s="182">
        <v>0.0122</v>
      </c>
      <c r="Q62" s="182"/>
      <c r="R62" s="182">
        <v>0.0122</v>
      </c>
      <c r="S62" s="177">
        <f t="shared" si="11"/>
        <v>0.167</v>
      </c>
      <c r="T62" s="178"/>
      <c r="U62" s="178"/>
      <c r="V62" s="182"/>
      <c r="Z62">
        <v>0</v>
      </c>
    </row>
    <row r="63" spans="1:26" ht="24.75" customHeight="1">
      <c r="A63" s="179"/>
      <c r="B63" s="174" t="s">
        <v>532</v>
      </c>
      <c r="C63" s="180" t="s">
        <v>683</v>
      </c>
      <c r="D63" s="174" t="s">
        <v>684</v>
      </c>
      <c r="E63" s="174" t="s">
        <v>143</v>
      </c>
      <c r="F63" s="175">
        <v>6.300000000000001</v>
      </c>
      <c r="G63" s="181"/>
      <c r="H63" s="181"/>
      <c r="I63" s="176">
        <f t="shared" si="6"/>
        <v>0</v>
      </c>
      <c r="J63" s="174">
        <f t="shared" si="7"/>
        <v>0</v>
      </c>
      <c r="K63" s="177">
        <f t="shared" si="8"/>
        <v>0</v>
      </c>
      <c r="L63" s="177">
        <f t="shared" si="9"/>
        <v>0</v>
      </c>
      <c r="M63" s="177">
        <f t="shared" si="10"/>
        <v>0</v>
      </c>
      <c r="N63" s="177">
        <v>0</v>
      </c>
      <c r="O63" s="177"/>
      <c r="P63" s="182">
        <v>0.08</v>
      </c>
      <c r="Q63" s="182"/>
      <c r="R63" s="182">
        <v>0.08</v>
      </c>
      <c r="S63" s="177">
        <f t="shared" si="11"/>
        <v>0.504</v>
      </c>
      <c r="T63" s="178"/>
      <c r="U63" s="178"/>
      <c r="V63" s="182"/>
      <c r="Z63">
        <v>0</v>
      </c>
    </row>
    <row r="64" spans="1:26" ht="24.75" customHeight="1">
      <c r="A64" s="179"/>
      <c r="B64" s="174" t="s">
        <v>277</v>
      </c>
      <c r="C64" s="180" t="s">
        <v>685</v>
      </c>
      <c r="D64" s="174" t="s">
        <v>686</v>
      </c>
      <c r="E64" s="174" t="s">
        <v>143</v>
      </c>
      <c r="F64" s="175">
        <v>10.5</v>
      </c>
      <c r="G64" s="181"/>
      <c r="H64" s="181"/>
      <c r="I64" s="176">
        <f t="shared" si="6"/>
        <v>0</v>
      </c>
      <c r="J64" s="174">
        <f t="shared" si="7"/>
        <v>0</v>
      </c>
      <c r="K64" s="177">
        <f t="shared" si="8"/>
        <v>0</v>
      </c>
      <c r="L64" s="177">
        <f t="shared" si="9"/>
        <v>0</v>
      </c>
      <c r="M64" s="177">
        <f t="shared" si="10"/>
        <v>0</v>
      </c>
      <c r="N64" s="177">
        <v>0</v>
      </c>
      <c r="O64" s="177"/>
      <c r="P64" s="182">
        <v>0.0294</v>
      </c>
      <c r="Q64" s="182"/>
      <c r="R64" s="182">
        <v>0.0294</v>
      </c>
      <c r="S64" s="177">
        <f t="shared" si="11"/>
        <v>0.309</v>
      </c>
      <c r="T64" s="178"/>
      <c r="U64" s="178"/>
      <c r="V64" s="182"/>
      <c r="Z64">
        <v>0</v>
      </c>
    </row>
    <row r="65" spans="1:26" ht="24.75" customHeight="1">
      <c r="A65" s="169"/>
      <c r="B65" s="164" t="s">
        <v>687</v>
      </c>
      <c r="C65" s="170" t="s">
        <v>688</v>
      </c>
      <c r="D65" s="164" t="s">
        <v>689</v>
      </c>
      <c r="E65" s="164" t="s">
        <v>143</v>
      </c>
      <c r="F65" s="165">
        <v>10</v>
      </c>
      <c r="G65" s="171"/>
      <c r="H65" s="171"/>
      <c r="I65" s="166">
        <f t="shared" si="6"/>
        <v>0</v>
      </c>
      <c r="J65" s="164">
        <f t="shared" si="7"/>
        <v>0</v>
      </c>
      <c r="K65" s="167">
        <f t="shared" si="8"/>
        <v>0</v>
      </c>
      <c r="L65" s="167">
        <f t="shared" si="9"/>
        <v>0</v>
      </c>
      <c r="M65" s="167">
        <f t="shared" si="10"/>
        <v>0</v>
      </c>
      <c r="N65" s="167">
        <v>0</v>
      </c>
      <c r="O65" s="167"/>
      <c r="P65" s="172"/>
      <c r="Q65" s="172"/>
      <c r="R65" s="172"/>
      <c r="S65" s="167">
        <f t="shared" si="11"/>
        <v>0</v>
      </c>
      <c r="T65" s="168"/>
      <c r="U65" s="168"/>
      <c r="V65" s="172"/>
      <c r="Z65">
        <v>0</v>
      </c>
    </row>
    <row r="66" spans="1:26" ht="24.75" customHeight="1">
      <c r="A66" s="179"/>
      <c r="B66" s="174" t="s">
        <v>532</v>
      </c>
      <c r="C66" s="180" t="s">
        <v>690</v>
      </c>
      <c r="D66" s="174" t="s">
        <v>691</v>
      </c>
      <c r="E66" s="174" t="s">
        <v>143</v>
      </c>
      <c r="F66" s="175">
        <v>10.5</v>
      </c>
      <c r="G66" s="181"/>
      <c r="H66" s="181"/>
      <c r="I66" s="176">
        <f t="shared" si="6"/>
        <v>0</v>
      </c>
      <c r="J66" s="174">
        <f t="shared" si="7"/>
        <v>0</v>
      </c>
      <c r="K66" s="177">
        <f t="shared" si="8"/>
        <v>0</v>
      </c>
      <c r="L66" s="177">
        <f t="shared" si="9"/>
        <v>0</v>
      </c>
      <c r="M66" s="177">
        <f t="shared" si="10"/>
        <v>0</v>
      </c>
      <c r="N66" s="177">
        <v>0</v>
      </c>
      <c r="O66" s="177"/>
      <c r="P66" s="182">
        <v>0.5</v>
      </c>
      <c r="Q66" s="182"/>
      <c r="R66" s="182">
        <v>0.5</v>
      </c>
      <c r="S66" s="177">
        <f t="shared" si="11"/>
        <v>5.25</v>
      </c>
      <c r="T66" s="178"/>
      <c r="U66" s="178"/>
      <c r="V66" s="182"/>
      <c r="Z66">
        <v>0</v>
      </c>
    </row>
    <row r="67" spans="1:26" ht="24.75" customHeight="1">
      <c r="A67" s="179"/>
      <c r="B67" s="174" t="s">
        <v>532</v>
      </c>
      <c r="C67" s="180" t="s">
        <v>692</v>
      </c>
      <c r="D67" s="174" t="s">
        <v>693</v>
      </c>
      <c r="E67" s="174" t="s">
        <v>143</v>
      </c>
      <c r="F67" s="175">
        <v>60.9</v>
      </c>
      <c r="G67" s="181"/>
      <c r="H67" s="181"/>
      <c r="I67" s="176">
        <f t="shared" si="6"/>
        <v>0</v>
      </c>
      <c r="J67" s="174">
        <f t="shared" si="7"/>
        <v>0</v>
      </c>
      <c r="K67" s="177">
        <f t="shared" si="8"/>
        <v>0</v>
      </c>
      <c r="L67" s="177">
        <f t="shared" si="9"/>
        <v>0</v>
      </c>
      <c r="M67" s="177">
        <f t="shared" si="10"/>
        <v>0</v>
      </c>
      <c r="N67" s="177">
        <v>0</v>
      </c>
      <c r="O67" s="177"/>
      <c r="P67" s="182">
        <v>0.08</v>
      </c>
      <c r="Q67" s="182"/>
      <c r="R67" s="182">
        <v>0.08</v>
      </c>
      <c r="S67" s="177">
        <f t="shared" si="11"/>
        <v>4.872</v>
      </c>
      <c r="T67" s="178"/>
      <c r="U67" s="178"/>
      <c r="V67" s="182"/>
      <c r="Z67">
        <v>0</v>
      </c>
    </row>
    <row r="68" spans="1:26" ht="24.75" customHeight="1">
      <c r="A68" s="179"/>
      <c r="B68" s="174" t="s">
        <v>532</v>
      </c>
      <c r="C68" s="180" t="s">
        <v>694</v>
      </c>
      <c r="D68" s="174" t="s">
        <v>695</v>
      </c>
      <c r="E68" s="174" t="s">
        <v>143</v>
      </c>
      <c r="F68" s="175">
        <v>439.81</v>
      </c>
      <c r="G68" s="181"/>
      <c r="H68" s="181"/>
      <c r="I68" s="176">
        <f t="shared" si="6"/>
        <v>0</v>
      </c>
      <c r="J68" s="174">
        <f t="shared" si="7"/>
        <v>0</v>
      </c>
      <c r="K68" s="177">
        <f t="shared" si="8"/>
        <v>0</v>
      </c>
      <c r="L68" s="177">
        <f t="shared" si="9"/>
        <v>0</v>
      </c>
      <c r="M68" s="177">
        <f t="shared" si="10"/>
        <v>0</v>
      </c>
      <c r="N68" s="177">
        <v>0</v>
      </c>
      <c r="O68" s="177"/>
      <c r="P68" s="182">
        <v>0.5</v>
      </c>
      <c r="Q68" s="182"/>
      <c r="R68" s="182">
        <v>0.5</v>
      </c>
      <c r="S68" s="177">
        <f t="shared" si="11"/>
        <v>219.905</v>
      </c>
      <c r="T68" s="178"/>
      <c r="U68" s="178"/>
      <c r="V68" s="182"/>
      <c r="Z68">
        <v>0</v>
      </c>
    </row>
    <row r="69" spans="1:26" ht="14.25">
      <c r="A69" s="148"/>
      <c r="B69" s="148"/>
      <c r="C69" s="163">
        <v>3</v>
      </c>
      <c r="D69" s="163" t="s">
        <v>74</v>
      </c>
      <c r="E69" s="148"/>
      <c r="F69" s="162"/>
      <c r="G69" s="151">
        <f>ROUND((SUM(L57:L68))/1,2)</f>
        <v>0</v>
      </c>
      <c r="H69" s="151">
        <f>ROUND((SUM(M57:M68))/1,2)</f>
        <v>0</v>
      </c>
      <c r="I69" s="151">
        <f>ROUND((SUM(I57:I68))/1,2)</f>
        <v>0</v>
      </c>
      <c r="J69" s="148"/>
      <c r="K69" s="148"/>
      <c r="L69" s="148">
        <f>ROUND((SUM(L57:L68))/1,2)</f>
        <v>0</v>
      </c>
      <c r="M69" s="148">
        <f>ROUND((SUM(M57:M68))/1,2)</f>
        <v>0</v>
      </c>
      <c r="N69" s="148"/>
      <c r="O69" s="148"/>
      <c r="P69" s="173"/>
      <c r="Q69" s="148"/>
      <c r="R69" s="148"/>
      <c r="S69" s="173">
        <f>ROUND((SUM(S57:S68))/1,2)</f>
        <v>263.55</v>
      </c>
      <c r="T69" s="145"/>
      <c r="U69" s="145"/>
      <c r="V69" s="2">
        <f>ROUND((SUM(V57:V68))/1,2)</f>
        <v>0</v>
      </c>
      <c r="W69" s="145"/>
      <c r="X69" s="145"/>
      <c r="Y69" s="145"/>
      <c r="Z69" s="145"/>
    </row>
    <row r="70" spans="1:22" ht="14.25">
      <c r="A70" s="1"/>
      <c r="B70" s="1"/>
      <c r="C70" s="1"/>
      <c r="D70" s="1"/>
      <c r="E70" s="1"/>
      <c r="F70" s="158"/>
      <c r="G70" s="141"/>
      <c r="H70" s="141"/>
      <c r="I70" s="141"/>
      <c r="J70" s="1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6" ht="14.25">
      <c r="A71" s="148"/>
      <c r="B71" s="148"/>
      <c r="C71" s="163">
        <v>4</v>
      </c>
      <c r="D71" s="163" t="s">
        <v>75</v>
      </c>
      <c r="E71" s="148"/>
      <c r="F71" s="162"/>
      <c r="G71" s="149"/>
      <c r="H71" s="149"/>
      <c r="I71" s="149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5"/>
      <c r="U71" s="145"/>
      <c r="V71" s="148"/>
      <c r="W71" s="145"/>
      <c r="X71" s="145"/>
      <c r="Y71" s="145"/>
      <c r="Z71" s="145"/>
    </row>
    <row r="72" spans="1:26" ht="24.75" customHeight="1">
      <c r="A72" s="179"/>
      <c r="B72" s="174" t="s">
        <v>348</v>
      </c>
      <c r="C72" s="180" t="s">
        <v>696</v>
      </c>
      <c r="D72" s="174" t="s">
        <v>697</v>
      </c>
      <c r="E72" s="174" t="s">
        <v>150</v>
      </c>
      <c r="F72" s="175">
        <v>687.4814999999999</v>
      </c>
      <c r="G72" s="181"/>
      <c r="H72" s="181"/>
      <c r="I72" s="176">
        <f>ROUND(F72*(G72+H72),2)</f>
        <v>0</v>
      </c>
      <c r="J72" s="174">
        <f>ROUND(F72*(N72),2)</f>
        <v>0</v>
      </c>
      <c r="K72" s="177">
        <f>ROUND(F72*(O72),2)</f>
        <v>0</v>
      </c>
      <c r="L72" s="177">
        <f>ROUND(F72*(G72),2)</f>
        <v>0</v>
      </c>
      <c r="M72" s="177">
        <f>ROUND(F72*(H72),2)</f>
        <v>0</v>
      </c>
      <c r="N72" s="177">
        <v>0</v>
      </c>
      <c r="O72" s="177"/>
      <c r="P72" s="182"/>
      <c r="Q72" s="182"/>
      <c r="R72" s="182"/>
      <c r="S72" s="177">
        <f>ROUND(F72*(P72),3)</f>
        <v>0</v>
      </c>
      <c r="T72" s="178"/>
      <c r="U72" s="178"/>
      <c r="V72" s="182"/>
      <c r="Z72">
        <v>0</v>
      </c>
    </row>
    <row r="73" spans="1:26" ht="24.75" customHeight="1">
      <c r="A73" s="169"/>
      <c r="B73" s="164" t="s">
        <v>698</v>
      </c>
      <c r="C73" s="170" t="s">
        <v>699</v>
      </c>
      <c r="D73" s="164" t="s">
        <v>700</v>
      </c>
      <c r="E73" s="164" t="s">
        <v>150</v>
      </c>
      <c r="F73" s="165">
        <v>597.81</v>
      </c>
      <c r="G73" s="171"/>
      <c r="H73" s="171"/>
      <c r="I73" s="166">
        <f>ROUND(F73*(G73+H73),2)</f>
        <v>0</v>
      </c>
      <c r="J73" s="164">
        <f>ROUND(F73*(N73),2)</f>
        <v>0</v>
      </c>
      <c r="K73" s="167">
        <f>ROUND(F73*(O73),2)</f>
        <v>0</v>
      </c>
      <c r="L73" s="167">
        <f>ROUND(F73*(G73),2)</f>
        <v>0</v>
      </c>
      <c r="M73" s="167">
        <f>ROUND(F73*(H73),2)</f>
        <v>0</v>
      </c>
      <c r="N73" s="167">
        <v>0</v>
      </c>
      <c r="O73" s="167"/>
      <c r="P73" s="172">
        <v>0.00028</v>
      </c>
      <c r="Q73" s="172"/>
      <c r="R73" s="172">
        <v>0.00028</v>
      </c>
      <c r="S73" s="167">
        <f>ROUND(F73*(P73),3)</f>
        <v>0.167</v>
      </c>
      <c r="T73" s="168"/>
      <c r="U73" s="168"/>
      <c r="V73" s="172"/>
      <c r="Z73">
        <v>0</v>
      </c>
    </row>
    <row r="74" spans="1:26" ht="14.25">
      <c r="A74" s="148"/>
      <c r="B74" s="148"/>
      <c r="C74" s="163">
        <v>4</v>
      </c>
      <c r="D74" s="163" t="s">
        <v>75</v>
      </c>
      <c r="E74" s="148"/>
      <c r="F74" s="162"/>
      <c r="G74" s="151">
        <f>ROUND((SUM(L71:L73))/1,2)</f>
        <v>0</v>
      </c>
      <c r="H74" s="151">
        <f>ROUND((SUM(M71:M73))/1,2)</f>
        <v>0</v>
      </c>
      <c r="I74" s="151">
        <f>ROUND((SUM(I71:I73))/1,2)</f>
        <v>0</v>
      </c>
      <c r="J74" s="148"/>
      <c r="K74" s="148"/>
      <c r="L74" s="148">
        <f>ROUND((SUM(L71:L73))/1,2)</f>
        <v>0</v>
      </c>
      <c r="M74" s="148">
        <f>ROUND((SUM(M71:M73))/1,2)</f>
        <v>0</v>
      </c>
      <c r="N74" s="148"/>
      <c r="O74" s="148"/>
      <c r="P74" s="173"/>
      <c r="Q74" s="148"/>
      <c r="R74" s="148"/>
      <c r="S74" s="173">
        <f>ROUND((SUM(S71:S73))/1,2)</f>
        <v>0.17</v>
      </c>
      <c r="T74" s="145"/>
      <c r="U74" s="145"/>
      <c r="V74" s="2">
        <f>ROUND((SUM(V71:V73))/1,2)</f>
        <v>0</v>
      </c>
      <c r="W74" s="145"/>
      <c r="X74" s="145"/>
      <c r="Y74" s="145"/>
      <c r="Z74" s="145"/>
    </row>
    <row r="75" spans="1:22" ht="14.25">
      <c r="A75" s="1"/>
      <c r="B75" s="1"/>
      <c r="C75" s="1"/>
      <c r="D75" s="1"/>
      <c r="E75" s="1"/>
      <c r="F75" s="158"/>
      <c r="G75" s="141"/>
      <c r="H75" s="141"/>
      <c r="I75" s="14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14.25">
      <c r="A76" s="148"/>
      <c r="B76" s="148"/>
      <c r="C76" s="163">
        <v>5</v>
      </c>
      <c r="D76" s="163" t="s">
        <v>603</v>
      </c>
      <c r="E76" s="148"/>
      <c r="F76" s="162"/>
      <c r="G76" s="149"/>
      <c r="H76" s="149"/>
      <c r="I76" s="149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5"/>
      <c r="U76" s="145"/>
      <c r="V76" s="148"/>
      <c r="W76" s="145"/>
      <c r="X76" s="145"/>
      <c r="Y76" s="145"/>
      <c r="Z76" s="145"/>
    </row>
    <row r="77" spans="1:26" ht="34.5" customHeight="1">
      <c r="A77" s="169"/>
      <c r="B77" s="164" t="s">
        <v>701</v>
      </c>
      <c r="C77" s="170" t="s">
        <v>702</v>
      </c>
      <c r="D77" s="164" t="s">
        <v>703</v>
      </c>
      <c r="E77" s="164" t="s">
        <v>150</v>
      </c>
      <c r="F77" s="165">
        <v>597.81</v>
      </c>
      <c r="G77" s="171"/>
      <c r="H77" s="171"/>
      <c r="I77" s="166">
        <f aca="true" t="shared" si="12" ref="I77:I84">ROUND(F77*(G77+H77),2)</f>
        <v>0</v>
      </c>
      <c r="J77" s="164">
        <f aca="true" t="shared" si="13" ref="J77:J84">ROUND(F77*(N77),2)</f>
        <v>0</v>
      </c>
      <c r="K77" s="167">
        <f aca="true" t="shared" si="14" ref="K77:K84">ROUND(F77*(O77),2)</f>
        <v>0</v>
      </c>
      <c r="L77" s="167">
        <f aca="true" t="shared" si="15" ref="L77:L84">ROUND(F77*(G77),2)</f>
        <v>0</v>
      </c>
      <c r="M77" s="167">
        <f aca="true" t="shared" si="16" ref="M77:M84">ROUND(F77*(H77),2)</f>
        <v>0</v>
      </c>
      <c r="N77" s="167">
        <v>0</v>
      </c>
      <c r="O77" s="167"/>
      <c r="P77" s="172">
        <v>0.08096</v>
      </c>
      <c r="Q77" s="172"/>
      <c r="R77" s="172">
        <v>0.08096</v>
      </c>
      <c r="S77" s="167">
        <f aca="true" t="shared" si="17" ref="S77:S84">ROUND(F77*(P77),3)</f>
        <v>48.399</v>
      </c>
      <c r="T77" s="168"/>
      <c r="U77" s="168"/>
      <c r="V77" s="172"/>
      <c r="Z77">
        <v>0</v>
      </c>
    </row>
    <row r="78" spans="1:26" ht="24.75" customHeight="1">
      <c r="A78" s="169"/>
      <c r="B78" s="164" t="s">
        <v>701</v>
      </c>
      <c r="C78" s="170" t="s">
        <v>704</v>
      </c>
      <c r="D78" s="164" t="s">
        <v>705</v>
      </c>
      <c r="E78" s="164" t="s">
        <v>150</v>
      </c>
      <c r="F78" s="165">
        <v>597.81</v>
      </c>
      <c r="G78" s="171"/>
      <c r="H78" s="171"/>
      <c r="I78" s="166">
        <f t="shared" si="12"/>
        <v>0</v>
      </c>
      <c r="J78" s="164">
        <f t="shared" si="13"/>
        <v>0</v>
      </c>
      <c r="K78" s="167">
        <f t="shared" si="14"/>
        <v>0</v>
      </c>
      <c r="L78" s="167">
        <f t="shared" si="15"/>
        <v>0</v>
      </c>
      <c r="M78" s="167">
        <f t="shared" si="16"/>
        <v>0</v>
      </c>
      <c r="N78" s="167">
        <v>0</v>
      </c>
      <c r="O78" s="167"/>
      <c r="P78" s="172">
        <v>0.112</v>
      </c>
      <c r="Q78" s="172"/>
      <c r="R78" s="172">
        <v>0.112</v>
      </c>
      <c r="S78" s="167">
        <f t="shared" si="17"/>
        <v>66.955</v>
      </c>
      <c r="T78" s="168"/>
      <c r="U78" s="168"/>
      <c r="V78" s="172"/>
      <c r="Z78">
        <v>0</v>
      </c>
    </row>
    <row r="79" spans="1:26" ht="34.5" customHeight="1">
      <c r="A79" s="169"/>
      <c r="B79" s="164" t="s">
        <v>701</v>
      </c>
      <c r="C79" s="170" t="s">
        <v>706</v>
      </c>
      <c r="D79" s="164" t="s">
        <v>707</v>
      </c>
      <c r="E79" s="164" t="s">
        <v>150</v>
      </c>
      <c r="F79" s="165">
        <v>597.81</v>
      </c>
      <c r="G79" s="171"/>
      <c r="H79" s="171"/>
      <c r="I79" s="166">
        <f t="shared" si="12"/>
        <v>0</v>
      </c>
      <c r="J79" s="164">
        <f t="shared" si="13"/>
        <v>0</v>
      </c>
      <c r="K79" s="167">
        <f t="shared" si="14"/>
        <v>0</v>
      </c>
      <c r="L79" s="167">
        <f t="shared" si="15"/>
        <v>0</v>
      </c>
      <c r="M79" s="167">
        <f t="shared" si="16"/>
        <v>0</v>
      </c>
      <c r="N79" s="167">
        <v>0</v>
      </c>
      <c r="O79" s="167"/>
      <c r="P79" s="172">
        <v>0.2024</v>
      </c>
      <c r="Q79" s="172"/>
      <c r="R79" s="172">
        <v>0.2024</v>
      </c>
      <c r="S79" s="167">
        <f t="shared" si="17"/>
        <v>120.997</v>
      </c>
      <c r="T79" s="168"/>
      <c r="U79" s="168"/>
      <c r="V79" s="172"/>
      <c r="Z79">
        <v>0</v>
      </c>
    </row>
    <row r="80" spans="1:26" ht="24.75" customHeight="1">
      <c r="A80" s="169"/>
      <c r="B80" s="164" t="s">
        <v>701</v>
      </c>
      <c r="C80" s="170" t="s">
        <v>708</v>
      </c>
      <c r="D80" s="164" t="s">
        <v>709</v>
      </c>
      <c r="E80" s="164" t="s">
        <v>150</v>
      </c>
      <c r="F80" s="165">
        <v>597.81</v>
      </c>
      <c r="G80" s="171"/>
      <c r="H80" s="171"/>
      <c r="I80" s="166">
        <f t="shared" si="12"/>
        <v>0</v>
      </c>
      <c r="J80" s="164">
        <f t="shared" si="13"/>
        <v>0</v>
      </c>
      <c r="K80" s="167">
        <f t="shared" si="14"/>
        <v>0</v>
      </c>
      <c r="L80" s="167">
        <f t="shared" si="15"/>
        <v>0</v>
      </c>
      <c r="M80" s="167">
        <f t="shared" si="16"/>
        <v>0</v>
      </c>
      <c r="N80" s="167">
        <v>0</v>
      </c>
      <c r="O80" s="167"/>
      <c r="P80" s="172">
        <v>0.032</v>
      </c>
      <c r="Q80" s="172"/>
      <c r="R80" s="172">
        <v>0.032</v>
      </c>
      <c r="S80" s="167">
        <f t="shared" si="17"/>
        <v>19.13</v>
      </c>
      <c r="T80" s="168"/>
      <c r="U80" s="168"/>
      <c r="V80" s="172"/>
      <c r="Z80">
        <v>0</v>
      </c>
    </row>
    <row r="81" spans="1:26" ht="24.75" customHeight="1">
      <c r="A81" s="169"/>
      <c r="B81" s="164" t="s">
        <v>701</v>
      </c>
      <c r="C81" s="170" t="s">
        <v>710</v>
      </c>
      <c r="D81" s="164" t="s">
        <v>711</v>
      </c>
      <c r="E81" s="164" t="s">
        <v>150</v>
      </c>
      <c r="F81" s="165">
        <v>597.81</v>
      </c>
      <c r="G81" s="171"/>
      <c r="H81" s="171"/>
      <c r="I81" s="166">
        <f t="shared" si="12"/>
        <v>0</v>
      </c>
      <c r="J81" s="164">
        <f t="shared" si="13"/>
        <v>0</v>
      </c>
      <c r="K81" s="167">
        <f t="shared" si="14"/>
        <v>0</v>
      </c>
      <c r="L81" s="167">
        <f t="shared" si="15"/>
        <v>0</v>
      </c>
      <c r="M81" s="167">
        <f t="shared" si="16"/>
        <v>0</v>
      </c>
      <c r="N81" s="167">
        <v>0</v>
      </c>
      <c r="O81" s="167"/>
      <c r="P81" s="172">
        <v>0.18907</v>
      </c>
      <c r="Q81" s="172"/>
      <c r="R81" s="172">
        <v>0.18907</v>
      </c>
      <c r="S81" s="167">
        <f t="shared" si="17"/>
        <v>113.028</v>
      </c>
      <c r="T81" s="168"/>
      <c r="U81" s="168"/>
      <c r="V81" s="172"/>
      <c r="Z81">
        <v>0</v>
      </c>
    </row>
    <row r="82" spans="1:26" ht="24.75" customHeight="1">
      <c r="A82" s="169"/>
      <c r="B82" s="164" t="s">
        <v>701</v>
      </c>
      <c r="C82" s="170" t="s">
        <v>712</v>
      </c>
      <c r="D82" s="164" t="s">
        <v>713</v>
      </c>
      <c r="E82" s="164" t="s">
        <v>150</v>
      </c>
      <c r="F82" s="165">
        <v>597.81</v>
      </c>
      <c r="G82" s="171"/>
      <c r="H82" s="171"/>
      <c r="I82" s="166">
        <f t="shared" si="12"/>
        <v>0</v>
      </c>
      <c r="J82" s="164">
        <f t="shared" si="13"/>
        <v>0</v>
      </c>
      <c r="K82" s="167">
        <f t="shared" si="14"/>
        <v>0</v>
      </c>
      <c r="L82" s="167">
        <f t="shared" si="15"/>
        <v>0</v>
      </c>
      <c r="M82" s="167">
        <f t="shared" si="16"/>
        <v>0</v>
      </c>
      <c r="N82" s="167">
        <v>0</v>
      </c>
      <c r="O82" s="167"/>
      <c r="P82" s="172">
        <v>0.48573999999999995</v>
      </c>
      <c r="Q82" s="172"/>
      <c r="R82" s="172">
        <v>0.48573999999999995</v>
      </c>
      <c r="S82" s="167">
        <f t="shared" si="17"/>
        <v>290.38</v>
      </c>
      <c r="T82" s="168"/>
      <c r="U82" s="168"/>
      <c r="V82" s="172"/>
      <c r="Z82">
        <v>0</v>
      </c>
    </row>
    <row r="83" spans="1:26" ht="34.5" customHeight="1">
      <c r="A83" s="169"/>
      <c r="B83" s="164" t="s">
        <v>701</v>
      </c>
      <c r="C83" s="170" t="s">
        <v>714</v>
      </c>
      <c r="D83" s="164" t="s">
        <v>715</v>
      </c>
      <c r="E83" s="164" t="s">
        <v>150</v>
      </c>
      <c r="F83" s="165">
        <v>597.81</v>
      </c>
      <c r="G83" s="171"/>
      <c r="H83" s="171"/>
      <c r="I83" s="166">
        <f t="shared" si="12"/>
        <v>0</v>
      </c>
      <c r="J83" s="164">
        <f t="shared" si="13"/>
        <v>0</v>
      </c>
      <c r="K83" s="167">
        <f t="shared" si="14"/>
        <v>0</v>
      </c>
      <c r="L83" s="167">
        <f t="shared" si="15"/>
        <v>0</v>
      </c>
      <c r="M83" s="167">
        <f t="shared" si="16"/>
        <v>0</v>
      </c>
      <c r="N83" s="167">
        <v>0</v>
      </c>
      <c r="O83" s="167"/>
      <c r="P83" s="172">
        <v>0.43878</v>
      </c>
      <c r="Q83" s="172"/>
      <c r="R83" s="172">
        <v>0.43878</v>
      </c>
      <c r="S83" s="167">
        <f t="shared" si="17"/>
        <v>262.307</v>
      </c>
      <c r="T83" s="168"/>
      <c r="U83" s="168"/>
      <c r="V83" s="172"/>
      <c r="Z83">
        <v>0</v>
      </c>
    </row>
    <row r="84" spans="1:26" ht="24.75" customHeight="1">
      <c r="A84" s="179"/>
      <c r="B84" s="174" t="s">
        <v>532</v>
      </c>
      <c r="C84" s="180" t="s">
        <v>716</v>
      </c>
      <c r="D84" s="174" t="s">
        <v>717</v>
      </c>
      <c r="E84" s="174" t="s">
        <v>150</v>
      </c>
      <c r="F84" s="175">
        <v>657.591</v>
      </c>
      <c r="G84" s="181"/>
      <c r="H84" s="181"/>
      <c r="I84" s="176">
        <f t="shared" si="12"/>
        <v>0</v>
      </c>
      <c r="J84" s="174">
        <f t="shared" si="13"/>
        <v>0</v>
      </c>
      <c r="K84" s="177">
        <f t="shared" si="14"/>
        <v>0</v>
      </c>
      <c r="L84" s="177">
        <f t="shared" si="15"/>
        <v>0</v>
      </c>
      <c r="M84" s="177">
        <f t="shared" si="16"/>
        <v>0</v>
      </c>
      <c r="N84" s="177">
        <v>0</v>
      </c>
      <c r="O84" s="177"/>
      <c r="P84" s="182">
        <v>0.106</v>
      </c>
      <c r="Q84" s="182"/>
      <c r="R84" s="182">
        <v>0.106</v>
      </c>
      <c r="S84" s="177">
        <f t="shared" si="17"/>
        <v>69.705</v>
      </c>
      <c r="T84" s="178"/>
      <c r="U84" s="178"/>
      <c r="V84" s="182"/>
      <c r="Z84">
        <v>0</v>
      </c>
    </row>
    <row r="85" spans="1:26" ht="14.25">
      <c r="A85" s="148"/>
      <c r="B85" s="148"/>
      <c r="C85" s="163">
        <v>5</v>
      </c>
      <c r="D85" s="163" t="s">
        <v>603</v>
      </c>
      <c r="E85" s="148"/>
      <c r="F85" s="162"/>
      <c r="G85" s="151">
        <f>ROUND((SUM(L76:L84))/1,2)</f>
        <v>0</v>
      </c>
      <c r="H85" s="151">
        <f>ROUND((SUM(M76:M84))/1,2)</f>
        <v>0</v>
      </c>
      <c r="I85" s="151">
        <f>ROUND((SUM(I76:I84))/1,2)</f>
        <v>0</v>
      </c>
      <c r="J85" s="148"/>
      <c r="K85" s="148"/>
      <c r="L85" s="148">
        <f>ROUND((SUM(L76:L84))/1,2)</f>
        <v>0</v>
      </c>
      <c r="M85" s="148">
        <f>ROUND((SUM(M76:M84))/1,2)</f>
        <v>0</v>
      </c>
      <c r="N85" s="148"/>
      <c r="O85" s="148"/>
      <c r="P85" s="173"/>
      <c r="Q85" s="148"/>
      <c r="R85" s="148"/>
      <c r="S85" s="173">
        <f>ROUND((SUM(S76:S84))/1,2)</f>
        <v>990.9</v>
      </c>
      <c r="T85" s="145"/>
      <c r="U85" s="145"/>
      <c r="V85" s="2">
        <f>ROUND((SUM(V76:V84))/1,2)</f>
        <v>0</v>
      </c>
      <c r="W85" s="145"/>
      <c r="X85" s="145"/>
      <c r="Y85" s="145"/>
      <c r="Z85" s="145"/>
    </row>
    <row r="86" spans="1:22" ht="14.25">
      <c r="A86" s="1"/>
      <c r="B86" s="1"/>
      <c r="C86" s="1"/>
      <c r="D86" s="1"/>
      <c r="E86" s="1"/>
      <c r="F86" s="158"/>
      <c r="G86" s="141"/>
      <c r="H86" s="141"/>
      <c r="I86" s="141"/>
      <c r="J86" s="1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ht="14.25">
      <c r="A87" s="148"/>
      <c r="B87" s="148"/>
      <c r="C87" s="163">
        <v>8</v>
      </c>
      <c r="D87" s="163" t="s">
        <v>604</v>
      </c>
      <c r="E87" s="148"/>
      <c r="F87" s="162"/>
      <c r="G87" s="149"/>
      <c r="H87" s="149"/>
      <c r="I87" s="149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5"/>
      <c r="U87" s="145"/>
      <c r="V87" s="148"/>
      <c r="W87" s="145"/>
      <c r="X87" s="145"/>
      <c r="Y87" s="145"/>
      <c r="Z87" s="145"/>
    </row>
    <row r="88" spans="1:26" ht="34.5" customHeight="1">
      <c r="A88" s="169"/>
      <c r="B88" s="164" t="s">
        <v>718</v>
      </c>
      <c r="C88" s="170" t="s">
        <v>719</v>
      </c>
      <c r="D88" s="164" t="s">
        <v>720</v>
      </c>
      <c r="E88" s="164" t="s">
        <v>150</v>
      </c>
      <c r="F88" s="165">
        <v>36</v>
      </c>
      <c r="G88" s="171"/>
      <c r="H88" s="171"/>
      <c r="I88" s="166">
        <f>ROUND(F88*(G88+H88),2)</f>
        <v>0</v>
      </c>
      <c r="J88" s="164">
        <f>ROUND(F88*(N88),2)</f>
        <v>0</v>
      </c>
      <c r="K88" s="167">
        <f>ROUND(F88*(O88),2)</f>
        <v>0</v>
      </c>
      <c r="L88" s="167">
        <f>ROUND(F88*(G88),2)</f>
        <v>0</v>
      </c>
      <c r="M88" s="167">
        <f>ROUND(F88*(H88),2)</f>
        <v>0</v>
      </c>
      <c r="N88" s="167">
        <v>0</v>
      </c>
      <c r="O88" s="167"/>
      <c r="P88" s="172"/>
      <c r="Q88" s="172"/>
      <c r="R88" s="172"/>
      <c r="S88" s="167">
        <f>ROUND(F88*(P88),3)</f>
        <v>0</v>
      </c>
      <c r="T88" s="168"/>
      <c r="U88" s="168"/>
      <c r="V88" s="172"/>
      <c r="Z88">
        <v>0</v>
      </c>
    </row>
    <row r="89" spans="1:26" ht="14.25">
      <c r="A89" s="148"/>
      <c r="B89" s="148"/>
      <c r="C89" s="163">
        <v>8</v>
      </c>
      <c r="D89" s="163" t="s">
        <v>604</v>
      </c>
      <c r="E89" s="148"/>
      <c r="F89" s="162"/>
      <c r="G89" s="151">
        <f>ROUND((SUM(L87:L88))/1,2)</f>
        <v>0</v>
      </c>
      <c r="H89" s="151">
        <f>ROUND((SUM(M87:M88))/1,2)</f>
        <v>0</v>
      </c>
      <c r="I89" s="151">
        <f>ROUND((SUM(I87:I88))/1,2)</f>
        <v>0</v>
      </c>
      <c r="J89" s="148"/>
      <c r="K89" s="148"/>
      <c r="L89" s="148">
        <f>ROUND((SUM(L87:L88))/1,2)</f>
        <v>0</v>
      </c>
      <c r="M89" s="148">
        <f>ROUND((SUM(M87:M88))/1,2)</f>
        <v>0</v>
      </c>
      <c r="N89" s="148"/>
      <c r="O89" s="148"/>
      <c r="P89" s="173"/>
      <c r="Q89" s="148"/>
      <c r="R89" s="148"/>
      <c r="S89" s="173">
        <f>ROUND((SUM(S87:S88))/1,2)</f>
        <v>0</v>
      </c>
      <c r="T89" s="145"/>
      <c r="U89" s="145"/>
      <c r="V89" s="2">
        <f>ROUND((SUM(V87:V88))/1,2)</f>
        <v>0</v>
      </c>
      <c r="W89" s="145"/>
      <c r="X89" s="145"/>
      <c r="Y89" s="145"/>
      <c r="Z89" s="145"/>
    </row>
    <row r="90" spans="1:22" ht="14.25">
      <c r="A90" s="1"/>
      <c r="B90" s="1"/>
      <c r="C90" s="1"/>
      <c r="D90" s="1"/>
      <c r="E90" s="1"/>
      <c r="F90" s="158"/>
      <c r="G90" s="141"/>
      <c r="H90" s="141"/>
      <c r="I90" s="141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ht="14.25">
      <c r="A91" s="148"/>
      <c r="B91" s="148"/>
      <c r="C91" s="163">
        <v>9</v>
      </c>
      <c r="D91" s="163" t="s">
        <v>77</v>
      </c>
      <c r="E91" s="148"/>
      <c r="F91" s="162"/>
      <c r="G91" s="149"/>
      <c r="H91" s="149"/>
      <c r="I91" s="149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5"/>
      <c r="U91" s="145"/>
      <c r="V91" s="148"/>
      <c r="W91" s="145"/>
      <c r="X91" s="145"/>
      <c r="Y91" s="145"/>
      <c r="Z91" s="145"/>
    </row>
    <row r="92" spans="1:26" ht="24.75" customHeight="1">
      <c r="A92" s="169"/>
      <c r="B92" s="164" t="s">
        <v>701</v>
      </c>
      <c r="C92" s="170" t="s">
        <v>721</v>
      </c>
      <c r="D92" s="164" t="s">
        <v>722</v>
      </c>
      <c r="E92" s="164" t="s">
        <v>434</v>
      </c>
      <c r="F92" s="165">
        <v>156.91</v>
      </c>
      <c r="G92" s="171"/>
      <c r="H92" s="171"/>
      <c r="I92" s="166">
        <f>ROUND(F92*(G92+H92),2)</f>
        <v>0</v>
      </c>
      <c r="J92" s="164">
        <f>ROUND(F92*(N92),2)</f>
        <v>0</v>
      </c>
      <c r="K92" s="167">
        <f>ROUND(F92*(O92),2)</f>
        <v>0</v>
      </c>
      <c r="L92" s="167">
        <f>ROUND(F92*(G92),2)</f>
        <v>0</v>
      </c>
      <c r="M92" s="167">
        <f>ROUND(F92*(H92),2)</f>
        <v>0</v>
      </c>
      <c r="N92" s="167">
        <v>0</v>
      </c>
      <c r="O92" s="167"/>
      <c r="P92" s="172">
        <v>0.164</v>
      </c>
      <c r="Q92" s="172"/>
      <c r="R92" s="172">
        <v>0.164</v>
      </c>
      <c r="S92" s="167">
        <f>ROUND(F92*(P92),3)</f>
        <v>25.733</v>
      </c>
      <c r="T92" s="168"/>
      <c r="U92" s="168"/>
      <c r="V92" s="172"/>
      <c r="Z92">
        <v>0</v>
      </c>
    </row>
    <row r="93" spans="1:26" ht="24.75" customHeight="1">
      <c r="A93" s="179"/>
      <c r="B93" s="174" t="s">
        <v>532</v>
      </c>
      <c r="C93" s="180" t="s">
        <v>723</v>
      </c>
      <c r="D93" s="174" t="s">
        <v>724</v>
      </c>
      <c r="E93" s="174" t="s">
        <v>143</v>
      </c>
      <c r="F93" s="175">
        <v>167.09000000000003</v>
      </c>
      <c r="G93" s="181"/>
      <c r="H93" s="181"/>
      <c r="I93" s="176">
        <f>ROUND(F93*(G93+H93),2)</f>
        <v>0</v>
      </c>
      <c r="J93" s="174">
        <f>ROUND(F93*(N93),2)</f>
        <v>0</v>
      </c>
      <c r="K93" s="177">
        <f>ROUND(F93*(O93),2)</f>
        <v>0</v>
      </c>
      <c r="L93" s="177">
        <f>ROUND(F93*(G93),2)</f>
        <v>0</v>
      </c>
      <c r="M93" s="177">
        <f>ROUND(F93*(H93),2)</f>
        <v>0</v>
      </c>
      <c r="N93" s="177">
        <v>0</v>
      </c>
      <c r="O93" s="177"/>
      <c r="P93" s="182">
        <v>0.02</v>
      </c>
      <c r="Q93" s="182"/>
      <c r="R93" s="182">
        <v>0.02</v>
      </c>
      <c r="S93" s="177">
        <f>ROUND(F93*(P93),3)</f>
        <v>3.342</v>
      </c>
      <c r="T93" s="178"/>
      <c r="U93" s="178"/>
      <c r="V93" s="182"/>
      <c r="Z93">
        <v>0</v>
      </c>
    </row>
    <row r="94" spans="1:26" ht="24.75" customHeight="1">
      <c r="A94" s="179"/>
      <c r="B94" s="174" t="s">
        <v>532</v>
      </c>
      <c r="C94" s="180" t="s">
        <v>723</v>
      </c>
      <c r="D94" s="174" t="s">
        <v>725</v>
      </c>
      <c r="E94" s="174" t="s">
        <v>143</v>
      </c>
      <c r="F94" s="175">
        <v>5.511</v>
      </c>
      <c r="G94" s="181"/>
      <c r="H94" s="181"/>
      <c r="I94" s="176">
        <f>ROUND(F94*(G94+H94),2)</f>
        <v>0</v>
      </c>
      <c r="J94" s="174">
        <f>ROUND(F94*(N94),2)</f>
        <v>0</v>
      </c>
      <c r="K94" s="177">
        <f>ROUND(F94*(O94),2)</f>
        <v>0</v>
      </c>
      <c r="L94" s="177">
        <f>ROUND(F94*(G94),2)</f>
        <v>0</v>
      </c>
      <c r="M94" s="177">
        <f>ROUND(F94*(H94),2)</f>
        <v>0</v>
      </c>
      <c r="N94" s="177">
        <v>0</v>
      </c>
      <c r="O94" s="177"/>
      <c r="P94" s="182">
        <v>0.02</v>
      </c>
      <c r="Q94" s="182"/>
      <c r="R94" s="182">
        <v>0.02</v>
      </c>
      <c r="S94" s="177">
        <f>ROUND(F94*(P94),3)</f>
        <v>0.11</v>
      </c>
      <c r="T94" s="178"/>
      <c r="U94" s="178"/>
      <c r="V94" s="182"/>
      <c r="Z94">
        <v>0</v>
      </c>
    </row>
    <row r="95" spans="1:26" ht="14.25">
      <c r="A95" s="148"/>
      <c r="B95" s="148"/>
      <c r="C95" s="163">
        <v>9</v>
      </c>
      <c r="D95" s="163" t="s">
        <v>77</v>
      </c>
      <c r="E95" s="148"/>
      <c r="F95" s="162"/>
      <c r="G95" s="151">
        <f>ROUND((SUM(L91:L94))/1,2)</f>
        <v>0</v>
      </c>
      <c r="H95" s="151">
        <f>ROUND((SUM(M91:M94))/1,2)</f>
        <v>0</v>
      </c>
      <c r="I95" s="151">
        <f>ROUND((SUM(I91:I94))/1,2)</f>
        <v>0</v>
      </c>
      <c r="J95" s="148"/>
      <c r="K95" s="148"/>
      <c r="L95" s="148">
        <f>ROUND((SUM(L91:L94))/1,2)</f>
        <v>0</v>
      </c>
      <c r="M95" s="148">
        <f>ROUND((SUM(M91:M94))/1,2)</f>
        <v>0</v>
      </c>
      <c r="N95" s="148"/>
      <c r="O95" s="148"/>
      <c r="P95" s="173"/>
      <c r="Q95" s="148"/>
      <c r="R95" s="148"/>
      <c r="S95" s="173">
        <f>ROUND((SUM(S91:S94))/1,2)</f>
        <v>29.19</v>
      </c>
      <c r="T95" s="145"/>
      <c r="U95" s="145"/>
      <c r="V95" s="2">
        <f>ROUND((SUM(V91:V94))/1,2)</f>
        <v>0</v>
      </c>
      <c r="W95" s="145"/>
      <c r="X95" s="145"/>
      <c r="Y95" s="145"/>
      <c r="Z95" s="145"/>
    </row>
    <row r="96" spans="1:22" ht="14.25">
      <c r="A96" s="1"/>
      <c r="B96" s="1"/>
      <c r="C96" s="1"/>
      <c r="D96" s="1"/>
      <c r="E96" s="1"/>
      <c r="F96" s="158"/>
      <c r="G96" s="141"/>
      <c r="H96" s="141"/>
      <c r="I96" s="141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6" ht="14.25">
      <c r="A97" s="148"/>
      <c r="B97" s="148"/>
      <c r="C97" s="163">
        <v>99</v>
      </c>
      <c r="D97" s="163" t="s">
        <v>78</v>
      </c>
      <c r="E97" s="148"/>
      <c r="F97" s="162"/>
      <c r="G97" s="149"/>
      <c r="H97" s="149"/>
      <c r="I97" s="149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5"/>
      <c r="U97" s="145"/>
      <c r="V97" s="148"/>
      <c r="W97" s="145"/>
      <c r="X97" s="145"/>
      <c r="Y97" s="145"/>
      <c r="Z97" s="145"/>
    </row>
    <row r="98" spans="1:26" ht="24.75" customHeight="1">
      <c r="A98" s="169"/>
      <c r="B98" s="164" t="s">
        <v>211</v>
      </c>
      <c r="C98" s="170" t="s">
        <v>726</v>
      </c>
      <c r="D98" s="164" t="s">
        <v>727</v>
      </c>
      <c r="E98" s="164" t="s">
        <v>153</v>
      </c>
      <c r="F98" s="165">
        <v>173.69499999999994</v>
      </c>
      <c r="G98" s="171"/>
      <c r="H98" s="171"/>
      <c r="I98" s="166">
        <f>ROUND(F98*(G98+H98),2)</f>
        <v>0</v>
      </c>
      <c r="J98" s="164">
        <f>ROUND(F98*(N98),2)</f>
        <v>0</v>
      </c>
      <c r="K98" s="167">
        <f>ROUND(F98*(O98),2)</f>
        <v>0</v>
      </c>
      <c r="L98" s="167">
        <f>ROUND(F98*(G98),2)</f>
        <v>0</v>
      </c>
      <c r="M98" s="167">
        <f>ROUND(F98*(H98),2)</f>
        <v>0</v>
      </c>
      <c r="N98" s="167">
        <v>0</v>
      </c>
      <c r="O98" s="167"/>
      <c r="P98" s="172"/>
      <c r="Q98" s="172"/>
      <c r="R98" s="172"/>
      <c r="S98" s="167">
        <f>ROUND(F98*(P98),3)</f>
        <v>0</v>
      </c>
      <c r="T98" s="168"/>
      <c r="U98" s="168"/>
      <c r="V98" s="172"/>
      <c r="Z98">
        <v>0</v>
      </c>
    </row>
    <row r="99" spans="1:26" ht="34.5" customHeight="1">
      <c r="A99" s="169"/>
      <c r="B99" s="164" t="s">
        <v>701</v>
      </c>
      <c r="C99" s="170" t="s">
        <v>728</v>
      </c>
      <c r="D99" s="164" t="s">
        <v>729</v>
      </c>
      <c r="E99" s="164" t="s">
        <v>153</v>
      </c>
      <c r="F99" s="165">
        <v>1120.259</v>
      </c>
      <c r="G99" s="171"/>
      <c r="H99" s="171"/>
      <c r="I99" s="166">
        <f>ROUND(F99*(G99+H99),2)</f>
        <v>0</v>
      </c>
      <c r="J99" s="164">
        <f>ROUND(F99*(N99),2)</f>
        <v>0</v>
      </c>
      <c r="K99" s="167">
        <f>ROUND(F99*(O99),2)</f>
        <v>0</v>
      </c>
      <c r="L99" s="167">
        <f>ROUND(F99*(G99),2)</f>
        <v>0</v>
      </c>
      <c r="M99" s="167">
        <f>ROUND(F99*(H99),2)</f>
        <v>0</v>
      </c>
      <c r="N99" s="167">
        <v>0</v>
      </c>
      <c r="O99" s="167"/>
      <c r="P99" s="172"/>
      <c r="Q99" s="172"/>
      <c r="R99" s="172"/>
      <c r="S99" s="167">
        <f>ROUND(F99*(P99),3)</f>
        <v>0</v>
      </c>
      <c r="T99" s="168"/>
      <c r="U99" s="168"/>
      <c r="V99" s="172"/>
      <c r="Z99">
        <v>0</v>
      </c>
    </row>
    <row r="100" spans="1:26" ht="24.75" customHeight="1">
      <c r="A100" s="169"/>
      <c r="B100" s="164" t="s">
        <v>629</v>
      </c>
      <c r="C100" s="170" t="s">
        <v>730</v>
      </c>
      <c r="D100" s="164" t="s">
        <v>731</v>
      </c>
      <c r="E100" s="164" t="s">
        <v>153</v>
      </c>
      <c r="F100" s="165">
        <v>4.266666666666667</v>
      </c>
      <c r="G100" s="171"/>
      <c r="H100" s="171"/>
      <c r="I100" s="166">
        <f>ROUND(F100*(G100+H100),2)</f>
        <v>0</v>
      </c>
      <c r="J100" s="164">
        <f>ROUND(F100*(N100),2)</f>
        <v>0</v>
      </c>
      <c r="K100" s="167">
        <f>ROUND(F100*(O100),2)</f>
        <v>0</v>
      </c>
      <c r="L100" s="167">
        <f>ROUND(F100*(G100),2)</f>
        <v>0</v>
      </c>
      <c r="M100" s="167">
        <f>ROUND(F100*(H100),2)</f>
        <v>0</v>
      </c>
      <c r="N100" s="167">
        <v>0</v>
      </c>
      <c r="O100" s="167"/>
      <c r="P100" s="172"/>
      <c r="Q100" s="172"/>
      <c r="R100" s="172"/>
      <c r="S100" s="167">
        <f>ROUND(F100*(P100),3)</f>
        <v>0</v>
      </c>
      <c r="T100" s="168"/>
      <c r="U100" s="168"/>
      <c r="V100" s="172"/>
      <c r="Z100">
        <v>0</v>
      </c>
    </row>
    <row r="101" spans="1:26" ht="14.25">
      <c r="A101" s="148"/>
      <c r="B101" s="148"/>
      <c r="C101" s="163">
        <v>99</v>
      </c>
      <c r="D101" s="163" t="s">
        <v>78</v>
      </c>
      <c r="E101" s="148"/>
      <c r="F101" s="162"/>
      <c r="G101" s="151">
        <f>ROUND((SUM(L97:L100))/1,2)</f>
        <v>0</v>
      </c>
      <c r="H101" s="151">
        <f>ROUND((SUM(M97:M100))/1,2)</f>
        <v>0</v>
      </c>
      <c r="I101" s="151">
        <f>ROUND((SUM(I97:I100))/1,2)</f>
        <v>0</v>
      </c>
      <c r="J101" s="148"/>
      <c r="K101" s="148"/>
      <c r="L101" s="148">
        <f>ROUND((SUM(L97:L100))/1,2)</f>
        <v>0</v>
      </c>
      <c r="M101" s="148">
        <f>ROUND((SUM(M97:M100))/1,2)</f>
        <v>0</v>
      </c>
      <c r="N101" s="148"/>
      <c r="O101" s="148"/>
      <c r="P101" s="173"/>
      <c r="Q101" s="148"/>
      <c r="R101" s="148"/>
      <c r="S101" s="173">
        <f>ROUND((SUM(S97:S100))/1,2)</f>
        <v>0</v>
      </c>
      <c r="T101" s="145"/>
      <c r="U101" s="145"/>
      <c r="V101" s="2">
        <f>ROUND((SUM(V97:V100))/1,2)</f>
        <v>0</v>
      </c>
      <c r="W101" s="145"/>
      <c r="X101" s="145"/>
      <c r="Y101" s="145"/>
      <c r="Z101" s="145"/>
    </row>
    <row r="102" spans="1:22" ht="14.25">
      <c r="A102" s="1"/>
      <c r="B102" s="1"/>
      <c r="C102" s="1"/>
      <c r="D102" s="1"/>
      <c r="E102" s="1"/>
      <c r="F102" s="158"/>
      <c r="G102" s="141"/>
      <c r="H102" s="141"/>
      <c r="I102" s="141"/>
      <c r="J102" s="1"/>
      <c r="K102" s="1"/>
      <c r="L102" s="1"/>
      <c r="M102" s="1"/>
      <c r="N102" s="1"/>
      <c r="O102" s="1"/>
      <c r="P102" s="1"/>
      <c r="Q102" s="1"/>
      <c r="R102" s="1"/>
      <c r="S102" s="1"/>
      <c r="V102" s="1"/>
    </row>
    <row r="103" spans="1:22" ht="14.25">
      <c r="A103" s="148"/>
      <c r="B103" s="148"/>
      <c r="C103" s="148"/>
      <c r="D103" s="2" t="s">
        <v>71</v>
      </c>
      <c r="E103" s="148"/>
      <c r="F103" s="162"/>
      <c r="G103" s="151">
        <f>ROUND((SUM(L9:L102))/2,2)</f>
        <v>0</v>
      </c>
      <c r="H103" s="151">
        <f>ROUND((SUM(M9:M102))/2,2)</f>
        <v>0</v>
      </c>
      <c r="I103" s="151">
        <f>ROUND((SUM(I9:I102))/2,2)</f>
        <v>0</v>
      </c>
      <c r="J103" s="149"/>
      <c r="K103" s="148"/>
      <c r="L103" s="149">
        <f>ROUND((SUM(L9:L102))/2,2)</f>
        <v>0</v>
      </c>
      <c r="M103" s="149">
        <f>ROUND((SUM(M9:M102))/2,2)</f>
        <v>0</v>
      </c>
      <c r="N103" s="148"/>
      <c r="O103" s="148"/>
      <c r="P103" s="173"/>
      <c r="Q103" s="148"/>
      <c r="R103" s="148"/>
      <c r="S103" s="173">
        <f>ROUND((SUM(S9:S102))/2,2)</f>
        <v>1301.16</v>
      </c>
      <c r="T103" s="145"/>
      <c r="U103" s="145"/>
      <c r="V103" s="2">
        <f>ROUND((SUM(V9:V102))/2,2)</f>
        <v>0</v>
      </c>
    </row>
    <row r="104" spans="1:22" ht="14.25">
      <c r="A104" s="1"/>
      <c r="B104" s="1"/>
      <c r="C104" s="1"/>
      <c r="D104" s="1"/>
      <c r="E104" s="1"/>
      <c r="F104" s="158"/>
      <c r="G104" s="141"/>
      <c r="H104" s="141"/>
      <c r="I104" s="141"/>
      <c r="J104" s="1"/>
      <c r="K104" s="1"/>
      <c r="L104" s="1"/>
      <c r="M104" s="1"/>
      <c r="N104" s="1"/>
      <c r="O104" s="1"/>
      <c r="P104" s="1"/>
      <c r="Q104" s="1"/>
      <c r="R104" s="1"/>
      <c r="S104" s="1"/>
      <c r="V104" s="1"/>
    </row>
    <row r="105" spans="1:26" ht="14.25">
      <c r="A105" s="148"/>
      <c r="B105" s="148"/>
      <c r="C105" s="148"/>
      <c r="D105" s="2" t="s">
        <v>79</v>
      </c>
      <c r="E105" s="148"/>
      <c r="F105" s="162"/>
      <c r="G105" s="149"/>
      <c r="H105" s="149"/>
      <c r="I105" s="149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5"/>
      <c r="U105" s="145"/>
      <c r="V105" s="148"/>
      <c r="W105" s="145"/>
      <c r="X105" s="145"/>
      <c r="Y105" s="145"/>
      <c r="Z105" s="145"/>
    </row>
    <row r="106" spans="1:26" ht="14.25">
      <c r="A106" s="148"/>
      <c r="B106" s="148"/>
      <c r="C106" s="163">
        <v>767</v>
      </c>
      <c r="D106" s="163" t="s">
        <v>90</v>
      </c>
      <c r="E106" s="148"/>
      <c r="F106" s="162"/>
      <c r="G106" s="149"/>
      <c r="H106" s="149"/>
      <c r="I106" s="149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5"/>
      <c r="U106" s="145"/>
      <c r="V106" s="148"/>
      <c r="W106" s="145"/>
      <c r="X106" s="145"/>
      <c r="Y106" s="145"/>
      <c r="Z106" s="145"/>
    </row>
    <row r="107" spans="1:26" ht="21">
      <c r="A107" s="148"/>
      <c r="B107" s="164" t="s">
        <v>481</v>
      </c>
      <c r="C107" s="221">
        <v>767920240</v>
      </c>
      <c r="D107" s="222" t="s">
        <v>798</v>
      </c>
      <c r="E107" s="222" t="s">
        <v>143</v>
      </c>
      <c r="F107" s="224">
        <v>1</v>
      </c>
      <c r="G107" s="171"/>
      <c r="H107" s="171"/>
      <c r="I107" s="166">
        <f>ROUND(F107*(G107+H107),2)</f>
        <v>0</v>
      </c>
      <c r="J107" s="164">
        <f>ROUND(F107*(N107),2)</f>
        <v>0</v>
      </c>
      <c r="K107" s="167">
        <f>ROUND(F107*(O107),2)</f>
        <v>0</v>
      </c>
      <c r="L107" s="167">
        <f>ROUND(F107*(G107),2)</f>
        <v>0</v>
      </c>
      <c r="M107" s="167">
        <f>ROUND(F107*(H107),2)</f>
        <v>0</v>
      </c>
      <c r="N107" s="167">
        <v>0</v>
      </c>
      <c r="O107" s="167"/>
      <c r="P107" s="172"/>
      <c r="Q107" s="172"/>
      <c r="R107" s="172"/>
      <c r="S107" s="167">
        <f>ROUND(F107*(P107),3)</f>
        <v>0</v>
      </c>
      <c r="T107" s="145"/>
      <c r="U107" s="145"/>
      <c r="V107" s="148"/>
      <c r="W107" s="145"/>
      <c r="X107" s="145"/>
      <c r="Y107" s="145"/>
      <c r="Z107" s="145"/>
    </row>
    <row r="108" spans="1:26" ht="24.75" customHeight="1">
      <c r="A108" s="169"/>
      <c r="B108" s="164" t="s">
        <v>481</v>
      </c>
      <c r="C108" s="170" t="s">
        <v>732</v>
      </c>
      <c r="D108" s="164" t="s">
        <v>733</v>
      </c>
      <c r="E108" s="164" t="s">
        <v>143</v>
      </c>
      <c r="F108" s="165">
        <v>3</v>
      </c>
      <c r="G108" s="171"/>
      <c r="H108" s="171"/>
      <c r="I108" s="166">
        <f>ROUND(F108*(G108+H108),2)</f>
        <v>0</v>
      </c>
      <c r="J108" s="164">
        <f>ROUND(F108*(N108),2)</f>
        <v>0</v>
      </c>
      <c r="K108" s="167">
        <f>ROUND(F108*(O108),2)</f>
        <v>0</v>
      </c>
      <c r="L108" s="167">
        <f>ROUND(F108*(G108),2)</f>
        <v>0</v>
      </c>
      <c r="M108" s="167">
        <f>ROUND(F108*(H108),2)</f>
        <v>0</v>
      </c>
      <c r="N108" s="167">
        <v>0</v>
      </c>
      <c r="O108" s="167"/>
      <c r="P108" s="172"/>
      <c r="Q108" s="172"/>
      <c r="R108" s="172"/>
      <c r="S108" s="167">
        <f>ROUND(F108*(P108),3)</f>
        <v>0</v>
      </c>
      <c r="T108" s="168"/>
      <c r="U108" s="168"/>
      <c r="V108" s="172"/>
      <c r="Z108">
        <v>0</v>
      </c>
    </row>
    <row r="109" spans="1:26" ht="24.75" customHeight="1">
      <c r="A109" s="169"/>
      <c r="B109" s="164" t="s">
        <v>481</v>
      </c>
      <c r="C109" s="170" t="s">
        <v>734</v>
      </c>
      <c r="D109" s="164" t="s">
        <v>735</v>
      </c>
      <c r="E109" s="164" t="s">
        <v>364</v>
      </c>
      <c r="F109" s="165">
        <v>1</v>
      </c>
      <c r="G109" s="171"/>
      <c r="H109" s="171"/>
      <c r="I109" s="166">
        <f>ROUND(F109*(G109+H109),2)</f>
        <v>0</v>
      </c>
      <c r="J109" s="164">
        <f>ROUND(F109*(N109),2)</f>
        <v>0</v>
      </c>
      <c r="K109" s="167">
        <f>ROUND(F109*(O109),2)</f>
        <v>0</v>
      </c>
      <c r="L109" s="167">
        <f>ROUND(F109*(G109),2)</f>
        <v>0</v>
      </c>
      <c r="M109" s="167">
        <f>ROUND(F109*(H109),2)</f>
        <v>0</v>
      </c>
      <c r="N109" s="167">
        <v>0</v>
      </c>
      <c r="O109" s="167"/>
      <c r="P109" s="172"/>
      <c r="Q109" s="172"/>
      <c r="R109" s="172"/>
      <c r="S109" s="167">
        <f>ROUND(F109*(P109),3)</f>
        <v>0</v>
      </c>
      <c r="T109" s="168"/>
      <c r="U109" s="168"/>
      <c r="V109" s="172"/>
      <c r="Z109">
        <v>0</v>
      </c>
    </row>
    <row r="110" spans="1:26" ht="24.75" customHeight="1">
      <c r="A110" s="179"/>
      <c r="B110" s="174" t="s">
        <v>368</v>
      </c>
      <c r="C110" s="180" t="s">
        <v>736</v>
      </c>
      <c r="D110" s="174" t="s">
        <v>737</v>
      </c>
      <c r="E110" s="174" t="s">
        <v>143</v>
      </c>
      <c r="F110" s="175">
        <v>1</v>
      </c>
      <c r="G110" s="181"/>
      <c r="H110" s="181"/>
      <c r="I110" s="176">
        <f>ROUND(F110*(G110+H110),2)</f>
        <v>0</v>
      </c>
      <c r="J110" s="174">
        <f>ROUND(F110*(N110),2)</f>
        <v>0</v>
      </c>
      <c r="K110" s="177">
        <f>ROUND(F110*(O110),2)</f>
        <v>0</v>
      </c>
      <c r="L110" s="177">
        <f>ROUND(F110*(G110),2)</f>
        <v>0</v>
      </c>
      <c r="M110" s="177">
        <f>ROUND(F110*(H110),2)</f>
        <v>0</v>
      </c>
      <c r="N110" s="177">
        <v>0</v>
      </c>
      <c r="O110" s="177"/>
      <c r="P110" s="182">
        <v>0.25</v>
      </c>
      <c r="Q110" s="182"/>
      <c r="R110" s="182">
        <v>0.25</v>
      </c>
      <c r="S110" s="177">
        <f>ROUND(F110*(P110),3)</f>
        <v>0.25</v>
      </c>
      <c r="T110" s="178"/>
      <c r="U110" s="178"/>
      <c r="V110" s="182"/>
      <c r="Z110">
        <v>0</v>
      </c>
    </row>
    <row r="111" spans="1:26" ht="24.75" customHeight="1">
      <c r="A111" s="179"/>
      <c r="B111" s="174" t="s">
        <v>368</v>
      </c>
      <c r="C111" s="180" t="s">
        <v>738</v>
      </c>
      <c r="D111" s="174" t="s">
        <v>739</v>
      </c>
      <c r="E111" s="174" t="s">
        <v>143</v>
      </c>
      <c r="F111" s="223">
        <v>3</v>
      </c>
      <c r="G111" s="181"/>
      <c r="H111" s="181"/>
      <c r="I111" s="176">
        <f>ROUND(F111*(G111+H111),2)</f>
        <v>0</v>
      </c>
      <c r="J111" s="174">
        <f>ROUND(F111*(N111),2)</f>
        <v>0</v>
      </c>
      <c r="K111" s="177">
        <f>ROUND(F111*(O111),2)</f>
        <v>0</v>
      </c>
      <c r="L111" s="177">
        <f>ROUND(F111*(G111),2)</f>
        <v>0</v>
      </c>
      <c r="M111" s="177">
        <f>ROUND(F111*(H111),2)</f>
        <v>0</v>
      </c>
      <c r="N111" s="177">
        <v>0</v>
      </c>
      <c r="O111" s="177"/>
      <c r="P111" s="182">
        <v>0.08</v>
      </c>
      <c r="Q111" s="182"/>
      <c r="R111" s="182">
        <v>0.08</v>
      </c>
      <c r="S111" s="177">
        <f>ROUND(F111*(P111),3)</f>
        <v>0.24</v>
      </c>
      <c r="T111" s="178"/>
      <c r="U111" s="178"/>
      <c r="V111" s="182"/>
      <c r="Z111">
        <v>0</v>
      </c>
    </row>
    <row r="112" spans="1:22" ht="14.25">
      <c r="A112" s="148"/>
      <c r="B112" s="148"/>
      <c r="C112" s="163">
        <v>767</v>
      </c>
      <c r="D112" s="163" t="s">
        <v>90</v>
      </c>
      <c r="E112" s="148"/>
      <c r="F112" s="162"/>
      <c r="G112" s="151">
        <f>ROUND((SUM(L106:L111))/1,2)</f>
        <v>0</v>
      </c>
      <c r="H112" s="151">
        <f>ROUND((SUM(M106:M111))/1,2)</f>
        <v>0</v>
      </c>
      <c r="I112" s="151">
        <f>ROUND((SUM(I106:I111))/1,2)</f>
        <v>0</v>
      </c>
      <c r="J112" s="148"/>
      <c r="K112" s="148"/>
      <c r="L112" s="148">
        <f>ROUND((SUM(L106:L111))/1,2)</f>
        <v>0</v>
      </c>
      <c r="M112" s="148">
        <f>ROUND((SUM(M106:M111))/1,2)</f>
        <v>0</v>
      </c>
      <c r="N112" s="148"/>
      <c r="O112" s="148"/>
      <c r="P112" s="173"/>
      <c r="Q112" s="1"/>
      <c r="R112" s="1"/>
      <c r="S112" s="173">
        <f>ROUND((SUM(S106:S111))/1,2)</f>
        <v>0.49</v>
      </c>
      <c r="T112" s="183"/>
      <c r="U112" s="183"/>
      <c r="V112" s="2">
        <f>ROUND((SUM(V106:V111))/1,2)</f>
        <v>0</v>
      </c>
    </row>
    <row r="113" spans="1:22" ht="14.25">
      <c r="A113" s="1"/>
      <c r="B113" s="1"/>
      <c r="C113" s="1"/>
      <c r="D113" s="1"/>
      <c r="E113" s="1"/>
      <c r="F113" s="158"/>
      <c r="G113" s="141"/>
      <c r="H113" s="141"/>
      <c r="I113" s="141"/>
      <c r="J113" s="1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2" ht="14.25">
      <c r="A114" s="148"/>
      <c r="B114" s="148"/>
      <c r="C114" s="148"/>
      <c r="D114" s="2" t="s">
        <v>79</v>
      </c>
      <c r="E114" s="148"/>
      <c r="F114" s="162"/>
      <c r="G114" s="151">
        <f>ROUND((SUM(L105:L113))/2,2)</f>
        <v>0</v>
      </c>
      <c r="H114" s="151">
        <f>ROUND((SUM(M105:M113))/2,2)</f>
        <v>0</v>
      </c>
      <c r="I114" s="151">
        <f>ROUND((SUM(I105:I113))/2,2)</f>
        <v>0</v>
      </c>
      <c r="J114" s="148"/>
      <c r="K114" s="148"/>
      <c r="L114" s="148">
        <f>ROUND((SUM(L105:L113))/2,2)</f>
        <v>0</v>
      </c>
      <c r="M114" s="148">
        <f>ROUND((SUM(M105:M113))/2,2)</f>
        <v>0</v>
      </c>
      <c r="N114" s="148"/>
      <c r="O114" s="148"/>
      <c r="P114" s="173"/>
      <c r="Q114" s="1"/>
      <c r="R114" s="1"/>
      <c r="S114" s="173">
        <f>ROUND((SUM(S105:S113))/2,2)</f>
        <v>0.49</v>
      </c>
      <c r="V114" s="2">
        <f>ROUND((SUM(V105:V113))/2,2)</f>
        <v>0</v>
      </c>
    </row>
    <row r="115" spans="1:26" ht="14.25">
      <c r="A115" s="184"/>
      <c r="B115" s="184"/>
      <c r="C115" s="184"/>
      <c r="D115" s="184" t="s">
        <v>99</v>
      </c>
      <c r="E115" s="184"/>
      <c r="F115" s="185"/>
      <c r="G115" s="186">
        <f>ROUND((SUM(L9:L114))/3,2)</f>
        <v>0</v>
      </c>
      <c r="H115" s="186">
        <f>ROUND((SUM(M9:M114))/3,2)</f>
        <v>0</v>
      </c>
      <c r="I115" s="186">
        <f>ROUND((SUM(I9:I114))/3,2)</f>
        <v>0</v>
      </c>
      <c r="J115" s="184"/>
      <c r="K115" s="184">
        <f>ROUND((SUM(K9:K114))/3,2)</f>
        <v>0</v>
      </c>
      <c r="L115" s="184">
        <f>ROUND((SUM(L9:L114))/3,2)</f>
        <v>0</v>
      </c>
      <c r="M115" s="184">
        <f>ROUND((SUM(M9:M114))/3,2)</f>
        <v>0</v>
      </c>
      <c r="N115" s="184"/>
      <c r="O115" s="184"/>
      <c r="P115" s="185"/>
      <c r="Q115" s="184"/>
      <c r="R115" s="184"/>
      <c r="S115" s="185">
        <f>ROUND((SUM(S9:S114))/3,2)</f>
        <v>1301.65</v>
      </c>
      <c r="T115" s="187"/>
      <c r="U115" s="187"/>
      <c r="V115" s="184">
        <f>ROUND((SUM(V9:V114))/3,2)</f>
        <v>0</v>
      </c>
      <c r="Z115">
        <f>(SUM(Z9:Z114))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Materská škola v obci Ostrovany par.č. 32 1, 30 1 k.ú. Ostrovany okres Sabinov / SO 01.1 - Spevné plochy,Oplotenie,Sadové úpravy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19</v>
      </c>
      <c r="G1" s="13"/>
      <c r="H1" s="13"/>
      <c r="I1" s="13"/>
      <c r="J1" s="13"/>
      <c r="W1">
        <v>30.126</v>
      </c>
    </row>
    <row r="2" spans="1:10" ht="30" customHeight="1" thickTop="1">
      <c r="A2" s="12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10" ht="18" customHeight="1">
      <c r="A3" s="12"/>
      <c r="B3" s="33" t="s">
        <v>740</v>
      </c>
      <c r="C3" s="34"/>
      <c r="D3" s="35"/>
      <c r="E3" s="35"/>
      <c r="F3" s="35"/>
      <c r="G3" s="16"/>
      <c r="H3" s="16"/>
      <c r="I3" s="36" t="s">
        <v>20</v>
      </c>
      <c r="J3" s="29"/>
    </row>
    <row r="4" spans="1:10" ht="18" customHeight="1">
      <c r="A4" s="12"/>
      <c r="B4" s="22"/>
      <c r="C4" s="19"/>
      <c r="D4" s="16"/>
      <c r="E4" s="16"/>
      <c r="F4" s="16"/>
      <c r="G4" s="16"/>
      <c r="H4" s="16"/>
      <c r="I4" s="36" t="s">
        <v>22</v>
      </c>
      <c r="J4" s="29"/>
    </row>
    <row r="5" spans="1:10" ht="18" customHeight="1" thickBot="1">
      <c r="A5" s="12"/>
      <c r="B5" s="37" t="s">
        <v>23</v>
      </c>
      <c r="C5" s="19"/>
      <c r="D5" s="16"/>
      <c r="E5" s="16"/>
      <c r="F5" s="38" t="s">
        <v>24</v>
      </c>
      <c r="G5" s="16"/>
      <c r="H5" s="16"/>
      <c r="I5" s="36" t="s">
        <v>25</v>
      </c>
      <c r="J5" s="39" t="s">
        <v>26</v>
      </c>
    </row>
    <row r="6" spans="1:10" ht="24.75" customHeight="1" thickTop="1">
      <c r="A6" s="12"/>
      <c r="B6" s="206" t="s">
        <v>27</v>
      </c>
      <c r="C6" s="207"/>
      <c r="D6" s="207"/>
      <c r="E6" s="207"/>
      <c r="F6" s="207"/>
      <c r="G6" s="207"/>
      <c r="H6" s="207"/>
      <c r="I6" s="207"/>
      <c r="J6" s="208"/>
    </row>
    <row r="7" spans="1:10" ht="18" customHeight="1">
      <c r="A7" s="12"/>
      <c r="B7" s="48" t="s">
        <v>30</v>
      </c>
      <c r="C7" s="41"/>
      <c r="D7" s="17"/>
      <c r="E7" s="17"/>
      <c r="F7" s="17"/>
      <c r="G7" s="49" t="s">
        <v>31</v>
      </c>
      <c r="H7" s="17"/>
      <c r="I7" s="27"/>
      <c r="J7" s="42"/>
    </row>
    <row r="8" spans="1:10" ht="19.5" customHeight="1">
      <c r="A8" s="12"/>
      <c r="B8" s="209" t="s">
        <v>28</v>
      </c>
      <c r="C8" s="210"/>
      <c r="D8" s="210"/>
      <c r="E8" s="210"/>
      <c r="F8" s="210"/>
      <c r="G8" s="210"/>
      <c r="H8" s="210"/>
      <c r="I8" s="210"/>
      <c r="J8" s="211"/>
    </row>
    <row r="9" spans="1:10" ht="18" customHeight="1">
      <c r="A9" s="12"/>
      <c r="B9" s="37" t="s">
        <v>30</v>
      </c>
      <c r="C9" s="19"/>
      <c r="D9" s="16"/>
      <c r="E9" s="16"/>
      <c r="F9" s="16"/>
      <c r="G9" s="38" t="s">
        <v>31</v>
      </c>
      <c r="H9" s="16"/>
      <c r="I9" s="26"/>
      <c r="J9" s="29"/>
    </row>
    <row r="10" spans="1:10" ht="19.5" customHeight="1">
      <c r="A10" s="12"/>
      <c r="B10" s="209" t="s">
        <v>29</v>
      </c>
      <c r="C10" s="210"/>
      <c r="D10" s="210"/>
      <c r="E10" s="210"/>
      <c r="F10" s="210"/>
      <c r="G10" s="210"/>
      <c r="H10" s="210"/>
      <c r="I10" s="210"/>
      <c r="J10" s="211"/>
    </row>
    <row r="11" spans="1:10" ht="18" customHeight="1" thickBot="1">
      <c r="A11" s="12"/>
      <c r="B11" s="37" t="s">
        <v>30</v>
      </c>
      <c r="C11" s="19"/>
      <c r="D11" s="16"/>
      <c r="E11" s="16"/>
      <c r="F11" s="16"/>
      <c r="G11" s="38" t="s">
        <v>31</v>
      </c>
      <c r="H11" s="16"/>
      <c r="I11" s="26"/>
      <c r="J11" s="29"/>
    </row>
    <row r="12" spans="1:10" ht="18" customHeight="1" thickTop="1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18" customHeight="1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10" ht="18" customHeight="1" thickBot="1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10" ht="18" customHeight="1" thickTop="1">
      <c r="A15" s="12"/>
      <c r="B15" s="82" t="s">
        <v>32</v>
      </c>
      <c r="C15" s="83" t="s">
        <v>6</v>
      </c>
      <c r="D15" s="83" t="s">
        <v>60</v>
      </c>
      <c r="E15" s="84" t="s">
        <v>61</v>
      </c>
      <c r="F15" s="98" t="s">
        <v>62</v>
      </c>
      <c r="G15" s="50" t="s">
        <v>38</v>
      </c>
      <c r="H15" s="53" t="s">
        <v>39</v>
      </c>
      <c r="I15" s="97"/>
      <c r="J15" s="47"/>
    </row>
    <row r="16" spans="1:10" ht="18" customHeight="1">
      <c r="A16" s="12"/>
      <c r="B16" s="85">
        <v>1</v>
      </c>
      <c r="C16" s="86" t="s">
        <v>33</v>
      </c>
      <c r="D16" s="87">
        <f>'Rekap 17570'!B15</f>
        <v>0</v>
      </c>
      <c r="E16" s="88">
        <f>'Rekap 17570'!C15</f>
        <v>0</v>
      </c>
      <c r="F16" s="99">
        <f>'Rekap 17570'!D15</f>
        <v>0</v>
      </c>
      <c r="G16" s="51">
        <v>6</v>
      </c>
      <c r="H16" s="108" t="s">
        <v>40</v>
      </c>
      <c r="I16" s="119"/>
      <c r="J16" s="111">
        <v>0</v>
      </c>
    </row>
    <row r="17" spans="1:10" ht="18" customHeight="1">
      <c r="A17" s="12"/>
      <c r="B17" s="58">
        <v>2</v>
      </c>
      <c r="C17" s="62" t="s">
        <v>34</v>
      </c>
      <c r="D17" s="68"/>
      <c r="E17" s="66"/>
      <c r="F17" s="71"/>
      <c r="G17" s="52">
        <v>7</v>
      </c>
      <c r="H17" s="109" t="s">
        <v>41</v>
      </c>
      <c r="I17" s="119"/>
      <c r="J17" s="112">
        <f>'SO 17570'!Z50</f>
        <v>0</v>
      </c>
    </row>
    <row r="18" spans="1:10" ht="18" customHeight="1">
      <c r="A18" s="12"/>
      <c r="B18" s="59">
        <v>3</v>
      </c>
      <c r="C18" s="63" t="s">
        <v>35</v>
      </c>
      <c r="D18" s="69">
        <f>'Rekap 17570'!B19</f>
        <v>0</v>
      </c>
      <c r="E18" s="67">
        <f>'Rekap 17570'!C19</f>
        <v>0</v>
      </c>
      <c r="F18" s="72">
        <f>'Rekap 17570'!D19</f>
        <v>0</v>
      </c>
      <c r="G18" s="52">
        <v>8</v>
      </c>
      <c r="H18" s="109" t="s">
        <v>42</v>
      </c>
      <c r="I18" s="119"/>
      <c r="J18" s="112">
        <v>0</v>
      </c>
    </row>
    <row r="19" spans="1:10" ht="18" customHeight="1">
      <c r="A19" s="12"/>
      <c r="B19" s="59">
        <v>4</v>
      </c>
      <c r="C19" s="63" t="s">
        <v>36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>
      <c r="A20" s="12"/>
      <c r="B20" s="59">
        <v>5</v>
      </c>
      <c r="C20" s="64" t="s">
        <v>37</v>
      </c>
      <c r="D20" s="70"/>
      <c r="E20" s="92"/>
      <c r="F20" s="100">
        <f>SUM(F16:F19)</f>
        <v>0</v>
      </c>
      <c r="G20" s="52">
        <v>10</v>
      </c>
      <c r="H20" s="109" t="s">
        <v>37</v>
      </c>
      <c r="I20" s="121"/>
      <c r="J20" s="91">
        <f>SUM(J16:J19)</f>
        <v>0</v>
      </c>
    </row>
    <row r="21" spans="1:10" ht="18" customHeight="1" thickTop="1">
      <c r="A21" s="12"/>
      <c r="B21" s="56" t="s">
        <v>49</v>
      </c>
      <c r="C21" s="60" t="s">
        <v>50</v>
      </c>
      <c r="D21" s="65"/>
      <c r="E21" s="18"/>
      <c r="F21" s="90"/>
      <c r="G21" s="56" t="s">
        <v>56</v>
      </c>
      <c r="H21" s="53" t="s">
        <v>50</v>
      </c>
      <c r="I21" s="27"/>
      <c r="J21" s="122"/>
    </row>
    <row r="22" spans="1:26" ht="18" customHeight="1">
      <c r="A22" s="12"/>
      <c r="B22" s="51">
        <v>11</v>
      </c>
      <c r="C22" s="54" t="s">
        <v>51</v>
      </c>
      <c r="D22" s="78"/>
      <c r="E22" s="80" t="s">
        <v>54</v>
      </c>
      <c r="F22" s="71">
        <f>((F16*U22*0)+(F17*V22*0)+(F18*W22*0))/100</f>
        <v>0</v>
      </c>
      <c r="G22" s="51">
        <v>16</v>
      </c>
      <c r="H22" s="108" t="s">
        <v>57</v>
      </c>
      <c r="I22" s="120" t="s">
        <v>54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2">
        <v>12</v>
      </c>
      <c r="C23" s="55" t="s">
        <v>52</v>
      </c>
      <c r="D23" s="57"/>
      <c r="E23" s="80" t="s">
        <v>55</v>
      </c>
      <c r="F23" s="72">
        <f>((F16*U23*0)+(F17*V23*0)+(F18*W23*0))/100</f>
        <v>0</v>
      </c>
      <c r="G23" s="52">
        <v>17</v>
      </c>
      <c r="H23" s="109" t="s">
        <v>58</v>
      </c>
      <c r="I23" s="120" t="s">
        <v>54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2">
        <v>13</v>
      </c>
      <c r="C24" s="55" t="s">
        <v>53</v>
      </c>
      <c r="D24" s="57"/>
      <c r="E24" s="80" t="s">
        <v>54</v>
      </c>
      <c r="F24" s="72">
        <f>((F16*U24*0)+(F17*V24*0)+(F18*W24*0))/100</f>
        <v>0</v>
      </c>
      <c r="G24" s="52">
        <v>18</v>
      </c>
      <c r="H24" s="109" t="s">
        <v>59</v>
      </c>
      <c r="I24" s="120" t="s">
        <v>55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10" ht="18" customHeight="1" thickBot="1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37</v>
      </c>
      <c r="I26" s="121"/>
      <c r="J26" s="91">
        <f>SUM(J22:J25)+SUM(F22:F25)</f>
        <v>0</v>
      </c>
    </row>
    <row r="27" spans="1:10" ht="18" customHeight="1" thickTop="1">
      <c r="A27" s="12"/>
      <c r="B27" s="93"/>
      <c r="C27" s="133" t="s">
        <v>65</v>
      </c>
      <c r="D27" s="126"/>
      <c r="E27" s="94"/>
      <c r="F27" s="28"/>
      <c r="G27" s="102" t="s">
        <v>43</v>
      </c>
      <c r="H27" s="96" t="s">
        <v>44</v>
      </c>
      <c r="I27" s="27"/>
      <c r="J27" s="30"/>
    </row>
    <row r="28" spans="1:10" ht="18" customHeight="1">
      <c r="A28" s="12"/>
      <c r="B28" s="25"/>
      <c r="C28" s="124"/>
      <c r="D28" s="127"/>
      <c r="E28" s="21"/>
      <c r="F28" s="12"/>
      <c r="G28" s="103">
        <v>21</v>
      </c>
      <c r="H28" s="107" t="s">
        <v>45</v>
      </c>
      <c r="I28" s="114"/>
      <c r="J28" s="89">
        <f>F20+J20+F26+J26</f>
        <v>0</v>
      </c>
    </row>
    <row r="29" spans="1:10" ht="18" customHeight="1">
      <c r="A29" s="12"/>
      <c r="B29" s="73"/>
      <c r="C29" s="125"/>
      <c r="D29" s="128"/>
      <c r="E29" s="21"/>
      <c r="F29" s="12"/>
      <c r="G29" s="51">
        <v>22</v>
      </c>
      <c r="H29" s="108" t="s">
        <v>46</v>
      </c>
      <c r="I29" s="115">
        <f>J28-SUM('SO 17570'!K9:'SO 17570'!K49)</f>
        <v>0</v>
      </c>
      <c r="J29" s="111">
        <f>ROUND(((ROUND(I29,2)*20)*1/100),2)</f>
        <v>0</v>
      </c>
    </row>
    <row r="30" spans="1:10" ht="18" customHeight="1">
      <c r="A30" s="12"/>
      <c r="B30" s="22"/>
      <c r="C30" s="117"/>
      <c r="D30" s="119"/>
      <c r="E30" s="21"/>
      <c r="F30" s="12"/>
      <c r="G30" s="52">
        <v>23</v>
      </c>
      <c r="H30" s="109" t="s">
        <v>46</v>
      </c>
      <c r="I30" s="80">
        <f>SUM('SO 17570'!K9:'SO 17570'!K49)</f>
        <v>0</v>
      </c>
      <c r="J30" s="112">
        <f>ROUND(((ROUND(I30,2)*20)/100),2)</f>
        <v>0</v>
      </c>
    </row>
    <row r="31" spans="1:10" ht="18" customHeight="1">
      <c r="A31" s="12"/>
      <c r="B31" s="23"/>
      <c r="C31" s="129"/>
      <c r="D31" s="130"/>
      <c r="E31" s="21"/>
      <c r="F31" s="12"/>
      <c r="G31" s="103">
        <v>24</v>
      </c>
      <c r="H31" s="107" t="s">
        <v>47</v>
      </c>
      <c r="I31" s="106"/>
      <c r="J31" s="123">
        <f>SUM(J28:J30)</f>
        <v>0</v>
      </c>
    </row>
    <row r="32" spans="1:10" ht="18" customHeight="1" thickBot="1">
      <c r="A32" s="12"/>
      <c r="B32" s="40"/>
      <c r="C32" s="110"/>
      <c r="D32" s="116"/>
      <c r="E32" s="74"/>
      <c r="F32" s="75"/>
      <c r="G32" s="51" t="s">
        <v>48</v>
      </c>
      <c r="H32" s="110"/>
      <c r="I32" s="116"/>
      <c r="J32" s="113"/>
    </row>
    <row r="33" spans="1:10" ht="18" customHeight="1" thickTop="1">
      <c r="A33" s="12"/>
      <c r="B33" s="93"/>
      <c r="C33" s="94"/>
      <c r="D33" s="131" t="s">
        <v>63</v>
      </c>
      <c r="E33" s="77"/>
      <c r="F33" s="95"/>
      <c r="G33" s="104">
        <v>26</v>
      </c>
      <c r="H33" s="132" t="s">
        <v>64</v>
      </c>
      <c r="I33" s="28"/>
      <c r="J33" s="105"/>
    </row>
    <row r="34" spans="1:10" ht="18" customHeight="1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" thickTop="1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2021-07-21T08:10:50Z</dcterms:created>
  <dcterms:modified xsi:type="dcterms:W3CDTF">2022-11-24T15:55:02Z</dcterms:modified>
  <cp:category/>
  <cp:version/>
  <cp:contentType/>
  <cp:contentStatus/>
</cp:coreProperties>
</file>