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Vnitro\e-aukce\2019\Rekonstrukce soc.zař na koupališti\PD\"/>
    </mc:Choice>
  </mc:AlternateContent>
  <bookViews>
    <workbookView xWindow="0" yWindow="0" windowWidth="28800" windowHeight="12435"/>
  </bookViews>
  <sheets>
    <sheet name="Rekapitulace stavby" sheetId="1" r:id="rId1"/>
    <sheet name="01 - Stavební práce" sheetId="2" r:id="rId2"/>
    <sheet name="02 - ZTI" sheetId="3" r:id="rId3"/>
    <sheet name="03 - Elektro" sheetId="4" r:id="rId4"/>
    <sheet name="04 - VRNY" sheetId="5" r:id="rId5"/>
  </sheets>
  <definedNames>
    <definedName name="_xlnm.Print_Titles" localSheetId="1">'01 - Stavební práce'!$130:$130</definedName>
    <definedName name="_xlnm.Print_Titles" localSheetId="2">'02 - ZTI'!$118:$118</definedName>
    <definedName name="_xlnm.Print_Titles" localSheetId="3">'03 - Elektro'!$114:$114</definedName>
    <definedName name="_xlnm.Print_Titles" localSheetId="4">'04 - VRNY'!$110:$110</definedName>
    <definedName name="_xlnm.Print_Titles" localSheetId="0">'Rekapitulace stavby'!$85:$85</definedName>
    <definedName name="_xlnm.Print_Area" localSheetId="1">'01 - Stavební práce'!$C$4:$Q$70,'01 - Stavební práce'!$C$76:$Q$114,'01 - Stavební práce'!$C$120:$Q$602</definedName>
    <definedName name="_xlnm.Print_Area" localSheetId="2">'02 - ZTI'!$C$4:$Q$70,'02 - ZTI'!$C$76:$Q$102,'02 - ZTI'!$C$108:$Q$257</definedName>
    <definedName name="_xlnm.Print_Area" localSheetId="3">'03 - Elektro'!$C$4:$Q$70,'03 - Elektro'!$C$76:$Q$98,'03 - Elektro'!$C$104:$Q$159</definedName>
    <definedName name="_xlnm.Print_Area" localSheetId="4">'04 - VRNY'!$C$4:$Q$70,'04 - VRNY'!$C$76:$Q$94,'04 - VRNY'!$C$100:$Q$117</definedName>
    <definedName name="_xlnm.Print_Area" localSheetId="0">'Rekapitulace stavby'!$C$4:$AP$70,'Rekapitulace stavby'!$C$76:$AP$94</definedName>
  </definedNames>
  <calcPr calcId="152511"/>
</workbook>
</file>

<file path=xl/calcChain.xml><?xml version="1.0" encoding="utf-8"?>
<calcChain xmlns="http://schemas.openxmlformats.org/spreadsheetml/2006/main">
  <c r="AY91" i="1" l="1"/>
  <c r="AX91" i="1"/>
  <c r="BI116" i="5"/>
  <c r="BH116" i="5"/>
  <c r="H35" i="5" s="1"/>
  <c r="BC91" i="1" s="1"/>
  <c r="BG116" i="5"/>
  <c r="BF116" i="5"/>
  <c r="AA116" i="5"/>
  <c r="AA115" i="5" s="1"/>
  <c r="Y116" i="5"/>
  <c r="Y115" i="5" s="1"/>
  <c r="W116" i="5"/>
  <c r="W115" i="5" s="1"/>
  <c r="BK116" i="5"/>
  <c r="BK115" i="5" s="1"/>
  <c r="N115" i="5" s="1"/>
  <c r="N91" i="5" s="1"/>
  <c r="N116" i="5"/>
  <c r="BE116" i="5" s="1"/>
  <c r="BI114" i="5"/>
  <c r="BH114" i="5"/>
  <c r="BG114" i="5"/>
  <c r="BF114" i="5"/>
  <c r="AA114" i="5"/>
  <c r="AA113" i="5" s="1"/>
  <c r="Y114" i="5"/>
  <c r="Y113" i="5"/>
  <c r="W114" i="5"/>
  <c r="W113" i="5" s="1"/>
  <c r="BK114" i="5"/>
  <c r="BK113" i="5" s="1"/>
  <c r="N114" i="5"/>
  <c r="BE114" i="5" s="1"/>
  <c r="F107" i="5"/>
  <c r="F105" i="5"/>
  <c r="F103" i="5"/>
  <c r="F83" i="5"/>
  <c r="F81" i="5"/>
  <c r="F79" i="5"/>
  <c r="O21" i="5"/>
  <c r="E21" i="5"/>
  <c r="M84" i="5" s="1"/>
  <c r="O20" i="5"/>
  <c r="O18" i="5"/>
  <c r="E18" i="5"/>
  <c r="M107" i="5" s="1"/>
  <c r="O17" i="5"/>
  <c r="O15" i="5"/>
  <c r="E15" i="5"/>
  <c r="F108" i="5" s="1"/>
  <c r="O14" i="5"/>
  <c r="O9" i="5"/>
  <c r="M105" i="5" s="1"/>
  <c r="F6" i="5"/>
  <c r="F102" i="5" s="1"/>
  <c r="AY90" i="1"/>
  <c r="AX90" i="1"/>
  <c r="BI158" i="4"/>
  <c r="BH158" i="4"/>
  <c r="BG158" i="4"/>
  <c r="BF158" i="4"/>
  <c r="AA158" i="4"/>
  <c r="Y158" i="4"/>
  <c r="W158" i="4"/>
  <c r="BK158" i="4"/>
  <c r="N158" i="4"/>
  <c r="BE158" i="4" s="1"/>
  <c r="BI157" i="4"/>
  <c r="BH157" i="4"/>
  <c r="BG157" i="4"/>
  <c r="BF157" i="4"/>
  <c r="AA157" i="4"/>
  <c r="Y157" i="4"/>
  <c r="W157" i="4"/>
  <c r="BK157" i="4"/>
  <c r="N157" i="4"/>
  <c r="BE157" i="4" s="1"/>
  <c r="BI156" i="4"/>
  <c r="BH156" i="4"/>
  <c r="BG156" i="4"/>
  <c r="BF156" i="4"/>
  <c r="AA156" i="4"/>
  <c r="Y156" i="4"/>
  <c r="W156" i="4"/>
  <c r="BK156" i="4"/>
  <c r="N156" i="4"/>
  <c r="BE156" i="4" s="1"/>
  <c r="BI155" i="4"/>
  <c r="BH155" i="4"/>
  <c r="BG155" i="4"/>
  <c r="BF155" i="4"/>
  <c r="AA155" i="4"/>
  <c r="Y155" i="4"/>
  <c r="W155" i="4"/>
  <c r="BK155" i="4"/>
  <c r="N155" i="4"/>
  <c r="BE155" i="4" s="1"/>
  <c r="BI154" i="4"/>
  <c r="BH154" i="4"/>
  <c r="BG154" i="4"/>
  <c r="BF154" i="4"/>
  <c r="AA154" i="4"/>
  <c r="Y154" i="4"/>
  <c r="W154" i="4"/>
  <c r="BK154" i="4"/>
  <c r="N154" i="4"/>
  <c r="BE154" i="4" s="1"/>
  <c r="BI153" i="4"/>
  <c r="BH153" i="4"/>
  <c r="BG153" i="4"/>
  <c r="BF153" i="4"/>
  <c r="AA153" i="4"/>
  <c r="Y153" i="4"/>
  <c r="W153" i="4"/>
  <c r="BK153" i="4"/>
  <c r="N153" i="4"/>
  <c r="BE153" i="4"/>
  <c r="BI152" i="4"/>
  <c r="BH152" i="4"/>
  <c r="BG152" i="4"/>
  <c r="BF152" i="4"/>
  <c r="AA152" i="4"/>
  <c r="Y152" i="4"/>
  <c r="W152" i="4"/>
  <c r="BK152" i="4"/>
  <c r="N152" i="4"/>
  <c r="BE152" i="4" s="1"/>
  <c r="BI151" i="4"/>
  <c r="BH151" i="4"/>
  <c r="BG151" i="4"/>
  <c r="BF151" i="4"/>
  <c r="AA151" i="4"/>
  <c r="Y151" i="4"/>
  <c r="W151" i="4"/>
  <c r="BK151" i="4"/>
  <c r="N151" i="4"/>
  <c r="BE151" i="4" s="1"/>
  <c r="BI150" i="4"/>
  <c r="BH150" i="4"/>
  <c r="BG150" i="4"/>
  <c r="BF150" i="4"/>
  <c r="AA150" i="4"/>
  <c r="Y150" i="4"/>
  <c r="W150" i="4"/>
  <c r="BK150" i="4"/>
  <c r="N150" i="4"/>
  <c r="BE150" i="4" s="1"/>
  <c r="BI149" i="4"/>
  <c r="BH149" i="4"/>
  <c r="BG149" i="4"/>
  <c r="BF149" i="4"/>
  <c r="AA149" i="4"/>
  <c r="Y149" i="4"/>
  <c r="W149" i="4"/>
  <c r="BK149" i="4"/>
  <c r="N149" i="4"/>
  <c r="BE149" i="4"/>
  <c r="BI148" i="4"/>
  <c r="BH148" i="4"/>
  <c r="BG148" i="4"/>
  <c r="BF148" i="4"/>
  <c r="AA148" i="4"/>
  <c r="Y148" i="4"/>
  <c r="W148" i="4"/>
  <c r="BK148" i="4"/>
  <c r="N148" i="4"/>
  <c r="BE148" i="4" s="1"/>
  <c r="BI146" i="4"/>
  <c r="BH146" i="4"/>
  <c r="BG146" i="4"/>
  <c r="BF146" i="4"/>
  <c r="AA146" i="4"/>
  <c r="Y146" i="4"/>
  <c r="W146" i="4"/>
  <c r="BK146" i="4"/>
  <c r="N146" i="4"/>
  <c r="BE146" i="4" s="1"/>
  <c r="BI144" i="4"/>
  <c r="BH144" i="4"/>
  <c r="BG144" i="4"/>
  <c r="BF144" i="4"/>
  <c r="AA144" i="4"/>
  <c r="Y144" i="4"/>
  <c r="W144" i="4"/>
  <c r="BK144" i="4"/>
  <c r="N144" i="4"/>
  <c r="BE144" i="4" s="1"/>
  <c r="BI142" i="4"/>
  <c r="BH142" i="4"/>
  <c r="BG142" i="4"/>
  <c r="BF142" i="4"/>
  <c r="AA142" i="4"/>
  <c r="Y142" i="4"/>
  <c r="W142" i="4"/>
  <c r="BK142" i="4"/>
  <c r="N142" i="4"/>
  <c r="BE142" i="4" s="1"/>
  <c r="BI141" i="4"/>
  <c r="BH141" i="4"/>
  <c r="BG141" i="4"/>
  <c r="BF141" i="4"/>
  <c r="AA141" i="4"/>
  <c r="Y141" i="4"/>
  <c r="W141" i="4"/>
  <c r="BK141" i="4"/>
  <c r="N141" i="4"/>
  <c r="BE141" i="4" s="1"/>
  <c r="BI140" i="4"/>
  <c r="BH140" i="4"/>
  <c r="BG140" i="4"/>
  <c r="BF140" i="4"/>
  <c r="AA140" i="4"/>
  <c r="Y140" i="4"/>
  <c r="W140" i="4"/>
  <c r="BK140" i="4"/>
  <c r="N140" i="4"/>
  <c r="BE140" i="4" s="1"/>
  <c r="BI139" i="4"/>
  <c r="BH139" i="4"/>
  <c r="BG139" i="4"/>
  <c r="BF139" i="4"/>
  <c r="AA139" i="4"/>
  <c r="Y139" i="4"/>
  <c r="W139" i="4"/>
  <c r="BK139" i="4"/>
  <c r="N139" i="4"/>
  <c r="BE139" i="4" s="1"/>
  <c r="BI138" i="4"/>
  <c r="BH138" i="4"/>
  <c r="BG138" i="4"/>
  <c r="BF138" i="4"/>
  <c r="AA138" i="4"/>
  <c r="Y138" i="4"/>
  <c r="W138" i="4"/>
  <c r="BK138" i="4"/>
  <c r="N138" i="4"/>
  <c r="BE138" i="4"/>
  <c r="BI137" i="4"/>
  <c r="BH137" i="4"/>
  <c r="BG137" i="4"/>
  <c r="BF137" i="4"/>
  <c r="AA137" i="4"/>
  <c r="Y137" i="4"/>
  <c r="Y135" i="4" s="1"/>
  <c r="Y134" i="4" s="1"/>
  <c r="W137" i="4"/>
  <c r="BK137" i="4"/>
  <c r="N137" i="4"/>
  <c r="BE137" i="4" s="1"/>
  <c r="BI136" i="4"/>
  <c r="BH136" i="4"/>
  <c r="BG136" i="4"/>
  <c r="BF136" i="4"/>
  <c r="AA136" i="4"/>
  <c r="Y136" i="4"/>
  <c r="W136" i="4"/>
  <c r="BK136" i="4"/>
  <c r="N136" i="4"/>
  <c r="BE136" i="4" s="1"/>
  <c r="BI133" i="4"/>
  <c r="BH133" i="4"/>
  <c r="BG133" i="4"/>
  <c r="BF133" i="4"/>
  <c r="AA133" i="4"/>
  <c r="AA132" i="4" s="1"/>
  <c r="Y133" i="4"/>
  <c r="Y132" i="4" s="1"/>
  <c r="W133" i="4"/>
  <c r="W132" i="4" s="1"/>
  <c r="BK133" i="4"/>
  <c r="BK132" i="4" s="1"/>
  <c r="N132" i="4" s="1"/>
  <c r="N93" i="4" s="1"/>
  <c r="N133" i="4"/>
  <c r="BE133" i="4" s="1"/>
  <c r="BI131" i="4"/>
  <c r="BH131" i="4"/>
  <c r="BG131" i="4"/>
  <c r="BF131" i="4"/>
  <c r="AA131" i="4"/>
  <c r="Y131" i="4"/>
  <c r="W131" i="4"/>
  <c r="BK131" i="4"/>
  <c r="N131" i="4"/>
  <c r="BE131" i="4" s="1"/>
  <c r="BI130" i="4"/>
  <c r="BH130" i="4"/>
  <c r="BG130" i="4"/>
  <c r="BF130" i="4"/>
  <c r="AA130" i="4"/>
  <c r="Y130" i="4"/>
  <c r="W130" i="4"/>
  <c r="BK130" i="4"/>
  <c r="N130" i="4"/>
  <c r="BE130" i="4" s="1"/>
  <c r="BI129" i="4"/>
  <c r="BH129" i="4"/>
  <c r="BG129" i="4"/>
  <c r="BF129" i="4"/>
  <c r="AA129" i="4"/>
  <c r="Y129" i="4"/>
  <c r="W129" i="4"/>
  <c r="BK129" i="4"/>
  <c r="N129" i="4"/>
  <c r="BE129" i="4" s="1"/>
  <c r="BI128" i="4"/>
  <c r="BH128" i="4"/>
  <c r="BG128" i="4"/>
  <c r="BF128" i="4"/>
  <c r="AA128" i="4"/>
  <c r="Y128" i="4"/>
  <c r="W128" i="4"/>
  <c r="BK128" i="4"/>
  <c r="N128" i="4"/>
  <c r="BE128" i="4" s="1"/>
  <c r="BI125" i="4"/>
  <c r="BH125" i="4"/>
  <c r="BG125" i="4"/>
  <c r="BF125" i="4"/>
  <c r="AA125" i="4"/>
  <c r="Y125" i="4"/>
  <c r="W125" i="4"/>
  <c r="BK125" i="4"/>
  <c r="N125" i="4"/>
  <c r="BE125" i="4" s="1"/>
  <c r="BI122" i="4"/>
  <c r="BH122" i="4"/>
  <c r="BG122" i="4"/>
  <c r="BF122" i="4"/>
  <c r="H33" i="4" s="1"/>
  <c r="BA90" i="1" s="1"/>
  <c r="AA122" i="4"/>
  <c r="Y122" i="4"/>
  <c r="W122" i="4"/>
  <c r="BK122" i="4"/>
  <c r="N122" i="4"/>
  <c r="BE122" i="4" s="1"/>
  <c r="BI121" i="4"/>
  <c r="BH121" i="4"/>
  <c r="BG121" i="4"/>
  <c r="H34" i="4" s="1"/>
  <c r="BB90" i="1" s="1"/>
  <c r="BF121" i="4"/>
  <c r="AA121" i="4"/>
  <c r="Y121" i="4"/>
  <c r="Y120" i="4" s="1"/>
  <c r="W121" i="4"/>
  <c r="BK121" i="4"/>
  <c r="N121" i="4"/>
  <c r="BE121" i="4"/>
  <c r="BI118" i="4"/>
  <c r="BH118" i="4"/>
  <c r="BG118" i="4"/>
  <c r="BF118" i="4"/>
  <c r="AA118" i="4"/>
  <c r="AA117" i="4" s="1"/>
  <c r="Y118" i="4"/>
  <c r="Y117" i="4" s="1"/>
  <c r="W118" i="4"/>
  <c r="W117" i="4" s="1"/>
  <c r="BK118" i="4"/>
  <c r="BK117" i="4" s="1"/>
  <c r="N118" i="4"/>
  <c r="BE118" i="4" s="1"/>
  <c r="F111" i="4"/>
  <c r="F109" i="4"/>
  <c r="F107" i="4"/>
  <c r="F83" i="4"/>
  <c r="F81" i="4"/>
  <c r="F79" i="4"/>
  <c r="O21" i="4"/>
  <c r="E21" i="4"/>
  <c r="M84" i="4" s="1"/>
  <c r="O20" i="4"/>
  <c r="O18" i="4"/>
  <c r="E18" i="4"/>
  <c r="M111" i="4" s="1"/>
  <c r="O17" i="4"/>
  <c r="O15" i="4"/>
  <c r="E15" i="4"/>
  <c r="F84" i="4" s="1"/>
  <c r="O14" i="4"/>
  <c r="O9" i="4"/>
  <c r="M81" i="4" s="1"/>
  <c r="F6" i="4"/>
  <c r="F78" i="4" s="1"/>
  <c r="AY89" i="1"/>
  <c r="AX89" i="1"/>
  <c r="BI256" i="3"/>
  <c r="BH256" i="3"/>
  <c r="BG256" i="3"/>
  <c r="BF256" i="3"/>
  <c r="AA256" i="3"/>
  <c r="Y256" i="3"/>
  <c r="W256" i="3"/>
  <c r="BK256" i="3"/>
  <c r="N256" i="3"/>
  <c r="BE256" i="3" s="1"/>
  <c r="BI255" i="3"/>
  <c r="BH255" i="3"/>
  <c r="BG255" i="3"/>
  <c r="BF255" i="3"/>
  <c r="AA255" i="3"/>
  <c r="Y255" i="3"/>
  <c r="W255" i="3"/>
  <c r="BK255" i="3"/>
  <c r="N255" i="3"/>
  <c r="BE255" i="3" s="1"/>
  <c r="BI253" i="3"/>
  <c r="BH253" i="3"/>
  <c r="BG253" i="3"/>
  <c r="BF253" i="3"/>
  <c r="AA253" i="3"/>
  <c r="Y253" i="3"/>
  <c r="W253" i="3"/>
  <c r="BK253" i="3"/>
  <c r="N253" i="3"/>
  <c r="BE253" i="3" s="1"/>
  <c r="BI252" i="3"/>
  <c r="BH252" i="3"/>
  <c r="BG252" i="3"/>
  <c r="BF252" i="3"/>
  <c r="AA252" i="3"/>
  <c r="Y252" i="3"/>
  <c r="W252" i="3"/>
  <c r="BK252" i="3"/>
  <c r="N252" i="3"/>
  <c r="BE252" i="3" s="1"/>
  <c r="BI251" i="3"/>
  <c r="BH251" i="3"/>
  <c r="BG251" i="3"/>
  <c r="BF251" i="3"/>
  <c r="AA251" i="3"/>
  <c r="Y251" i="3"/>
  <c r="W251" i="3"/>
  <c r="BK251" i="3"/>
  <c r="N251" i="3"/>
  <c r="BE251" i="3" s="1"/>
  <c r="BI250" i="3"/>
  <c r="BH250" i="3"/>
  <c r="BG250" i="3"/>
  <c r="BF250" i="3"/>
  <c r="AA250" i="3"/>
  <c r="Y250" i="3"/>
  <c r="W250" i="3"/>
  <c r="BK250" i="3"/>
  <c r="N250" i="3"/>
  <c r="BE250" i="3" s="1"/>
  <c r="BI249" i="3"/>
  <c r="BH249" i="3"/>
  <c r="BG249" i="3"/>
  <c r="BF249" i="3"/>
  <c r="AA249" i="3"/>
  <c r="Y249" i="3"/>
  <c r="W249" i="3"/>
  <c r="BK249" i="3"/>
  <c r="N249" i="3"/>
  <c r="BE249" i="3" s="1"/>
  <c r="BI248" i="3"/>
  <c r="BH248" i="3"/>
  <c r="BG248" i="3"/>
  <c r="BF248" i="3"/>
  <c r="AA248" i="3"/>
  <c r="Y248" i="3"/>
  <c r="W248" i="3"/>
  <c r="BK248" i="3"/>
  <c r="N248" i="3"/>
  <c r="BE248" i="3" s="1"/>
  <c r="BI247" i="3"/>
  <c r="BH247" i="3"/>
  <c r="BG247" i="3"/>
  <c r="BF247" i="3"/>
  <c r="AA247" i="3"/>
  <c r="Y247" i="3"/>
  <c r="W247" i="3"/>
  <c r="BK247" i="3"/>
  <c r="N247" i="3"/>
  <c r="BE247" i="3" s="1"/>
  <c r="BI246" i="3"/>
  <c r="BH246" i="3"/>
  <c r="BG246" i="3"/>
  <c r="BF246" i="3"/>
  <c r="AA246" i="3"/>
  <c r="Y246" i="3"/>
  <c r="W246" i="3"/>
  <c r="BK246" i="3"/>
  <c r="N246" i="3"/>
  <c r="BE246" i="3" s="1"/>
  <c r="BI245" i="3"/>
  <c r="BH245" i="3"/>
  <c r="BG245" i="3"/>
  <c r="BF245" i="3"/>
  <c r="AA245" i="3"/>
  <c r="Y245" i="3"/>
  <c r="W245" i="3"/>
  <c r="BK245" i="3"/>
  <c r="N245" i="3"/>
  <c r="BE245" i="3" s="1"/>
  <c r="BI244" i="3"/>
  <c r="BH244" i="3"/>
  <c r="BG244" i="3"/>
  <c r="BF244" i="3"/>
  <c r="AA244" i="3"/>
  <c r="Y244" i="3"/>
  <c r="W244" i="3"/>
  <c r="BK244" i="3"/>
  <c r="N244" i="3"/>
  <c r="BE244" i="3" s="1"/>
  <c r="BI243" i="3"/>
  <c r="BH243" i="3"/>
  <c r="BG243" i="3"/>
  <c r="BF243" i="3"/>
  <c r="AA243" i="3"/>
  <c r="Y243" i="3"/>
  <c r="W243" i="3"/>
  <c r="BK243" i="3"/>
  <c r="N243" i="3"/>
  <c r="BE243" i="3" s="1"/>
  <c r="BI242" i="3"/>
  <c r="BH242" i="3"/>
  <c r="BG242" i="3"/>
  <c r="BF242" i="3"/>
  <c r="AA242" i="3"/>
  <c r="Y242" i="3"/>
  <c r="W242" i="3"/>
  <c r="BK242" i="3"/>
  <c r="N242" i="3"/>
  <c r="BE242" i="3" s="1"/>
  <c r="BI241" i="3"/>
  <c r="BH241" i="3"/>
  <c r="BG241" i="3"/>
  <c r="BF241" i="3"/>
  <c r="AA241" i="3"/>
  <c r="Y241" i="3"/>
  <c r="W241" i="3"/>
  <c r="BK241" i="3"/>
  <c r="N241" i="3"/>
  <c r="BE241" i="3" s="1"/>
  <c r="BI240" i="3"/>
  <c r="BH240" i="3"/>
  <c r="BG240" i="3"/>
  <c r="BF240" i="3"/>
  <c r="AA240" i="3"/>
  <c r="Y240" i="3"/>
  <c r="W240" i="3"/>
  <c r="BK240" i="3"/>
  <c r="N240" i="3"/>
  <c r="BE240" i="3" s="1"/>
  <c r="BI239" i="3"/>
  <c r="BH239" i="3"/>
  <c r="BG239" i="3"/>
  <c r="BF239" i="3"/>
  <c r="AA239" i="3"/>
  <c r="Y239" i="3"/>
  <c r="W239" i="3"/>
  <c r="BK239" i="3"/>
  <c r="N239" i="3"/>
  <c r="BE239" i="3" s="1"/>
  <c r="BI238" i="3"/>
  <c r="BH238" i="3"/>
  <c r="BG238" i="3"/>
  <c r="BF238" i="3"/>
  <c r="AA238" i="3"/>
  <c r="Y238" i="3"/>
  <c r="W238" i="3"/>
  <c r="BK238" i="3"/>
  <c r="N238" i="3"/>
  <c r="BE238" i="3" s="1"/>
  <c r="BI237" i="3"/>
  <c r="BH237" i="3"/>
  <c r="BG237" i="3"/>
  <c r="BF237" i="3"/>
  <c r="AA237" i="3"/>
  <c r="Y237" i="3"/>
  <c r="W237" i="3"/>
  <c r="BK237" i="3"/>
  <c r="N237" i="3"/>
  <c r="BE237" i="3" s="1"/>
  <c r="BI236" i="3"/>
  <c r="BH236" i="3"/>
  <c r="BG236" i="3"/>
  <c r="BF236" i="3"/>
  <c r="AA236" i="3"/>
  <c r="Y236" i="3"/>
  <c r="W236" i="3"/>
  <c r="BK236" i="3"/>
  <c r="N236" i="3"/>
  <c r="BE236" i="3" s="1"/>
  <c r="BI235" i="3"/>
  <c r="BH235" i="3"/>
  <c r="BG235" i="3"/>
  <c r="BF235" i="3"/>
  <c r="AA235" i="3"/>
  <c r="Y235" i="3"/>
  <c r="W235" i="3"/>
  <c r="BK235" i="3"/>
  <c r="N235" i="3"/>
  <c r="BE235" i="3" s="1"/>
  <c r="BI234" i="3"/>
  <c r="BH234" i="3"/>
  <c r="BG234" i="3"/>
  <c r="BF234" i="3"/>
  <c r="AA234" i="3"/>
  <c r="Y234" i="3"/>
  <c r="W234" i="3"/>
  <c r="BK234" i="3"/>
  <c r="N234" i="3"/>
  <c r="BE234" i="3" s="1"/>
  <c r="BI232" i="3"/>
  <c r="BH232" i="3"/>
  <c r="BG232" i="3"/>
  <c r="BF232" i="3"/>
  <c r="AA232" i="3"/>
  <c r="Y232" i="3"/>
  <c r="W232" i="3"/>
  <c r="BK232" i="3"/>
  <c r="N232" i="3"/>
  <c r="BE232" i="3" s="1"/>
  <c r="BI225" i="3"/>
  <c r="BH225" i="3"/>
  <c r="BG225" i="3"/>
  <c r="BF225" i="3"/>
  <c r="AA225" i="3"/>
  <c r="Y225" i="3"/>
  <c r="W225" i="3"/>
  <c r="BK225" i="3"/>
  <c r="N225" i="3"/>
  <c r="BE225" i="3" s="1"/>
  <c r="BI223" i="3"/>
  <c r="BH223" i="3"/>
  <c r="BG223" i="3"/>
  <c r="BF223" i="3"/>
  <c r="AA223" i="3"/>
  <c r="Y223" i="3"/>
  <c r="W223" i="3"/>
  <c r="BK223" i="3"/>
  <c r="N223" i="3"/>
  <c r="BE223" i="3" s="1"/>
  <c r="BI222" i="3"/>
  <c r="BH222" i="3"/>
  <c r="BG222" i="3"/>
  <c r="BF222" i="3"/>
  <c r="AA222" i="3"/>
  <c r="Y222" i="3"/>
  <c r="W222" i="3"/>
  <c r="BK222" i="3"/>
  <c r="N222" i="3"/>
  <c r="BE222" i="3" s="1"/>
  <c r="BI221" i="3"/>
  <c r="BH221" i="3"/>
  <c r="BG221" i="3"/>
  <c r="BF221" i="3"/>
  <c r="AA221" i="3"/>
  <c r="Y221" i="3"/>
  <c r="W221" i="3"/>
  <c r="BK221" i="3"/>
  <c r="N221" i="3"/>
  <c r="BE221" i="3" s="1"/>
  <c r="BI211" i="3"/>
  <c r="BH211" i="3"/>
  <c r="BG211" i="3"/>
  <c r="BF211" i="3"/>
  <c r="AA211" i="3"/>
  <c r="Y211" i="3"/>
  <c r="W211" i="3"/>
  <c r="BK211" i="3"/>
  <c r="N211" i="3"/>
  <c r="BE211" i="3" s="1"/>
  <c r="BI208" i="3"/>
  <c r="BH208" i="3"/>
  <c r="BG208" i="3"/>
  <c r="BF208" i="3"/>
  <c r="AA208" i="3"/>
  <c r="Y208" i="3"/>
  <c r="W208" i="3"/>
  <c r="BK208" i="3"/>
  <c r="N208" i="3"/>
  <c r="BE208" i="3" s="1"/>
  <c r="BI197" i="3"/>
  <c r="BH197" i="3"/>
  <c r="BG197" i="3"/>
  <c r="BF197" i="3"/>
  <c r="AA197" i="3"/>
  <c r="Y197" i="3"/>
  <c r="W197" i="3"/>
  <c r="BK197" i="3"/>
  <c r="N197" i="3"/>
  <c r="BE197" i="3" s="1"/>
  <c r="BI191" i="3"/>
  <c r="BH191" i="3"/>
  <c r="BG191" i="3"/>
  <c r="BF191" i="3"/>
  <c r="AA191" i="3"/>
  <c r="Y191" i="3"/>
  <c r="W191" i="3"/>
  <c r="BK191" i="3"/>
  <c r="N191" i="3"/>
  <c r="BE191" i="3"/>
  <c r="BI185" i="3"/>
  <c r="BH185" i="3"/>
  <c r="BG185" i="3"/>
  <c r="BF185" i="3"/>
  <c r="AA185" i="3"/>
  <c r="Y185" i="3"/>
  <c r="W185" i="3"/>
  <c r="BK185" i="3"/>
  <c r="N185" i="3"/>
  <c r="BE185" i="3" s="1"/>
  <c r="BI184" i="3"/>
  <c r="BH184" i="3"/>
  <c r="BG184" i="3"/>
  <c r="BF184" i="3"/>
  <c r="AA184" i="3"/>
  <c r="Y184" i="3"/>
  <c r="W184" i="3"/>
  <c r="BK184" i="3"/>
  <c r="N184" i="3"/>
  <c r="BE184" i="3" s="1"/>
  <c r="BI183" i="3"/>
  <c r="BH183" i="3"/>
  <c r="BG183" i="3"/>
  <c r="BF183" i="3"/>
  <c r="AA183" i="3"/>
  <c r="Y183" i="3"/>
  <c r="W183" i="3"/>
  <c r="BK183" i="3"/>
  <c r="N183" i="3"/>
  <c r="BE183" i="3" s="1"/>
  <c r="BI182" i="3"/>
  <c r="BH182" i="3"/>
  <c r="BG182" i="3"/>
  <c r="BF182" i="3"/>
  <c r="AA182" i="3"/>
  <c r="Y182" i="3"/>
  <c r="W182" i="3"/>
  <c r="BK182" i="3"/>
  <c r="N182" i="3"/>
  <c r="BE182" i="3" s="1"/>
  <c r="BI179" i="3"/>
  <c r="BH179" i="3"/>
  <c r="BG179" i="3"/>
  <c r="BF179" i="3"/>
  <c r="AA179" i="3"/>
  <c r="AA178" i="3" s="1"/>
  <c r="Y179" i="3"/>
  <c r="Y178" i="3" s="1"/>
  <c r="W179" i="3"/>
  <c r="W178" i="3"/>
  <c r="BK179" i="3"/>
  <c r="BK178" i="3" s="1"/>
  <c r="N178" i="3" s="1"/>
  <c r="N94" i="3" s="1"/>
  <c r="N179" i="3"/>
  <c r="BE179" i="3" s="1"/>
  <c r="BI177" i="3"/>
  <c r="BH177" i="3"/>
  <c r="BG177" i="3"/>
  <c r="BF177" i="3"/>
  <c r="AA177" i="3"/>
  <c r="Y177" i="3"/>
  <c r="W177" i="3"/>
  <c r="BK177" i="3"/>
  <c r="N177" i="3"/>
  <c r="BE177" i="3"/>
  <c r="BI176" i="3"/>
  <c r="BH176" i="3"/>
  <c r="BG176" i="3"/>
  <c r="BF176" i="3"/>
  <c r="AA176" i="3"/>
  <c r="Y176" i="3"/>
  <c r="W176" i="3"/>
  <c r="BK176" i="3"/>
  <c r="N176" i="3"/>
  <c r="BE176" i="3" s="1"/>
  <c r="BI175" i="3"/>
  <c r="BH175" i="3"/>
  <c r="BG175" i="3"/>
  <c r="BF175" i="3"/>
  <c r="AA175" i="3"/>
  <c r="Y175" i="3"/>
  <c r="W175" i="3"/>
  <c r="BK175" i="3"/>
  <c r="N175" i="3"/>
  <c r="BE175" i="3" s="1"/>
  <c r="BI174" i="3"/>
  <c r="BH174" i="3"/>
  <c r="BG174" i="3"/>
  <c r="BF174" i="3"/>
  <c r="AA174" i="3"/>
  <c r="Y174" i="3"/>
  <c r="W174" i="3"/>
  <c r="BK174" i="3"/>
  <c r="N174" i="3"/>
  <c r="BE174" i="3" s="1"/>
  <c r="BI170" i="3"/>
  <c r="BH170" i="3"/>
  <c r="BG170" i="3"/>
  <c r="BF170" i="3"/>
  <c r="AA170" i="3"/>
  <c r="Y170" i="3"/>
  <c r="W170" i="3"/>
  <c r="BK170" i="3"/>
  <c r="N170" i="3"/>
  <c r="BE170" i="3" s="1"/>
  <c r="BI167" i="3"/>
  <c r="BH167" i="3"/>
  <c r="BG167" i="3"/>
  <c r="BF167" i="3"/>
  <c r="AA167" i="3"/>
  <c r="Y167" i="3"/>
  <c r="W167" i="3"/>
  <c r="BK167" i="3"/>
  <c r="N167" i="3"/>
  <c r="BE167" i="3"/>
  <c r="BI164" i="3"/>
  <c r="BH164" i="3"/>
  <c r="BG164" i="3"/>
  <c r="BF164" i="3"/>
  <c r="AA164" i="3"/>
  <c r="Y164" i="3"/>
  <c r="W164" i="3"/>
  <c r="BK164" i="3"/>
  <c r="N164" i="3"/>
  <c r="BE164" i="3"/>
  <c r="BI159" i="3"/>
  <c r="BH159" i="3"/>
  <c r="BG159" i="3"/>
  <c r="BF159" i="3"/>
  <c r="AA159" i="3"/>
  <c r="AA158" i="3" s="1"/>
  <c r="Y159" i="3"/>
  <c r="Y158" i="3" s="1"/>
  <c r="W159" i="3"/>
  <c r="W158" i="3" s="1"/>
  <c r="BK159" i="3"/>
  <c r="BK158" i="3" s="1"/>
  <c r="N158" i="3" s="1"/>
  <c r="N91" i="3" s="1"/>
  <c r="N159" i="3"/>
  <c r="BE159" i="3" s="1"/>
  <c r="BI156" i="3"/>
  <c r="BH156" i="3"/>
  <c r="BG156" i="3"/>
  <c r="BF156" i="3"/>
  <c r="AA156" i="3"/>
  <c r="Y156" i="3"/>
  <c r="W156" i="3"/>
  <c r="BK156" i="3"/>
  <c r="N156" i="3"/>
  <c r="BE156" i="3" s="1"/>
  <c r="BI155" i="3"/>
  <c r="BH155" i="3"/>
  <c r="BG155" i="3"/>
  <c r="BF155" i="3"/>
  <c r="AA155" i="3"/>
  <c r="Y155" i="3"/>
  <c r="W155" i="3"/>
  <c r="BK155" i="3"/>
  <c r="N155" i="3"/>
  <c r="BE155" i="3"/>
  <c r="BI154" i="3"/>
  <c r="BH154" i="3"/>
  <c r="BG154" i="3"/>
  <c r="BF154" i="3"/>
  <c r="AA154" i="3"/>
  <c r="Y154" i="3"/>
  <c r="W154" i="3"/>
  <c r="BK154" i="3"/>
  <c r="N154" i="3"/>
  <c r="BE154" i="3" s="1"/>
  <c r="BI152" i="3"/>
  <c r="BH152" i="3"/>
  <c r="BG152" i="3"/>
  <c r="BF152" i="3"/>
  <c r="AA152" i="3"/>
  <c r="Y152" i="3"/>
  <c r="W152" i="3"/>
  <c r="BK152" i="3"/>
  <c r="N152" i="3"/>
  <c r="BE152" i="3" s="1"/>
  <c r="BI146" i="3"/>
  <c r="BH146" i="3"/>
  <c r="BG146" i="3"/>
  <c r="BF146" i="3"/>
  <c r="AA146" i="3"/>
  <c r="Y146" i="3"/>
  <c r="W146" i="3"/>
  <c r="BK146" i="3"/>
  <c r="N146" i="3"/>
  <c r="BE146" i="3" s="1"/>
  <c r="BI144" i="3"/>
  <c r="BH144" i="3"/>
  <c r="BG144" i="3"/>
  <c r="BF144" i="3"/>
  <c r="AA144" i="3"/>
  <c r="Y144" i="3"/>
  <c r="W144" i="3"/>
  <c r="BK144" i="3"/>
  <c r="N144" i="3"/>
  <c r="BE144" i="3" s="1"/>
  <c r="BI138" i="3"/>
  <c r="BH138" i="3"/>
  <c r="BG138" i="3"/>
  <c r="BF138" i="3"/>
  <c r="AA138" i="3"/>
  <c r="Y138" i="3"/>
  <c r="W138" i="3"/>
  <c r="BK138" i="3"/>
  <c r="N138" i="3"/>
  <c r="BE138" i="3" s="1"/>
  <c r="BI132" i="3"/>
  <c r="BH132" i="3"/>
  <c r="BG132" i="3"/>
  <c r="BF132" i="3"/>
  <c r="AA132" i="3"/>
  <c r="Y132" i="3"/>
  <c r="W132" i="3"/>
  <c r="BK132" i="3"/>
  <c r="N132" i="3"/>
  <c r="BE132" i="3" s="1"/>
  <c r="BI129" i="3"/>
  <c r="BH129" i="3"/>
  <c r="BG129" i="3"/>
  <c r="BF129" i="3"/>
  <c r="AA129" i="3"/>
  <c r="Y129" i="3"/>
  <c r="W129" i="3"/>
  <c r="BK129" i="3"/>
  <c r="N129" i="3"/>
  <c r="BE129" i="3" s="1"/>
  <c r="BI126" i="3"/>
  <c r="BH126" i="3"/>
  <c r="BG126" i="3"/>
  <c r="BF126" i="3"/>
  <c r="AA126" i="3"/>
  <c r="Y126" i="3"/>
  <c r="W126" i="3"/>
  <c r="BK126" i="3"/>
  <c r="N126" i="3"/>
  <c r="BE126" i="3"/>
  <c r="BI125" i="3"/>
  <c r="BH125" i="3"/>
  <c r="BG125" i="3"/>
  <c r="BF125" i="3"/>
  <c r="AA125" i="3"/>
  <c r="Y125" i="3"/>
  <c r="W125" i="3"/>
  <c r="BK125" i="3"/>
  <c r="N125" i="3"/>
  <c r="BE125" i="3" s="1"/>
  <c r="BI122" i="3"/>
  <c r="BH122" i="3"/>
  <c r="BG122" i="3"/>
  <c r="BF122" i="3"/>
  <c r="AA122" i="3"/>
  <c r="Y122" i="3"/>
  <c r="W122" i="3"/>
  <c r="BK122" i="3"/>
  <c r="N122" i="3"/>
  <c r="BE122" i="3" s="1"/>
  <c r="F115" i="3"/>
  <c r="F113" i="3"/>
  <c r="F111" i="3"/>
  <c r="F83" i="3"/>
  <c r="F81" i="3"/>
  <c r="F79" i="3"/>
  <c r="O21" i="3"/>
  <c r="E21" i="3"/>
  <c r="M84" i="3" s="1"/>
  <c r="O20" i="3"/>
  <c r="O18" i="3"/>
  <c r="E18" i="3"/>
  <c r="M115" i="3" s="1"/>
  <c r="O17" i="3"/>
  <c r="O15" i="3"/>
  <c r="E15" i="3"/>
  <c r="F84" i="3" s="1"/>
  <c r="O14" i="3"/>
  <c r="O9" i="3"/>
  <c r="M81" i="3" s="1"/>
  <c r="F6" i="3"/>
  <c r="F110" i="3" s="1"/>
  <c r="AY88" i="1"/>
  <c r="AX88" i="1"/>
  <c r="BI601" i="2"/>
  <c r="BH601" i="2"/>
  <c r="BG601" i="2"/>
  <c r="BF601" i="2"/>
  <c r="AA601" i="2"/>
  <c r="Y601" i="2"/>
  <c r="W601" i="2"/>
  <c r="BK601" i="2"/>
  <c r="N601" i="2"/>
  <c r="BE601" i="2" s="1"/>
  <c r="BI593" i="2"/>
  <c r="BH593" i="2"/>
  <c r="BG593" i="2"/>
  <c r="BF593" i="2"/>
  <c r="AA593" i="2"/>
  <c r="Y593" i="2"/>
  <c r="Y592" i="2" s="1"/>
  <c r="W593" i="2"/>
  <c r="W592" i="2" s="1"/>
  <c r="BK593" i="2"/>
  <c r="N593" i="2"/>
  <c r="BE593" i="2"/>
  <c r="BI591" i="2"/>
  <c r="BH591" i="2"/>
  <c r="BG591" i="2"/>
  <c r="BF591" i="2"/>
  <c r="AA591" i="2"/>
  <c r="Y591" i="2"/>
  <c r="W591" i="2"/>
  <c r="BK591" i="2"/>
  <c r="N591" i="2"/>
  <c r="BE591" i="2" s="1"/>
  <c r="BI585" i="2"/>
  <c r="BH585" i="2"/>
  <c r="BG585" i="2"/>
  <c r="BF585" i="2"/>
  <c r="AA585" i="2"/>
  <c r="Y585" i="2"/>
  <c r="W585" i="2"/>
  <c r="BK585" i="2"/>
  <c r="N585" i="2"/>
  <c r="BE585" i="2" s="1"/>
  <c r="BI582" i="2"/>
  <c r="BH582" i="2"/>
  <c r="BG582" i="2"/>
  <c r="BF582" i="2"/>
  <c r="AA582" i="2"/>
  <c r="Y582" i="2"/>
  <c r="Y580" i="2" s="1"/>
  <c r="W582" i="2"/>
  <c r="BK582" i="2"/>
  <c r="N582" i="2"/>
  <c r="BE582" i="2"/>
  <c r="BI581" i="2"/>
  <c r="BH581" i="2"/>
  <c r="BG581" i="2"/>
  <c r="BF581" i="2"/>
  <c r="AA581" i="2"/>
  <c r="Y581" i="2"/>
  <c r="W581" i="2"/>
  <c r="BK581" i="2"/>
  <c r="BK580" i="2" s="1"/>
  <c r="N580" i="2" s="1"/>
  <c r="N110" i="2" s="1"/>
  <c r="N581" i="2"/>
  <c r="BE581" i="2" s="1"/>
  <c r="BI579" i="2"/>
  <c r="BH579" i="2"/>
  <c r="BG579" i="2"/>
  <c r="BF579" i="2"/>
  <c r="AA579" i="2"/>
  <c r="Y579" i="2"/>
  <c r="W579" i="2"/>
  <c r="BK579" i="2"/>
  <c r="N579" i="2"/>
  <c r="BE579" i="2" s="1"/>
  <c r="BI574" i="2"/>
  <c r="BH574" i="2"/>
  <c r="BG574" i="2"/>
  <c r="BF574" i="2"/>
  <c r="AA574" i="2"/>
  <c r="Y574" i="2"/>
  <c r="W574" i="2"/>
  <c r="BK574" i="2"/>
  <c r="N574" i="2"/>
  <c r="BE574" i="2"/>
  <c r="BI572" i="2"/>
  <c r="BH572" i="2"/>
  <c r="BG572" i="2"/>
  <c r="BF572" i="2"/>
  <c r="AA572" i="2"/>
  <c r="Y572" i="2"/>
  <c r="W572" i="2"/>
  <c r="BK572" i="2"/>
  <c r="N572" i="2"/>
  <c r="BE572" i="2" s="1"/>
  <c r="BI567" i="2"/>
  <c r="BH567" i="2"/>
  <c r="BG567" i="2"/>
  <c r="BF567" i="2"/>
  <c r="AA567" i="2"/>
  <c r="Y567" i="2"/>
  <c r="W567" i="2"/>
  <c r="BK567" i="2"/>
  <c r="N567" i="2"/>
  <c r="BE567" i="2" s="1"/>
  <c r="BI562" i="2"/>
  <c r="BH562" i="2"/>
  <c r="BG562" i="2"/>
  <c r="BF562" i="2"/>
  <c r="AA562" i="2"/>
  <c r="Y562" i="2"/>
  <c r="W562" i="2"/>
  <c r="BK562" i="2"/>
  <c r="N562" i="2"/>
  <c r="BE562" i="2" s="1"/>
  <c r="BI560" i="2"/>
  <c r="BH560" i="2"/>
  <c r="BG560" i="2"/>
  <c r="BF560" i="2"/>
  <c r="AA560" i="2"/>
  <c r="Y560" i="2"/>
  <c r="W560" i="2"/>
  <c r="BK560" i="2"/>
  <c r="N560" i="2"/>
  <c r="BE560" i="2" s="1"/>
  <c r="BI552" i="2"/>
  <c r="BH552" i="2"/>
  <c r="BG552" i="2"/>
  <c r="BF552" i="2"/>
  <c r="AA552" i="2"/>
  <c r="Y552" i="2"/>
  <c r="W552" i="2"/>
  <c r="BK552" i="2"/>
  <c r="N552" i="2"/>
  <c r="BE552" i="2" s="1"/>
  <c r="BI543" i="2"/>
  <c r="BH543" i="2"/>
  <c r="BG543" i="2"/>
  <c r="BF543" i="2"/>
  <c r="AA543" i="2"/>
  <c r="Y543" i="2"/>
  <c r="W543" i="2"/>
  <c r="BK543" i="2"/>
  <c r="N543" i="2"/>
  <c r="BE543" i="2"/>
  <c r="BI541" i="2"/>
  <c r="BH541" i="2"/>
  <c r="BG541" i="2"/>
  <c r="BF541" i="2"/>
  <c r="AA541" i="2"/>
  <c r="Y541" i="2"/>
  <c r="W541" i="2"/>
  <c r="BK541" i="2"/>
  <c r="N541" i="2"/>
  <c r="BE541" i="2" s="1"/>
  <c r="BI536" i="2"/>
  <c r="BH536" i="2"/>
  <c r="BG536" i="2"/>
  <c r="BF536" i="2"/>
  <c r="AA536" i="2"/>
  <c r="Y536" i="2"/>
  <c r="W536" i="2"/>
  <c r="BK536" i="2"/>
  <c r="N536" i="2"/>
  <c r="BE536" i="2" s="1"/>
  <c r="BI533" i="2"/>
  <c r="BH533" i="2"/>
  <c r="BG533" i="2"/>
  <c r="BF533" i="2"/>
  <c r="AA533" i="2"/>
  <c r="Y533" i="2"/>
  <c r="W533" i="2"/>
  <c r="BK533" i="2"/>
  <c r="N533" i="2"/>
  <c r="BE533" i="2" s="1"/>
  <c r="BI525" i="2"/>
  <c r="BH525" i="2"/>
  <c r="BG525" i="2"/>
  <c r="BF525" i="2"/>
  <c r="AA525" i="2"/>
  <c r="Y525" i="2"/>
  <c r="W525" i="2"/>
  <c r="BK525" i="2"/>
  <c r="N525" i="2"/>
  <c r="BE525" i="2" s="1"/>
  <c r="BI519" i="2"/>
  <c r="BH519" i="2"/>
  <c r="BG519" i="2"/>
  <c r="BF519" i="2"/>
  <c r="AA519" i="2"/>
  <c r="Y519" i="2"/>
  <c r="W519" i="2"/>
  <c r="BK519" i="2"/>
  <c r="N519" i="2"/>
  <c r="BE519" i="2" s="1"/>
  <c r="BI517" i="2"/>
  <c r="BH517" i="2"/>
  <c r="BG517" i="2"/>
  <c r="BF517" i="2"/>
  <c r="AA517" i="2"/>
  <c r="Y517" i="2"/>
  <c r="W517" i="2"/>
  <c r="BK517" i="2"/>
  <c r="N517" i="2"/>
  <c r="BE517" i="2" s="1"/>
  <c r="BI511" i="2"/>
  <c r="BH511" i="2"/>
  <c r="BG511" i="2"/>
  <c r="BF511" i="2"/>
  <c r="AA511" i="2"/>
  <c r="Y511" i="2"/>
  <c r="W511" i="2"/>
  <c r="BK511" i="2"/>
  <c r="N511" i="2"/>
  <c r="BE511" i="2"/>
  <c r="BI509" i="2"/>
  <c r="BH509" i="2"/>
  <c r="BG509" i="2"/>
  <c r="BF509" i="2"/>
  <c r="AA509" i="2"/>
  <c r="Y509" i="2"/>
  <c r="W509" i="2"/>
  <c r="BK509" i="2"/>
  <c r="N509" i="2"/>
  <c r="BE509" i="2" s="1"/>
  <c r="BI504" i="2"/>
  <c r="BH504" i="2"/>
  <c r="BG504" i="2"/>
  <c r="BF504" i="2"/>
  <c r="AA504" i="2"/>
  <c r="Y504" i="2"/>
  <c r="W504" i="2"/>
  <c r="BK504" i="2"/>
  <c r="N504" i="2"/>
  <c r="BE504" i="2" s="1"/>
  <c r="BI494" i="2"/>
  <c r="BH494" i="2"/>
  <c r="BG494" i="2"/>
  <c r="BF494" i="2"/>
  <c r="AA494" i="2"/>
  <c r="Y494" i="2"/>
  <c r="W494" i="2"/>
  <c r="BK494" i="2"/>
  <c r="N494" i="2"/>
  <c r="BE494" i="2" s="1"/>
  <c r="BI492" i="2"/>
  <c r="BH492" i="2"/>
  <c r="BG492" i="2"/>
  <c r="BF492" i="2"/>
  <c r="AA492" i="2"/>
  <c r="Y492" i="2"/>
  <c r="W492" i="2"/>
  <c r="BK492" i="2"/>
  <c r="N492" i="2"/>
  <c r="BE492" i="2" s="1"/>
  <c r="BI487" i="2"/>
  <c r="BH487" i="2"/>
  <c r="BG487" i="2"/>
  <c r="BF487" i="2"/>
  <c r="AA487" i="2"/>
  <c r="Y487" i="2"/>
  <c r="W487" i="2"/>
  <c r="BK487" i="2"/>
  <c r="N487" i="2"/>
  <c r="BE487" i="2" s="1"/>
  <c r="BI480" i="2"/>
  <c r="BH480" i="2"/>
  <c r="BG480" i="2"/>
  <c r="BF480" i="2"/>
  <c r="AA480" i="2"/>
  <c r="Y480" i="2"/>
  <c r="W480" i="2"/>
  <c r="BK480" i="2"/>
  <c r="N480" i="2"/>
  <c r="BE480" i="2"/>
  <c r="BI478" i="2"/>
  <c r="BH478" i="2"/>
  <c r="BG478" i="2"/>
  <c r="BF478" i="2"/>
  <c r="AA478" i="2"/>
  <c r="Y478" i="2"/>
  <c r="W478" i="2"/>
  <c r="BK478" i="2"/>
  <c r="N478" i="2"/>
  <c r="BE478" i="2" s="1"/>
  <c r="BI477" i="2"/>
  <c r="BH477" i="2"/>
  <c r="BG477" i="2"/>
  <c r="BF477" i="2"/>
  <c r="AA477" i="2"/>
  <c r="Y477" i="2"/>
  <c r="W477" i="2"/>
  <c r="BK477" i="2"/>
  <c r="N477" i="2"/>
  <c r="BE477" i="2" s="1"/>
  <c r="BI476" i="2"/>
  <c r="BH476" i="2"/>
  <c r="BG476" i="2"/>
  <c r="BF476" i="2"/>
  <c r="AA476" i="2"/>
  <c r="Y476" i="2"/>
  <c r="W476" i="2"/>
  <c r="BK476" i="2"/>
  <c r="N476" i="2"/>
  <c r="BE476" i="2" s="1"/>
  <c r="BI474" i="2"/>
  <c r="BH474" i="2"/>
  <c r="BG474" i="2"/>
  <c r="BF474" i="2"/>
  <c r="AA474" i="2"/>
  <c r="Y474" i="2"/>
  <c r="W474" i="2"/>
  <c r="BK474" i="2"/>
  <c r="N474" i="2"/>
  <c r="BE474" i="2" s="1"/>
  <c r="BI473" i="2"/>
  <c r="BH473" i="2"/>
  <c r="BG473" i="2"/>
  <c r="BF473" i="2"/>
  <c r="AA473" i="2"/>
  <c r="Y473" i="2"/>
  <c r="W473" i="2"/>
  <c r="BK473" i="2"/>
  <c r="N473" i="2"/>
  <c r="BE473" i="2" s="1"/>
  <c r="BI471" i="2"/>
  <c r="BH471" i="2"/>
  <c r="BG471" i="2"/>
  <c r="BF471" i="2"/>
  <c r="AA471" i="2"/>
  <c r="Y471" i="2"/>
  <c r="W471" i="2"/>
  <c r="W470" i="2" s="1"/>
  <c r="BK471" i="2"/>
  <c r="N471" i="2"/>
  <c r="BE471" i="2" s="1"/>
  <c r="BI469" i="2"/>
  <c r="BH469" i="2"/>
  <c r="BG469" i="2"/>
  <c r="BF469" i="2"/>
  <c r="AA469" i="2"/>
  <c r="Y469" i="2"/>
  <c r="W469" i="2"/>
  <c r="BK469" i="2"/>
  <c r="N469" i="2"/>
  <c r="BE469" i="2" s="1"/>
  <c r="BI468" i="2"/>
  <c r="BH468" i="2"/>
  <c r="BG468" i="2"/>
  <c r="BF468" i="2"/>
  <c r="AA468" i="2"/>
  <c r="Y468" i="2"/>
  <c r="W468" i="2"/>
  <c r="BK468" i="2"/>
  <c r="N468" i="2"/>
  <c r="BE468" i="2" s="1"/>
  <c r="BI467" i="2"/>
  <c r="BH467" i="2"/>
  <c r="BG467" i="2"/>
  <c r="BF467" i="2"/>
  <c r="AA467" i="2"/>
  <c r="Y467" i="2"/>
  <c r="W467" i="2"/>
  <c r="BK467" i="2"/>
  <c r="N467" i="2"/>
  <c r="BE467" i="2" s="1"/>
  <c r="BI461" i="2"/>
  <c r="BH461" i="2"/>
  <c r="BG461" i="2"/>
  <c r="BF461" i="2"/>
  <c r="AA461" i="2"/>
  <c r="Y461" i="2"/>
  <c r="W461" i="2"/>
  <c r="BK461" i="2"/>
  <c r="N461" i="2"/>
  <c r="BE461" i="2"/>
  <c r="BI455" i="2"/>
  <c r="BH455" i="2"/>
  <c r="BG455" i="2"/>
  <c r="BF455" i="2"/>
  <c r="AA455" i="2"/>
  <c r="Y455" i="2"/>
  <c r="W455" i="2"/>
  <c r="BK455" i="2"/>
  <c r="N455" i="2"/>
  <c r="BE455" i="2" s="1"/>
  <c r="BI454" i="2"/>
  <c r="BH454" i="2"/>
  <c r="BG454" i="2"/>
  <c r="BF454" i="2"/>
  <c r="AA454" i="2"/>
  <c r="Y454" i="2"/>
  <c r="W454" i="2"/>
  <c r="BK454" i="2"/>
  <c r="N454" i="2"/>
  <c r="BE454" i="2"/>
  <c r="BI452" i="2"/>
  <c r="BH452" i="2"/>
  <c r="BG452" i="2"/>
  <c r="BF452" i="2"/>
  <c r="AA452" i="2"/>
  <c r="Y452" i="2"/>
  <c r="W452" i="2"/>
  <c r="BK452" i="2"/>
  <c r="N452" i="2"/>
  <c r="BE452" i="2" s="1"/>
  <c r="BI449" i="2"/>
  <c r="BH449" i="2"/>
  <c r="BG449" i="2"/>
  <c r="BF449" i="2"/>
  <c r="AA449" i="2"/>
  <c r="Y449" i="2"/>
  <c r="W449" i="2"/>
  <c r="BK449" i="2"/>
  <c r="N449" i="2"/>
  <c r="BE449" i="2" s="1"/>
  <c r="BI445" i="2"/>
  <c r="BH445" i="2"/>
  <c r="BG445" i="2"/>
  <c r="BF445" i="2"/>
  <c r="AA445" i="2"/>
  <c r="Y445" i="2"/>
  <c r="W445" i="2"/>
  <c r="BK445" i="2"/>
  <c r="N445" i="2"/>
  <c r="BE445" i="2" s="1"/>
  <c r="BI443" i="2"/>
  <c r="BH443" i="2"/>
  <c r="BG443" i="2"/>
  <c r="BF443" i="2"/>
  <c r="AA443" i="2"/>
  <c r="Y443" i="2"/>
  <c r="W443" i="2"/>
  <c r="BK443" i="2"/>
  <c r="N443" i="2"/>
  <c r="BE443" i="2" s="1"/>
  <c r="BI442" i="2"/>
  <c r="BH442" i="2"/>
  <c r="BG442" i="2"/>
  <c r="BF442" i="2"/>
  <c r="AA442" i="2"/>
  <c r="Y442" i="2"/>
  <c r="W442" i="2"/>
  <c r="BK442" i="2"/>
  <c r="N442" i="2"/>
  <c r="BE442" i="2" s="1"/>
  <c r="BI441" i="2"/>
  <c r="BH441" i="2"/>
  <c r="BG441" i="2"/>
  <c r="BF441" i="2"/>
  <c r="AA441" i="2"/>
  <c r="Y441" i="2"/>
  <c r="W441" i="2"/>
  <c r="BK441" i="2"/>
  <c r="N441" i="2"/>
  <c r="BE441" i="2" s="1"/>
  <c r="BI439" i="2"/>
  <c r="BH439" i="2"/>
  <c r="BG439" i="2"/>
  <c r="BF439" i="2"/>
  <c r="AA439" i="2"/>
  <c r="Y439" i="2"/>
  <c r="W439" i="2"/>
  <c r="BK439" i="2"/>
  <c r="N439" i="2"/>
  <c r="BE439" i="2" s="1"/>
  <c r="BI438" i="2"/>
  <c r="BH438" i="2"/>
  <c r="BG438" i="2"/>
  <c r="BF438" i="2"/>
  <c r="AA438" i="2"/>
  <c r="Y438" i="2"/>
  <c r="W438" i="2"/>
  <c r="BK438" i="2"/>
  <c r="N438" i="2"/>
  <c r="BE438" i="2" s="1"/>
  <c r="BI437" i="2"/>
  <c r="BH437" i="2"/>
  <c r="BG437" i="2"/>
  <c r="BF437" i="2"/>
  <c r="AA437" i="2"/>
  <c r="Y437" i="2"/>
  <c r="W437" i="2"/>
  <c r="BK437" i="2"/>
  <c r="N437" i="2"/>
  <c r="BE437" i="2"/>
  <c r="BI436" i="2"/>
  <c r="BH436" i="2"/>
  <c r="BG436" i="2"/>
  <c r="BF436" i="2"/>
  <c r="AA436" i="2"/>
  <c r="Y436" i="2"/>
  <c r="W436" i="2"/>
  <c r="BK436" i="2"/>
  <c r="N436" i="2"/>
  <c r="BE436" i="2" s="1"/>
  <c r="BI429" i="2"/>
  <c r="BH429" i="2"/>
  <c r="BG429" i="2"/>
  <c r="BF429" i="2"/>
  <c r="AA429" i="2"/>
  <c r="Y429" i="2"/>
  <c r="W429" i="2"/>
  <c r="BK429" i="2"/>
  <c r="N429" i="2"/>
  <c r="BE429" i="2"/>
  <c r="BI428" i="2"/>
  <c r="BH428" i="2"/>
  <c r="BG428" i="2"/>
  <c r="BF428" i="2"/>
  <c r="AA428" i="2"/>
  <c r="Y428" i="2"/>
  <c r="W428" i="2"/>
  <c r="BK428" i="2"/>
  <c r="N428" i="2"/>
  <c r="BE428" i="2" s="1"/>
  <c r="BI425" i="2"/>
  <c r="BH425" i="2"/>
  <c r="BG425" i="2"/>
  <c r="BF425" i="2"/>
  <c r="AA425" i="2"/>
  <c r="Y425" i="2"/>
  <c r="W425" i="2"/>
  <c r="BK425" i="2"/>
  <c r="N425" i="2"/>
  <c r="BE425" i="2" s="1"/>
  <c r="BI424" i="2"/>
  <c r="BH424" i="2"/>
  <c r="BG424" i="2"/>
  <c r="BF424" i="2"/>
  <c r="AA424" i="2"/>
  <c r="Y424" i="2"/>
  <c r="W424" i="2"/>
  <c r="BK424" i="2"/>
  <c r="N424" i="2"/>
  <c r="BE424" i="2" s="1"/>
  <c r="BI423" i="2"/>
  <c r="BH423" i="2"/>
  <c r="BG423" i="2"/>
  <c r="BF423" i="2"/>
  <c r="AA423" i="2"/>
  <c r="Y423" i="2"/>
  <c r="W423" i="2"/>
  <c r="BK423" i="2"/>
  <c r="N423" i="2"/>
  <c r="BE423" i="2" s="1"/>
  <c r="BI420" i="2"/>
  <c r="BH420" i="2"/>
  <c r="BG420" i="2"/>
  <c r="BF420" i="2"/>
  <c r="AA420" i="2"/>
  <c r="Y420" i="2"/>
  <c r="W420" i="2"/>
  <c r="BK420" i="2"/>
  <c r="N420" i="2"/>
  <c r="BE420" i="2" s="1"/>
  <c r="BI419" i="2"/>
  <c r="BH419" i="2"/>
  <c r="BG419" i="2"/>
  <c r="BF419" i="2"/>
  <c r="AA419" i="2"/>
  <c r="Y419" i="2"/>
  <c r="W419" i="2"/>
  <c r="BK419" i="2"/>
  <c r="N419" i="2"/>
  <c r="BE419" i="2"/>
  <c r="BI417" i="2"/>
  <c r="BH417" i="2"/>
  <c r="BG417" i="2"/>
  <c r="BF417" i="2"/>
  <c r="AA417" i="2"/>
  <c r="Y417" i="2"/>
  <c r="W417" i="2"/>
  <c r="BK417" i="2"/>
  <c r="N417" i="2"/>
  <c r="BE417" i="2" s="1"/>
  <c r="BI415" i="2"/>
  <c r="BH415" i="2"/>
  <c r="BG415" i="2"/>
  <c r="BF415" i="2"/>
  <c r="AA415" i="2"/>
  <c r="Y415" i="2"/>
  <c r="W415" i="2"/>
  <c r="BK415" i="2"/>
  <c r="N415" i="2"/>
  <c r="BE415" i="2" s="1"/>
  <c r="BI414" i="2"/>
  <c r="BH414" i="2"/>
  <c r="BG414" i="2"/>
  <c r="BF414" i="2"/>
  <c r="AA414" i="2"/>
  <c r="Y414" i="2"/>
  <c r="W414" i="2"/>
  <c r="BK414" i="2"/>
  <c r="N414" i="2"/>
  <c r="BE414" i="2" s="1"/>
  <c r="BI413" i="2"/>
  <c r="BH413" i="2"/>
  <c r="BG413" i="2"/>
  <c r="BF413" i="2"/>
  <c r="AA413" i="2"/>
  <c r="Y413" i="2"/>
  <c r="W413" i="2"/>
  <c r="BK413" i="2"/>
  <c r="N413" i="2"/>
  <c r="BE413" i="2" s="1"/>
  <c r="BI410" i="2"/>
  <c r="BH410" i="2"/>
  <c r="BG410" i="2"/>
  <c r="BF410" i="2"/>
  <c r="AA410" i="2"/>
  <c r="Y410" i="2"/>
  <c r="W410" i="2"/>
  <c r="BK410" i="2"/>
  <c r="N410" i="2"/>
  <c r="BE410" i="2"/>
  <c r="BI407" i="2"/>
  <c r="BH407" i="2"/>
  <c r="BG407" i="2"/>
  <c r="BF407" i="2"/>
  <c r="AA407" i="2"/>
  <c r="Y407" i="2"/>
  <c r="W407" i="2"/>
  <c r="BK407" i="2"/>
  <c r="N407" i="2"/>
  <c r="BE407" i="2" s="1"/>
  <c r="BI405" i="2"/>
  <c r="BH405" i="2"/>
  <c r="BG405" i="2"/>
  <c r="BF405" i="2"/>
  <c r="AA405" i="2"/>
  <c r="Y405" i="2"/>
  <c r="W405" i="2"/>
  <c r="BK405" i="2"/>
  <c r="N405" i="2"/>
  <c r="BE405" i="2" s="1"/>
  <c r="BI399" i="2"/>
  <c r="BH399" i="2"/>
  <c r="BG399" i="2"/>
  <c r="BF399" i="2"/>
  <c r="AA399" i="2"/>
  <c r="Y399" i="2"/>
  <c r="W399" i="2"/>
  <c r="BK399" i="2"/>
  <c r="N399" i="2"/>
  <c r="BE399" i="2" s="1"/>
  <c r="BI394" i="2"/>
  <c r="BH394" i="2"/>
  <c r="BG394" i="2"/>
  <c r="BF394" i="2"/>
  <c r="AA394" i="2"/>
  <c r="Y394" i="2"/>
  <c r="W394" i="2"/>
  <c r="BK394" i="2"/>
  <c r="N394" i="2"/>
  <c r="BE394" i="2" s="1"/>
  <c r="BI392" i="2"/>
  <c r="BH392" i="2"/>
  <c r="BG392" i="2"/>
  <c r="BF392" i="2"/>
  <c r="AA392" i="2"/>
  <c r="Y392" i="2"/>
  <c r="W392" i="2"/>
  <c r="BK392" i="2"/>
  <c r="N392" i="2"/>
  <c r="BE392" i="2" s="1"/>
  <c r="BI383" i="2"/>
  <c r="BH383" i="2"/>
  <c r="BG383" i="2"/>
  <c r="BF383" i="2"/>
  <c r="AA383" i="2"/>
  <c r="Y383" i="2"/>
  <c r="W383" i="2"/>
  <c r="BK383" i="2"/>
  <c r="N383" i="2"/>
  <c r="BE383" i="2" s="1"/>
  <c r="BI377" i="2"/>
  <c r="BH377" i="2"/>
  <c r="BG377" i="2"/>
  <c r="BF377" i="2"/>
  <c r="AA377" i="2"/>
  <c r="Y377" i="2"/>
  <c r="W377" i="2"/>
  <c r="BK377" i="2"/>
  <c r="N377" i="2"/>
  <c r="BE377" i="2" s="1"/>
  <c r="BI368" i="2"/>
  <c r="BH368" i="2"/>
  <c r="BG368" i="2"/>
  <c r="BF368" i="2"/>
  <c r="AA368" i="2"/>
  <c r="Y368" i="2"/>
  <c r="W368" i="2"/>
  <c r="BK368" i="2"/>
  <c r="N368" i="2"/>
  <c r="BE368" i="2" s="1"/>
  <c r="BI365" i="2"/>
  <c r="BH365" i="2"/>
  <c r="BG365" i="2"/>
  <c r="BF365" i="2"/>
  <c r="AA365" i="2"/>
  <c r="AA364" i="2" s="1"/>
  <c r="Y365" i="2"/>
  <c r="Y364" i="2" s="1"/>
  <c r="W365" i="2"/>
  <c r="W364" i="2" s="1"/>
  <c r="BK365" i="2"/>
  <c r="BK364" i="2" s="1"/>
  <c r="N364" i="2" s="1"/>
  <c r="N102" i="2" s="1"/>
  <c r="N365" i="2"/>
  <c r="BE365" i="2" s="1"/>
  <c r="BI363" i="2"/>
  <c r="BH363" i="2"/>
  <c r="BG363" i="2"/>
  <c r="BF363" i="2"/>
  <c r="AA363" i="2"/>
  <c r="Y363" i="2"/>
  <c r="W363" i="2"/>
  <c r="BK363" i="2"/>
  <c r="N363" i="2"/>
  <c r="BE363" i="2" s="1"/>
  <c r="BI362" i="2"/>
  <c r="BH362" i="2"/>
  <c r="BG362" i="2"/>
  <c r="BF362" i="2"/>
  <c r="AA362" i="2"/>
  <c r="Y362" i="2"/>
  <c r="W362" i="2"/>
  <c r="BK362" i="2"/>
  <c r="N362" i="2"/>
  <c r="BE362" i="2"/>
  <c r="BI361" i="2"/>
  <c r="BH361" i="2"/>
  <c r="BG361" i="2"/>
  <c r="BF361" i="2"/>
  <c r="AA361" i="2"/>
  <c r="Y361" i="2"/>
  <c r="W361" i="2"/>
  <c r="BK361" i="2"/>
  <c r="N361" i="2"/>
  <c r="BE361" i="2" s="1"/>
  <c r="BI360" i="2"/>
  <c r="BH360" i="2"/>
  <c r="BG360" i="2"/>
  <c r="BF360" i="2"/>
  <c r="AA360" i="2"/>
  <c r="Y360" i="2"/>
  <c r="W360" i="2"/>
  <c r="BK360" i="2"/>
  <c r="N360" i="2"/>
  <c r="BE360" i="2" s="1"/>
  <c r="BI356" i="2"/>
  <c r="BH356" i="2"/>
  <c r="BG356" i="2"/>
  <c r="BF356" i="2"/>
  <c r="AA356" i="2"/>
  <c r="Y356" i="2"/>
  <c r="W356" i="2"/>
  <c r="BK356" i="2"/>
  <c r="N356" i="2"/>
  <c r="BE356" i="2"/>
  <c r="BI353" i="2"/>
  <c r="BH353" i="2"/>
  <c r="BG353" i="2"/>
  <c r="BF353" i="2"/>
  <c r="AA353" i="2"/>
  <c r="Y353" i="2"/>
  <c r="W353" i="2"/>
  <c r="BK353" i="2"/>
  <c r="N353" i="2"/>
  <c r="BE353" i="2" s="1"/>
  <c r="BI345" i="2"/>
  <c r="BH345" i="2"/>
  <c r="BG345" i="2"/>
  <c r="BF345" i="2"/>
  <c r="AA345" i="2"/>
  <c r="Y345" i="2"/>
  <c r="W345" i="2"/>
  <c r="BK345" i="2"/>
  <c r="N345" i="2"/>
  <c r="BE345" i="2" s="1"/>
  <c r="BI341" i="2"/>
  <c r="BH341" i="2"/>
  <c r="BG341" i="2"/>
  <c r="BF341" i="2"/>
  <c r="AA341" i="2"/>
  <c r="Y341" i="2"/>
  <c r="W341" i="2"/>
  <c r="BK341" i="2"/>
  <c r="N341" i="2"/>
  <c r="BE341" i="2" s="1"/>
  <c r="BI339" i="2"/>
  <c r="BH339" i="2"/>
  <c r="BG339" i="2"/>
  <c r="BF339" i="2"/>
  <c r="AA339" i="2"/>
  <c r="Y339" i="2"/>
  <c r="W339" i="2"/>
  <c r="BK339" i="2"/>
  <c r="N339" i="2"/>
  <c r="BE339" i="2" s="1"/>
  <c r="BI336" i="2"/>
  <c r="BH336" i="2"/>
  <c r="BG336" i="2"/>
  <c r="BF336" i="2"/>
  <c r="AA336" i="2"/>
  <c r="Y336" i="2"/>
  <c r="W336" i="2"/>
  <c r="BK336" i="2"/>
  <c r="N336" i="2"/>
  <c r="BE336" i="2" s="1"/>
  <c r="BI335" i="2"/>
  <c r="BH335" i="2"/>
  <c r="BG335" i="2"/>
  <c r="BF335" i="2"/>
  <c r="AA335" i="2"/>
  <c r="Y335" i="2"/>
  <c r="W335" i="2"/>
  <c r="BK335" i="2"/>
  <c r="N335" i="2"/>
  <c r="BE335" i="2" s="1"/>
  <c r="BI330" i="2"/>
  <c r="BH330" i="2"/>
  <c r="BG330" i="2"/>
  <c r="BF330" i="2"/>
  <c r="AA330" i="2"/>
  <c r="Y330" i="2"/>
  <c r="W330" i="2"/>
  <c r="BK330" i="2"/>
  <c r="N330" i="2"/>
  <c r="BE330" i="2" s="1"/>
  <c r="BI318" i="2"/>
  <c r="BH318" i="2"/>
  <c r="BG318" i="2"/>
  <c r="BF318" i="2"/>
  <c r="AA318" i="2"/>
  <c r="Y318" i="2"/>
  <c r="W318" i="2"/>
  <c r="BK318" i="2"/>
  <c r="N318" i="2"/>
  <c r="BE318" i="2" s="1"/>
  <c r="BI315" i="2"/>
  <c r="BH315" i="2"/>
  <c r="BG315" i="2"/>
  <c r="BF315" i="2"/>
  <c r="AA315" i="2"/>
  <c r="Y315" i="2"/>
  <c r="W315" i="2"/>
  <c r="BK315" i="2"/>
  <c r="N315" i="2"/>
  <c r="BE315" i="2" s="1"/>
  <c r="BI314" i="2"/>
  <c r="BH314" i="2"/>
  <c r="BG314" i="2"/>
  <c r="BF314" i="2"/>
  <c r="AA314" i="2"/>
  <c r="Y314" i="2"/>
  <c r="W314" i="2"/>
  <c r="BK314" i="2"/>
  <c r="N314" i="2"/>
  <c r="BE314" i="2" s="1"/>
  <c r="BI312" i="2"/>
  <c r="BH312" i="2"/>
  <c r="BG312" i="2"/>
  <c r="BF312" i="2"/>
  <c r="AA312" i="2"/>
  <c r="Y312" i="2"/>
  <c r="W312" i="2"/>
  <c r="BK312" i="2"/>
  <c r="N312" i="2"/>
  <c r="BE312" i="2" s="1"/>
  <c r="BI309" i="2"/>
  <c r="BH309" i="2"/>
  <c r="BG309" i="2"/>
  <c r="BF309" i="2"/>
  <c r="AA309" i="2"/>
  <c r="Y309" i="2"/>
  <c r="W309" i="2"/>
  <c r="W308" i="2" s="1"/>
  <c r="BK309" i="2"/>
  <c r="N309" i="2"/>
  <c r="BE309" i="2" s="1"/>
  <c r="BI307" i="2"/>
  <c r="BH307" i="2"/>
  <c r="BG307" i="2"/>
  <c r="BF307" i="2"/>
  <c r="AA307" i="2"/>
  <c r="AA306" i="2" s="1"/>
  <c r="Y307" i="2"/>
  <c r="Y306" i="2" s="1"/>
  <c r="W307" i="2"/>
  <c r="W306" i="2" s="1"/>
  <c r="BK307" i="2"/>
  <c r="BK306" i="2" s="1"/>
  <c r="N306" i="2" s="1"/>
  <c r="N98" i="2" s="1"/>
  <c r="N307" i="2"/>
  <c r="BE307" i="2" s="1"/>
  <c r="BI305" i="2"/>
  <c r="BH305" i="2"/>
  <c r="BG305" i="2"/>
  <c r="BF305" i="2"/>
  <c r="AA305" i="2"/>
  <c r="Y305" i="2"/>
  <c r="W305" i="2"/>
  <c r="BK305" i="2"/>
  <c r="N305" i="2"/>
  <c r="BE305" i="2" s="1"/>
  <c r="BI304" i="2"/>
  <c r="BH304" i="2"/>
  <c r="BG304" i="2"/>
  <c r="BF304" i="2"/>
  <c r="AA304" i="2"/>
  <c r="Y304" i="2"/>
  <c r="W304" i="2"/>
  <c r="BK304" i="2"/>
  <c r="N304" i="2"/>
  <c r="BE304" i="2" s="1"/>
  <c r="BI303" i="2"/>
  <c r="BH303" i="2"/>
  <c r="BG303" i="2"/>
  <c r="BF303" i="2"/>
  <c r="AA303" i="2"/>
  <c r="Y303" i="2"/>
  <c r="W303" i="2"/>
  <c r="BK303" i="2"/>
  <c r="N303" i="2"/>
  <c r="BE303" i="2" s="1"/>
  <c r="BI302" i="2"/>
  <c r="BH302" i="2"/>
  <c r="BG302" i="2"/>
  <c r="BF302" i="2"/>
  <c r="AA302" i="2"/>
  <c r="Y302" i="2"/>
  <c r="Y301" i="2" s="1"/>
  <c r="W302" i="2"/>
  <c r="BK302" i="2"/>
  <c r="N302" i="2"/>
  <c r="BE302" i="2"/>
  <c r="BI295" i="2"/>
  <c r="BH295" i="2"/>
  <c r="BG295" i="2"/>
  <c r="BF295" i="2"/>
  <c r="AA295" i="2"/>
  <c r="Y295" i="2"/>
  <c r="W295" i="2"/>
  <c r="BK295" i="2"/>
  <c r="N295" i="2"/>
  <c r="BE295" i="2" s="1"/>
  <c r="BI294" i="2"/>
  <c r="BH294" i="2"/>
  <c r="BG294" i="2"/>
  <c r="BF294" i="2"/>
  <c r="AA294" i="2"/>
  <c r="Y294" i="2"/>
  <c r="W294" i="2"/>
  <c r="BK294" i="2"/>
  <c r="N294" i="2"/>
  <c r="BE294" i="2" s="1"/>
  <c r="BI292" i="2"/>
  <c r="BH292" i="2"/>
  <c r="BG292" i="2"/>
  <c r="BF292" i="2"/>
  <c r="AA292" i="2"/>
  <c r="Y292" i="2"/>
  <c r="W292" i="2"/>
  <c r="BK292" i="2"/>
  <c r="N292" i="2"/>
  <c r="BE292" i="2" s="1"/>
  <c r="BI290" i="2"/>
  <c r="BH290" i="2"/>
  <c r="BG290" i="2"/>
  <c r="BF290" i="2"/>
  <c r="AA290" i="2"/>
  <c r="Y290" i="2"/>
  <c r="W290" i="2"/>
  <c r="BK290" i="2"/>
  <c r="N290" i="2"/>
  <c r="BE290" i="2" s="1"/>
  <c r="BI284" i="2"/>
  <c r="BH284" i="2"/>
  <c r="BG284" i="2"/>
  <c r="BF284" i="2"/>
  <c r="AA284" i="2"/>
  <c r="Y284" i="2"/>
  <c r="W284" i="2"/>
  <c r="BK284" i="2"/>
  <c r="N284" i="2"/>
  <c r="BE284" i="2" s="1"/>
  <c r="BI281" i="2"/>
  <c r="BH281" i="2"/>
  <c r="BG281" i="2"/>
  <c r="BF281" i="2"/>
  <c r="AA281" i="2"/>
  <c r="Y281" i="2"/>
  <c r="W281" i="2"/>
  <c r="BK281" i="2"/>
  <c r="N281" i="2"/>
  <c r="BE281" i="2" s="1"/>
  <c r="BI275" i="2"/>
  <c r="BH275" i="2"/>
  <c r="BG275" i="2"/>
  <c r="BF275" i="2"/>
  <c r="AA275" i="2"/>
  <c r="Y275" i="2"/>
  <c r="W275" i="2"/>
  <c r="BK275" i="2"/>
  <c r="N275" i="2"/>
  <c r="BE275" i="2" s="1"/>
  <c r="BI273" i="2"/>
  <c r="BH273" i="2"/>
  <c r="BG273" i="2"/>
  <c r="BF273" i="2"/>
  <c r="AA273" i="2"/>
  <c r="Y273" i="2"/>
  <c r="W273" i="2"/>
  <c r="BK273" i="2"/>
  <c r="N273" i="2"/>
  <c r="BE273" i="2" s="1"/>
  <c r="BI267" i="2"/>
  <c r="BH267" i="2"/>
  <c r="BG267" i="2"/>
  <c r="BF267" i="2"/>
  <c r="AA267" i="2"/>
  <c r="Y267" i="2"/>
  <c r="W267" i="2"/>
  <c r="BK267" i="2"/>
  <c r="N267" i="2"/>
  <c r="BE267" i="2" s="1"/>
  <c r="BI265" i="2"/>
  <c r="BH265" i="2"/>
  <c r="BG265" i="2"/>
  <c r="BF265" i="2"/>
  <c r="AA265" i="2"/>
  <c r="Y265" i="2"/>
  <c r="W265" i="2"/>
  <c r="BK265" i="2"/>
  <c r="N265" i="2"/>
  <c r="BE265" i="2"/>
  <c r="BI261" i="2"/>
  <c r="BH261" i="2"/>
  <c r="BG261" i="2"/>
  <c r="BF261" i="2"/>
  <c r="AA261" i="2"/>
  <c r="Y261" i="2"/>
  <c r="W261" i="2"/>
  <c r="BK261" i="2"/>
  <c r="N261" i="2"/>
  <c r="BE261" i="2" s="1"/>
  <c r="BI255" i="2"/>
  <c r="BH255" i="2"/>
  <c r="BG255" i="2"/>
  <c r="BF255" i="2"/>
  <c r="AA255" i="2"/>
  <c r="Y255" i="2"/>
  <c r="W255" i="2"/>
  <c r="BK255" i="2"/>
  <c r="N255" i="2"/>
  <c r="BE255" i="2" s="1"/>
  <c r="BI249" i="2"/>
  <c r="BH249" i="2"/>
  <c r="BG249" i="2"/>
  <c r="BF249" i="2"/>
  <c r="AA249" i="2"/>
  <c r="Y249" i="2"/>
  <c r="W249" i="2"/>
  <c r="BK249" i="2"/>
  <c r="N249" i="2"/>
  <c r="BE249" i="2" s="1"/>
  <c r="BI243" i="2"/>
  <c r="BH243" i="2"/>
  <c r="BG243" i="2"/>
  <c r="BF243" i="2"/>
  <c r="AA243" i="2"/>
  <c r="Y243" i="2"/>
  <c r="W243" i="2"/>
  <c r="BK243" i="2"/>
  <c r="N243" i="2"/>
  <c r="BE243" i="2" s="1"/>
  <c r="BI235" i="2"/>
  <c r="BH235" i="2"/>
  <c r="BG235" i="2"/>
  <c r="BF235" i="2"/>
  <c r="AA235" i="2"/>
  <c r="Y235" i="2"/>
  <c r="W235" i="2"/>
  <c r="BK235" i="2"/>
  <c r="N235" i="2"/>
  <c r="BE235" i="2"/>
  <c r="BI228" i="2"/>
  <c r="BH228" i="2"/>
  <c r="BG228" i="2"/>
  <c r="BF228" i="2"/>
  <c r="AA228" i="2"/>
  <c r="Y228" i="2"/>
  <c r="W228" i="2"/>
  <c r="BK228" i="2"/>
  <c r="N228" i="2"/>
  <c r="BE228" i="2" s="1"/>
  <c r="BI217" i="2"/>
  <c r="BH217" i="2"/>
  <c r="BG217" i="2"/>
  <c r="BF217" i="2"/>
  <c r="AA217" i="2"/>
  <c r="Y217" i="2"/>
  <c r="W217" i="2"/>
  <c r="BK217" i="2"/>
  <c r="N217" i="2"/>
  <c r="BE217" i="2" s="1"/>
  <c r="BI211" i="2"/>
  <c r="BH211" i="2"/>
  <c r="BG211" i="2"/>
  <c r="BF211" i="2"/>
  <c r="AA211" i="2"/>
  <c r="Y211" i="2"/>
  <c r="W211" i="2"/>
  <c r="BK211" i="2"/>
  <c r="N211" i="2"/>
  <c r="BE211" i="2" s="1"/>
  <c r="BI200" i="2"/>
  <c r="BH200" i="2"/>
  <c r="BG200" i="2"/>
  <c r="BF200" i="2"/>
  <c r="AA200" i="2"/>
  <c r="Y200" i="2"/>
  <c r="W200" i="2"/>
  <c r="BK200" i="2"/>
  <c r="N200" i="2"/>
  <c r="BE200" i="2" s="1"/>
  <c r="BI198" i="2"/>
  <c r="BH198" i="2"/>
  <c r="BG198" i="2"/>
  <c r="BF198" i="2"/>
  <c r="AA198" i="2"/>
  <c r="Y198" i="2"/>
  <c r="W198" i="2"/>
  <c r="BK198" i="2"/>
  <c r="N198" i="2"/>
  <c r="BE198" i="2"/>
  <c r="BI197" i="2"/>
  <c r="BH197" i="2"/>
  <c r="BG197" i="2"/>
  <c r="BF197" i="2"/>
  <c r="AA197" i="2"/>
  <c r="Y197" i="2"/>
  <c r="W197" i="2"/>
  <c r="BK197" i="2"/>
  <c r="N197" i="2"/>
  <c r="BE197" i="2" s="1"/>
  <c r="BI196" i="2"/>
  <c r="BH196" i="2"/>
  <c r="BG196" i="2"/>
  <c r="BF196" i="2"/>
  <c r="AA196" i="2"/>
  <c r="Y196" i="2"/>
  <c r="W196" i="2"/>
  <c r="BK196" i="2"/>
  <c r="N196" i="2"/>
  <c r="BE196" i="2" s="1"/>
  <c r="BI195" i="2"/>
  <c r="BH195" i="2"/>
  <c r="BG195" i="2"/>
  <c r="BF195" i="2"/>
  <c r="AA195" i="2"/>
  <c r="Y195" i="2"/>
  <c r="W195" i="2"/>
  <c r="BK195" i="2"/>
  <c r="N195" i="2"/>
  <c r="BE195" i="2" s="1"/>
  <c r="BI194" i="2"/>
  <c r="BH194" i="2"/>
  <c r="BG194" i="2"/>
  <c r="BF194" i="2"/>
  <c r="AA194" i="2"/>
  <c r="Y194" i="2"/>
  <c r="W194" i="2"/>
  <c r="BK194" i="2"/>
  <c r="N194" i="2"/>
  <c r="BE194" i="2" s="1"/>
  <c r="BI193" i="2"/>
  <c r="BH193" i="2"/>
  <c r="BG193" i="2"/>
  <c r="BF193" i="2"/>
  <c r="AA193" i="2"/>
  <c r="Y193" i="2"/>
  <c r="W193" i="2"/>
  <c r="BK193" i="2"/>
  <c r="N193" i="2"/>
  <c r="BE193" i="2" s="1"/>
  <c r="BI190" i="2"/>
  <c r="BH190" i="2"/>
  <c r="BG190" i="2"/>
  <c r="BF190" i="2"/>
  <c r="AA190" i="2"/>
  <c r="Y190" i="2"/>
  <c r="W190" i="2"/>
  <c r="BK190" i="2"/>
  <c r="N190" i="2"/>
  <c r="BE190" i="2"/>
  <c r="BI186" i="2"/>
  <c r="BH186" i="2"/>
  <c r="BG186" i="2"/>
  <c r="BF186" i="2"/>
  <c r="AA186" i="2"/>
  <c r="Y186" i="2"/>
  <c r="W186" i="2"/>
  <c r="BK186" i="2"/>
  <c r="N186" i="2"/>
  <c r="BE186" i="2" s="1"/>
  <c r="BI184" i="2"/>
  <c r="BH184" i="2"/>
  <c r="BG184" i="2"/>
  <c r="BF184" i="2"/>
  <c r="AA184" i="2"/>
  <c r="Y184" i="2"/>
  <c r="W184" i="2"/>
  <c r="BK184" i="2"/>
  <c r="N184" i="2"/>
  <c r="BE184" i="2" s="1"/>
  <c r="BI182" i="2"/>
  <c r="BH182" i="2"/>
  <c r="BG182" i="2"/>
  <c r="BF182" i="2"/>
  <c r="AA182" i="2"/>
  <c r="Y182" i="2"/>
  <c r="W182" i="2"/>
  <c r="BK182" i="2"/>
  <c r="N182" i="2"/>
  <c r="BE182" i="2" s="1"/>
  <c r="BI178" i="2"/>
  <c r="BH178" i="2"/>
  <c r="BG178" i="2"/>
  <c r="BF178" i="2"/>
  <c r="AA178" i="2"/>
  <c r="Y178" i="2"/>
  <c r="W178" i="2"/>
  <c r="BK178" i="2"/>
  <c r="N178" i="2"/>
  <c r="BE178" i="2" s="1"/>
  <c r="BI175" i="2"/>
  <c r="BH175" i="2"/>
  <c r="BG175" i="2"/>
  <c r="BF175" i="2"/>
  <c r="AA175" i="2"/>
  <c r="Y175" i="2"/>
  <c r="W175" i="2"/>
  <c r="BK175" i="2"/>
  <c r="N175" i="2"/>
  <c r="BE175" i="2" s="1"/>
  <c r="BI170" i="2"/>
  <c r="BH170" i="2"/>
  <c r="BG170" i="2"/>
  <c r="BF170" i="2"/>
  <c r="AA170" i="2"/>
  <c r="Y170" i="2"/>
  <c r="W170" i="2"/>
  <c r="BK170" i="2"/>
  <c r="N170" i="2"/>
  <c r="BE170" i="2" s="1"/>
  <c r="BI169" i="2"/>
  <c r="BH169" i="2"/>
  <c r="BG169" i="2"/>
  <c r="BF169" i="2"/>
  <c r="AA169" i="2"/>
  <c r="Y169" i="2"/>
  <c r="W169" i="2"/>
  <c r="BK169" i="2"/>
  <c r="N169" i="2"/>
  <c r="BE169" i="2"/>
  <c r="BI163" i="2"/>
  <c r="BH163" i="2"/>
  <c r="BG163" i="2"/>
  <c r="BF163" i="2"/>
  <c r="AA163" i="2"/>
  <c r="Y163" i="2"/>
  <c r="W163" i="2"/>
  <c r="BK163" i="2"/>
  <c r="N163" i="2"/>
  <c r="BE163" i="2" s="1"/>
  <c r="BI158" i="2"/>
  <c r="BH158" i="2"/>
  <c r="BG158" i="2"/>
  <c r="BF158" i="2"/>
  <c r="AA158" i="2"/>
  <c r="Y158" i="2"/>
  <c r="W158" i="2"/>
  <c r="BK158" i="2"/>
  <c r="N158" i="2"/>
  <c r="BE158" i="2" s="1"/>
  <c r="BI153" i="2"/>
  <c r="BH153" i="2"/>
  <c r="BG153" i="2"/>
  <c r="BF153" i="2"/>
  <c r="AA153" i="2"/>
  <c r="Y153" i="2"/>
  <c r="Y152" i="2" s="1"/>
  <c r="W153" i="2"/>
  <c r="BK153" i="2"/>
  <c r="N153" i="2"/>
  <c r="BE153" i="2"/>
  <c r="BI150" i="2"/>
  <c r="BH150" i="2"/>
  <c r="BG150" i="2"/>
  <c r="BF150" i="2"/>
  <c r="AA150" i="2"/>
  <c r="Y150" i="2"/>
  <c r="W150" i="2"/>
  <c r="BK150" i="2"/>
  <c r="N150" i="2"/>
  <c r="BE150" i="2" s="1"/>
  <c r="BI149" i="2"/>
  <c r="BH149" i="2"/>
  <c r="BG149" i="2"/>
  <c r="H34" i="2" s="1"/>
  <c r="BB88" i="1" s="1"/>
  <c r="BF149" i="2"/>
  <c r="AA149" i="2"/>
  <c r="Y149" i="2"/>
  <c r="W149" i="2"/>
  <c r="BK149" i="2"/>
  <c r="N149" i="2"/>
  <c r="BE149" i="2" s="1"/>
  <c r="BI148" i="2"/>
  <c r="BH148" i="2"/>
  <c r="BG148" i="2"/>
  <c r="BF148" i="2"/>
  <c r="AA148" i="2"/>
  <c r="Y148" i="2"/>
  <c r="W148" i="2"/>
  <c r="BK148" i="2"/>
  <c r="N148" i="2"/>
  <c r="BE148" i="2" s="1"/>
  <c r="BI146" i="2"/>
  <c r="BH146" i="2"/>
  <c r="BG146" i="2"/>
  <c r="BF146" i="2"/>
  <c r="AA146" i="2"/>
  <c r="Y146" i="2"/>
  <c r="W146" i="2"/>
  <c r="BK146" i="2"/>
  <c r="N146" i="2"/>
  <c r="BE146" i="2" s="1"/>
  <c r="BI145" i="2"/>
  <c r="BH145" i="2"/>
  <c r="BG145" i="2"/>
  <c r="BF145" i="2"/>
  <c r="AA145" i="2"/>
  <c r="Y145" i="2"/>
  <c r="W145" i="2"/>
  <c r="BK145" i="2"/>
  <c r="N145" i="2"/>
  <c r="BE145" i="2"/>
  <c r="BI134" i="2"/>
  <c r="BH134" i="2"/>
  <c r="BG134" i="2"/>
  <c r="BF134" i="2"/>
  <c r="AA134" i="2"/>
  <c r="Y134" i="2"/>
  <c r="W134" i="2"/>
  <c r="BK134" i="2"/>
  <c r="N134" i="2"/>
  <c r="BE134" i="2" s="1"/>
  <c r="F127" i="2"/>
  <c r="F125" i="2"/>
  <c r="F123" i="2"/>
  <c r="F83" i="2"/>
  <c r="F81" i="2"/>
  <c r="F79" i="2"/>
  <c r="O21" i="2"/>
  <c r="E21" i="2"/>
  <c r="M128" i="2" s="1"/>
  <c r="O20" i="2"/>
  <c r="O18" i="2"/>
  <c r="E18" i="2"/>
  <c r="M83" i="2" s="1"/>
  <c r="O17" i="2"/>
  <c r="O15" i="2"/>
  <c r="E15" i="2"/>
  <c r="F84" i="2" s="1"/>
  <c r="O14" i="2"/>
  <c r="O9" i="2"/>
  <c r="M81" i="2" s="1"/>
  <c r="F6" i="2"/>
  <c r="F122" i="2" s="1"/>
  <c r="F78" i="2"/>
  <c r="AM83" i="1"/>
  <c r="L83" i="1"/>
  <c r="AM82" i="1"/>
  <c r="L82" i="1"/>
  <c r="AM80" i="1"/>
  <c r="L80" i="1"/>
  <c r="L78" i="1"/>
  <c r="L77" i="1"/>
  <c r="M33" i="5" l="1"/>
  <c r="AW91" i="1" s="1"/>
  <c r="Y112" i="5"/>
  <c r="Y111" i="5" s="1"/>
  <c r="H33" i="5"/>
  <c r="BA91" i="1" s="1"/>
  <c r="W112" i="5"/>
  <c r="W111" i="5" s="1"/>
  <c r="AU91" i="1" s="1"/>
  <c r="BK133" i="2"/>
  <c r="H33" i="2"/>
  <c r="BA88" i="1" s="1"/>
  <c r="H35" i="2"/>
  <c r="BC88" i="1" s="1"/>
  <c r="W289" i="2"/>
  <c r="Y317" i="2"/>
  <c r="Y418" i="2"/>
  <c r="W120" i="4"/>
  <c r="F84" i="5"/>
  <c r="BK359" i="2"/>
  <c r="N359" i="2" s="1"/>
  <c r="N101" i="2" s="1"/>
  <c r="AA359" i="2"/>
  <c r="W359" i="2"/>
  <c r="Y367" i="2"/>
  <c r="AA580" i="2"/>
  <c r="BK592" i="2"/>
  <c r="N592" i="2" s="1"/>
  <c r="N111" i="2" s="1"/>
  <c r="AA121" i="3"/>
  <c r="H35" i="3"/>
  <c r="BC89" i="1" s="1"/>
  <c r="BC87" i="1" s="1"/>
  <c r="AY87" i="1" s="1"/>
  <c r="BK224" i="3"/>
  <c r="N224" i="3" s="1"/>
  <c r="N97" i="3" s="1"/>
  <c r="H35" i="4"/>
  <c r="BC90" i="1" s="1"/>
  <c r="BK120" i="4"/>
  <c r="N120" i="4" s="1"/>
  <c r="N91" i="4" s="1"/>
  <c r="M33" i="4"/>
  <c r="AW90" i="1" s="1"/>
  <c r="AA120" i="4"/>
  <c r="H36" i="4"/>
  <c r="BD90" i="1" s="1"/>
  <c r="H34" i="5"/>
  <c r="BB91" i="1" s="1"/>
  <c r="H36" i="2"/>
  <c r="BD88" i="1" s="1"/>
  <c r="Y189" i="2"/>
  <c r="Y289" i="2"/>
  <c r="BK367" i="2"/>
  <c r="BK444" i="2"/>
  <c r="N444" i="2" s="1"/>
  <c r="N106" i="2" s="1"/>
  <c r="Y470" i="2"/>
  <c r="Y479" i="2"/>
  <c r="Y542" i="2"/>
  <c r="W121" i="3"/>
  <c r="BK135" i="4"/>
  <c r="BK134" i="4" s="1"/>
  <c r="N134" i="4" s="1"/>
  <c r="N94" i="4" s="1"/>
  <c r="H36" i="5"/>
  <c r="BD91" i="1" s="1"/>
  <c r="M127" i="2"/>
  <c r="M84" i="2"/>
  <c r="M81" i="5"/>
  <c r="F78" i="5"/>
  <c r="M83" i="3"/>
  <c r="M116" i="3"/>
  <c r="M33" i="2"/>
  <c r="AW88" i="1" s="1"/>
  <c r="AA133" i="2"/>
  <c r="BK168" i="2"/>
  <c r="N168" i="2" s="1"/>
  <c r="N92" i="2" s="1"/>
  <c r="W168" i="2"/>
  <c r="Y242" i="2"/>
  <c r="W301" i="2"/>
  <c r="W367" i="2"/>
  <c r="Y444" i="2"/>
  <c r="Y366" i="2" s="1"/>
  <c r="Y133" i="2"/>
  <c r="BK152" i="2"/>
  <c r="N152" i="2" s="1"/>
  <c r="N91" i="2" s="1"/>
  <c r="AA152" i="2"/>
  <c r="W152" i="2"/>
  <c r="BK189" i="2"/>
  <c r="N189" i="2" s="1"/>
  <c r="N93" i="2" s="1"/>
  <c r="AA189" i="2"/>
  <c r="W189" i="2"/>
  <c r="AA289" i="2"/>
  <c r="BK301" i="2"/>
  <c r="N301" i="2" s="1"/>
  <c r="N97" i="2" s="1"/>
  <c r="AA308" i="2"/>
  <c r="BK317" i="2"/>
  <c r="N317" i="2" s="1"/>
  <c r="N100" i="2" s="1"/>
  <c r="Y359" i="2"/>
  <c r="AA367" i="2"/>
  <c r="BK418" i="2"/>
  <c r="N418" i="2" s="1"/>
  <c r="N105" i="2" s="1"/>
  <c r="AA418" i="2"/>
  <c r="W418" i="2"/>
  <c r="BK470" i="2"/>
  <c r="N470" i="2" s="1"/>
  <c r="N107" i="2" s="1"/>
  <c r="BK479" i="2"/>
  <c r="N479" i="2" s="1"/>
  <c r="N108" i="2" s="1"/>
  <c r="AA479" i="2"/>
  <c r="W479" i="2"/>
  <c r="BK542" i="2"/>
  <c r="N542" i="2" s="1"/>
  <c r="N109" i="2" s="1"/>
  <c r="AA542" i="2"/>
  <c r="W542" i="2"/>
  <c r="AA592" i="2"/>
  <c r="AA168" i="2"/>
  <c r="Y199" i="2"/>
  <c r="BK308" i="2"/>
  <c r="N308" i="2" s="1"/>
  <c r="N99" i="2" s="1"/>
  <c r="W317" i="2"/>
  <c r="W444" i="2"/>
  <c r="AA470" i="2"/>
  <c r="W133" i="2"/>
  <c r="Y168" i="2"/>
  <c r="BK199" i="2"/>
  <c r="N199" i="2" s="1"/>
  <c r="N94" i="2" s="1"/>
  <c r="AA199" i="2"/>
  <c r="W199" i="2"/>
  <c r="BK242" i="2"/>
  <c r="N242" i="2" s="1"/>
  <c r="N95" i="2" s="1"/>
  <c r="AA242" i="2"/>
  <c r="W242" i="2"/>
  <c r="BK289" i="2"/>
  <c r="N289" i="2" s="1"/>
  <c r="N96" i="2" s="1"/>
  <c r="AA301" i="2"/>
  <c r="Y308" i="2"/>
  <c r="AA317" i="2"/>
  <c r="AA444" i="2"/>
  <c r="W580" i="2"/>
  <c r="M113" i="3"/>
  <c r="W173" i="3"/>
  <c r="W224" i="3"/>
  <c r="F116" i="3"/>
  <c r="AA181" i="3"/>
  <c r="BK254" i="3"/>
  <c r="N254" i="3" s="1"/>
  <c r="N99" i="3" s="1"/>
  <c r="AA112" i="5"/>
  <c r="AA111" i="5" s="1"/>
  <c r="M83" i="5"/>
  <c r="BK127" i="4"/>
  <c r="N127" i="4" s="1"/>
  <c r="N92" i="4" s="1"/>
  <c r="AA127" i="4"/>
  <c r="W127" i="4"/>
  <c r="W135" i="4"/>
  <c r="W134" i="4" s="1"/>
  <c r="AA135" i="4"/>
  <c r="AA134" i="4" s="1"/>
  <c r="M109" i="4"/>
  <c r="F112" i="4"/>
  <c r="M83" i="4"/>
  <c r="Y127" i="4"/>
  <c r="Y116" i="4"/>
  <c r="Y115" i="4" s="1"/>
  <c r="H34" i="3"/>
  <c r="BB89" i="1" s="1"/>
  <c r="BB87" i="1" s="1"/>
  <c r="W163" i="3"/>
  <c r="W120" i="3" s="1"/>
  <c r="BK173" i="3"/>
  <c r="N173" i="3" s="1"/>
  <c r="N93" i="3" s="1"/>
  <c r="Y224" i="3"/>
  <c r="AA233" i="3"/>
  <c r="W254" i="3"/>
  <c r="Y121" i="3"/>
  <c r="H33" i="3"/>
  <c r="BA89" i="1" s="1"/>
  <c r="BK163" i="3"/>
  <c r="N163" i="3" s="1"/>
  <c r="N92" i="3" s="1"/>
  <c r="Y163" i="3"/>
  <c r="AA173" i="3"/>
  <c r="Y181" i="3"/>
  <c r="H36" i="3"/>
  <c r="BD89" i="1" s="1"/>
  <c r="AA163" i="3"/>
  <c r="AA120" i="3" s="1"/>
  <c r="Y173" i="3"/>
  <c r="W181" i="3"/>
  <c r="W233" i="3"/>
  <c r="Y254" i="3"/>
  <c r="BK121" i="3"/>
  <c r="N121" i="3" s="1"/>
  <c r="N90" i="3" s="1"/>
  <c r="M33" i="3"/>
  <c r="AW89" i="1" s="1"/>
  <c r="F78" i="3"/>
  <c r="BK181" i="3"/>
  <c r="AA224" i="3"/>
  <c r="BK233" i="3"/>
  <c r="N233" i="3" s="1"/>
  <c r="N98" i="3" s="1"/>
  <c r="Y233" i="3"/>
  <c r="Y180" i="3" s="1"/>
  <c r="AA254" i="3"/>
  <c r="BK112" i="5"/>
  <c r="N113" i="5"/>
  <c r="N90" i="5" s="1"/>
  <c r="AA116" i="4"/>
  <c r="AA115" i="4" s="1"/>
  <c r="W116" i="4"/>
  <c r="N133" i="2"/>
  <c r="N90" i="2" s="1"/>
  <c r="N181" i="3"/>
  <c r="N96" i="3" s="1"/>
  <c r="BK116" i="4"/>
  <c r="M125" i="2"/>
  <c r="F128" i="2"/>
  <c r="N367" i="2"/>
  <c r="N104" i="2" s="1"/>
  <c r="M112" i="4"/>
  <c r="N117" i="4"/>
  <c r="N90" i="4" s="1"/>
  <c r="N135" i="4"/>
  <c r="N95" i="4" s="1"/>
  <c r="F106" i="4"/>
  <c r="M108" i="5"/>
  <c r="BD87" i="1" l="1"/>
  <c r="W35" i="1" s="1"/>
  <c r="BA87" i="1"/>
  <c r="W32" i="1" s="1"/>
  <c r="W180" i="3"/>
  <c r="W132" i="2"/>
  <c r="W366" i="2"/>
  <c r="AA132" i="2"/>
  <c r="BK366" i="2"/>
  <c r="N366" i="2" s="1"/>
  <c r="N103" i="2" s="1"/>
  <c r="AA366" i="2"/>
  <c r="AA131" i="2" s="1"/>
  <c r="Y132" i="2"/>
  <c r="Y131" i="2"/>
  <c r="BK132" i="2"/>
  <c r="BK131" i="2" s="1"/>
  <c r="N131" i="2" s="1"/>
  <c r="N88" i="2" s="1"/>
  <c r="L114" i="2" s="1"/>
  <c r="BK180" i="3"/>
  <c r="N180" i="3" s="1"/>
  <c r="N95" i="3" s="1"/>
  <c r="BK120" i="3"/>
  <c r="N120" i="3" s="1"/>
  <c r="N89" i="3" s="1"/>
  <c r="Y120" i="3"/>
  <c r="Y119" i="3" s="1"/>
  <c r="W119" i="3"/>
  <c r="AU89" i="1" s="1"/>
  <c r="W115" i="4"/>
  <c r="AU90" i="1" s="1"/>
  <c r="W34" i="1"/>
  <c r="AA180" i="3"/>
  <c r="AA119" i="3" s="1"/>
  <c r="N112" i="5"/>
  <c r="N89" i="5" s="1"/>
  <c r="BK111" i="5"/>
  <c r="N111" i="5" s="1"/>
  <c r="N88" i="5" s="1"/>
  <c r="L94" i="5" s="1"/>
  <c r="N116" i="4"/>
  <c r="N89" i="4" s="1"/>
  <c r="BK115" i="4"/>
  <c r="N115" i="4" s="1"/>
  <c r="N88" i="4" s="1"/>
  <c r="L98" i="4" s="1"/>
  <c r="W33" i="1"/>
  <c r="AX87" i="1"/>
  <c r="W131" i="2"/>
  <c r="AU88" i="1" s="1"/>
  <c r="AW87" i="1" l="1"/>
  <c r="AK32" i="1" s="1"/>
  <c r="AU87" i="1"/>
  <c r="N132" i="2"/>
  <c r="N89" i="2" s="1"/>
  <c r="BK119" i="3"/>
  <c r="N119" i="3" s="1"/>
  <c r="N88" i="3" s="1"/>
  <c r="M27" i="5"/>
  <c r="M27" i="2"/>
  <c r="M27" i="4"/>
  <c r="M27" i="3" l="1"/>
  <c r="L102" i="3"/>
  <c r="H32" i="2"/>
  <c r="AZ88" i="1" s="1"/>
  <c r="M32" i="2"/>
  <c r="AV88" i="1" s="1"/>
  <c r="AT88" i="1" s="1"/>
  <c r="M32" i="3"/>
  <c r="AV89" i="1" s="1"/>
  <c r="AT89" i="1" s="1"/>
  <c r="H32" i="3"/>
  <c r="AZ89" i="1" s="1"/>
  <c r="M32" i="5"/>
  <c r="AV91" i="1" s="1"/>
  <c r="AT91" i="1" s="1"/>
  <c r="H32" i="5"/>
  <c r="AZ91" i="1" s="1"/>
  <c r="H32" i="4"/>
  <c r="AZ90" i="1" s="1"/>
  <c r="M32" i="4"/>
  <c r="AV90" i="1" s="1"/>
  <c r="AT90" i="1" s="1"/>
  <c r="AZ87" i="1" l="1"/>
  <c r="AV87" i="1" s="1"/>
  <c r="AS91" i="1"/>
  <c r="M30" i="5"/>
  <c r="AS89" i="1"/>
  <c r="M30" i="3"/>
  <c r="AS90" i="1"/>
  <c r="M30" i="4"/>
  <c r="AS88" i="1"/>
  <c r="M30" i="2"/>
  <c r="AS87" i="1" l="1"/>
  <c r="L38" i="4"/>
  <c r="AG90" i="1"/>
  <c r="AN90" i="1" s="1"/>
  <c r="AG88" i="1"/>
  <c r="L38" i="2"/>
  <c r="L38" i="5"/>
  <c r="AG91" i="1"/>
  <c r="AN91" i="1" s="1"/>
  <c r="AT87" i="1"/>
  <c r="L38" i="3"/>
  <c r="AG89" i="1"/>
  <c r="AN89" i="1" s="1"/>
  <c r="AN88" i="1" l="1"/>
  <c r="AG87" i="1"/>
  <c r="AG94" i="1" s="1"/>
  <c r="AN87" i="1" l="1"/>
  <c r="AN94" i="1" s="1"/>
  <c r="AK26" i="1"/>
  <c r="AK29" i="1" l="1"/>
  <c r="W31" i="1"/>
  <c r="AK31" i="1"/>
  <c r="AK37" i="1" l="1"/>
</calcChain>
</file>

<file path=xl/sharedStrings.xml><?xml version="1.0" encoding="utf-8"?>
<sst xmlns="http://schemas.openxmlformats.org/spreadsheetml/2006/main" count="7225" uniqueCount="1184">
  <si>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</si>
  <si>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</si>
  <si>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</si>
  <si>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</si>
  <si>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</si>
  <si>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</si>
  <si>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</si>
  <si>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</si>
  <si>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</si>
  <si>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</si>
  <si>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</si>
  <si>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</si>
  <si>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</si>
  <si>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</si>
  <si>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</si>
  <si>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</si>
  <si>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</si>
  <si>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NAB_R_1901001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</si>
  <si>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</si>
  <si>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</si>
  <si>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Koupaliště BpH - rekonstrukce sociálního zařízení</t>
  </si>
  <si>
    <t>JKSO:</t>
  </si>
  <si>
    <t>CC-CZ:</t>
  </si>
  <si>
    <t>Místo:</t>
  </si>
  <si>
    <t>Bystřice p.Hostýnem</t>
  </si>
  <si>
    <t>Datum:</t>
  </si>
  <si>
    <t>6. 2. 2019</t>
  </si>
  <si>
    <t>Objednatel:</t>
  </si>
  <si>
    <t>IČ:</t>
  </si>
  <si>
    <t>Město Bystřice pod Hostýnem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</si>
  <si>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</si>
  <si>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</si>
  <si>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</si>
  <si>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</si>
  <si>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</si>
  <si>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</si>
  <si>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</si>
  <si>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Poznámka:</t>
  </si>
  <si>
    <t>Náklady z rozpočtů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</si>
  <si>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</si>
  <si>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</si>
  <si>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</si>
  <si>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</si>
  <si>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</si>
  <si>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</si>
  <si>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</si>
  <si>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</si>
  <si>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</si>
  <si>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</si>
  <si>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</si>
  <si>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</si>
  <si>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</si>
  <si>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</si>
  <si>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</si>
  <si>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</si>
  <si>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</si>
  <si>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</si>
  <si>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</si>
  <si>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</si>
  <si>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</si>
  <si>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</si>
  <si>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</si>
  <si>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</si>
  <si>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</si>
  <si>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</si>
  <si>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</si>
  <si>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</si>
  <si>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</si>
  <si>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</si>
  <si>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</si>
  <si>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</si>
  <si>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</si>
  <si>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</si>
  <si>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</si>
  <si>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D</t>
  </si>
  <si>
    <t>0</t>
  </si>
  <si>
    <t>###NOIMPORT###</t>
  </si>
  <si>
    <t>IMPORT</t>
  </si>
  <si>
    <t>{3a62ef03-f3f8-4772-aa32-44e4fcfad749}</t>
  </si>
  <si>
    <t>{00000000-0000-0000-0000-000000000000}</t>
  </si>
  <si>
    <t>/</t>
  </si>
  <si>
    <t>01</t>
  </si>
  <si>
    <t>Stavební práce</t>
  </si>
  <si>
    <t>1</t>
  </si>
  <si>
    <t>{99599022-1508-4434-8f07-4eff639f8e62}</t>
  </si>
  <si>
    <t>02</t>
  </si>
  <si>
    <t>ZTI</t>
  </si>
  <si>
    <t>{94ac29d9-bbd1-4ffe-998b-4c96753ebdfd}</t>
  </si>
  <si>
    <t>03</t>
  </si>
  <si>
    <t>Elektro</t>
  </si>
  <si>
    <t>{9e042831-db2d-425f-9aff-cd52eda0f3f9}</t>
  </si>
  <si>
    <t>04</t>
  </si>
  <si>
    <t>VRNY</t>
  </si>
  <si>
    <t>{91b455a3-af8d-4d16-8fad-b8dfee1ac900}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</si>
  <si>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</si>
  <si>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</si>
  <si>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</si>
  <si>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</si>
  <si>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</si>
  <si>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</si>
  <si>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</si>
  <si>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</si>
  <si>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Stavební práce</t>
  </si>
  <si>
    <t>Náklady z rozpočtu</t>
  </si>
  <si>
    <t>REKAPITULACE ROZPOČTU</t>
  </si>
  <si>
    <t>Kód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</si>
  <si>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</si>
  <si>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</si>
  <si>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</si>
  <si>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</si>
  <si>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</si>
  <si>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</si>
  <si>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</si>
  <si>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</si>
  <si>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</si>
  <si>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</si>
  <si>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</si>
  <si>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</si>
  <si>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</si>
  <si>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</si>
  <si>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</si>
  <si>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</si>
  <si>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</si>
  <si>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</si>
  <si>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</si>
  <si>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</si>
  <si>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</si>
  <si>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</si>
  <si>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</si>
  <si>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</si>
  <si>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</si>
  <si>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Zařízení staveniště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</si>
  <si>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</si>
  <si>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</si>
  <si>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</si>
  <si>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</si>
  <si>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</si>
  <si>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</si>
  <si>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</si>
  <si>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</si>
  <si>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</si>
  <si>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</si>
  <si>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</si>
  <si>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</si>
  <si>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</si>
  <si>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</si>
  <si>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</si>
  <si>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</si>
  <si>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139711101</t>
  </si>
  <si>
    <t>Vykopávky v uzavřených prostorách v hornině tř. 1 až 4</t>
  </si>
  <si>
    <t>m3</t>
  </si>
  <si>
    <t>4</t>
  </si>
  <si>
    <t>-2003418269</t>
  </si>
  <si>
    <t>odkopání pro snížení podlahy - srovnání do výšky venkovní dlažby</t>
  </si>
  <si>
    <t>VV</t>
  </si>
  <si>
    <t>8,15*3,7*0,15</t>
  </si>
  <si>
    <t>4,25*2,6*0,15</t>
  </si>
  <si>
    <t xml:space="preserve">odkopání pro násyp pod základovou desku </t>
  </si>
  <si>
    <t>8,15*3,7*0,1</t>
  </si>
  <si>
    <t>4,25*2,6*0,1</t>
  </si>
  <si>
    <t>odkopání pro nový krycí potěr HI</t>
  </si>
  <si>
    <t>8,15*3,7*0,05</t>
  </si>
  <si>
    <t>4,25*2,6*0,05</t>
  </si>
  <si>
    <t>Součet</t>
  </si>
  <si>
    <t>162201211</t>
  </si>
  <si>
    <t>Vodorovné přemístění výkopku z horniny tř. 1 až 4 stavebním kolečkem do 10 m</t>
  </si>
  <si>
    <t>-1940964150</t>
  </si>
  <si>
    <t>3</t>
  </si>
  <si>
    <t>162201219</t>
  </si>
  <si>
    <t>Příplatek k vodorovnému přemístění výkopku z horniny tř. 1 až 4 stavebním kolečkem ZKD 10 m</t>
  </si>
  <si>
    <t>1557472004</t>
  </si>
  <si>
    <t>12,363*4</t>
  </si>
  <si>
    <t>162601102</t>
  </si>
  <si>
    <t>Vodorovné přemístění do 5000 m výkopku/sypaniny z horniny tř. 1 až 4</t>
  </si>
  <si>
    <t>-1193602208</t>
  </si>
  <si>
    <t>5</t>
  </si>
  <si>
    <t>167101101</t>
  </si>
  <si>
    <t>Nakládání výkopku z hornin tř. 1 až 4 do 100 m3</t>
  </si>
  <si>
    <t>1863439608</t>
  </si>
  <si>
    <t>6</t>
  </si>
  <si>
    <t>997223855</t>
  </si>
  <si>
    <t>Poplatek za uložení na skládce (skládkovné) zeminy a kameniva kód odpadu 170 504</t>
  </si>
  <si>
    <t>t</t>
  </si>
  <si>
    <t>800799095</t>
  </si>
  <si>
    <t>12,363*1,8</t>
  </si>
  <si>
    <t>7</t>
  </si>
  <si>
    <t>271532212</t>
  </si>
  <si>
    <t>Podsyp pod základové konstrukce se zhutněním z hrubého kameniva frakce 16 až 32 mm</t>
  </si>
  <si>
    <t>884358803</t>
  </si>
  <si>
    <t>podsyp pod základovou desku</t>
  </si>
  <si>
    <t>8</t>
  </si>
  <si>
    <t>273321311</t>
  </si>
  <si>
    <t>Základové desky ze ŽB bez zvýšených nároků na prostředí tř. C 16/20</t>
  </si>
  <si>
    <t>792428910</t>
  </si>
  <si>
    <t>9</t>
  </si>
  <si>
    <t>273362021</t>
  </si>
  <si>
    <t>Výztuž základových desek svařovanými sítěmi Kari</t>
  </si>
  <si>
    <t>-2006495075</t>
  </si>
  <si>
    <t>kari 100x100x6</t>
  </si>
  <si>
    <t>8,15*3,7*1,3*4,335/1000</t>
  </si>
  <si>
    <t>4,25*2,6*1,3*4,335/1000</t>
  </si>
  <si>
    <t>10</t>
  </si>
  <si>
    <t>317142442</t>
  </si>
  <si>
    <t>Překlad nenosný přímý z pórobetonu v příčkách tl 150 mm dl přes 1000 do 1250 mm</t>
  </si>
  <si>
    <t>kus</t>
  </si>
  <si>
    <t>1009745413</t>
  </si>
  <si>
    <t>11</t>
  </si>
  <si>
    <t>319231213</t>
  </si>
  <si>
    <t>Dodatečná izolace PE fólií zdiva cihelného tl do 600 mm podřezáním řetězovou pilou</t>
  </si>
  <si>
    <t>m2</t>
  </si>
  <si>
    <t>379775623</t>
  </si>
  <si>
    <t>9,3*0,35</t>
  </si>
  <si>
    <t>3,7*0,3*2</t>
  </si>
  <si>
    <t>8,8*0,3</t>
  </si>
  <si>
    <t>12</t>
  </si>
  <si>
    <t>342272225</t>
  </si>
  <si>
    <t>Příčka z pórobetonových hladkých tvárnic na tenkovrstvou maltu tl 100 mm</t>
  </si>
  <si>
    <t>1917707302</t>
  </si>
  <si>
    <t>sprchy</t>
  </si>
  <si>
    <t>2,75*2,3</t>
  </si>
  <si>
    <t>13</t>
  </si>
  <si>
    <t>342272245</t>
  </si>
  <si>
    <t>Příčka z pórobetonových hladkých tvárnic na tenkovrstvou maltu tl 150 mm</t>
  </si>
  <si>
    <t>-2068872368</t>
  </si>
  <si>
    <t>3,7*2,5*2</t>
  </si>
  <si>
    <t>2,75*(4,25*2+2,3)-0,8*2*2</t>
  </si>
  <si>
    <t>14</t>
  </si>
  <si>
    <t>342291112</t>
  </si>
  <si>
    <t>Ukotvení příček montážní polyuretanovou pěnou tl příčky přes 100 mm</t>
  </si>
  <si>
    <t>m</t>
  </si>
  <si>
    <t>2002838572</t>
  </si>
  <si>
    <t>3,7*2+4,25*2+2,3*2</t>
  </si>
  <si>
    <t>342291121</t>
  </si>
  <si>
    <t>Ukotvení příček k cihelným konstrukcím plochými kotvami</t>
  </si>
  <si>
    <t>-1084068416</t>
  </si>
  <si>
    <t>2,5*4+2,75*2</t>
  </si>
  <si>
    <t>16</t>
  </si>
  <si>
    <t>346272216</t>
  </si>
  <si>
    <t>Přizdívka z pórobetonových tvárnic tl 50 mm</t>
  </si>
  <si>
    <t>1396486919</t>
  </si>
  <si>
    <t>OBEZDÍVKY PŘEDSTĚNOVÝCH SYSTÉMU U WC</t>
  </si>
  <si>
    <t>0,9*1,1*6</t>
  </si>
  <si>
    <t>17</t>
  </si>
  <si>
    <t>113106123</t>
  </si>
  <si>
    <t>Rozebrání dlažeb ze zámkových dlaždic komunikací pro pěší ručně</t>
  </si>
  <si>
    <t>-255622678</t>
  </si>
  <si>
    <t>rozebrání zámkové dlažby před objektem pro provádění podřezání a výkopových prací pro ZTI</t>
  </si>
  <si>
    <t>3*9</t>
  </si>
  <si>
    <t>18</t>
  </si>
  <si>
    <t>113107112</t>
  </si>
  <si>
    <t>Odstranění podkladu z kameniva těženého tl 200 mm ručně</t>
  </si>
  <si>
    <t>-508595515</t>
  </si>
  <si>
    <t>19</t>
  </si>
  <si>
    <t>451577777</t>
  </si>
  <si>
    <t>Podklad nebo lože pod dlažbu vodorovný z  kameniva těženého 4-8mm tl do 50mm</t>
  </si>
  <si>
    <t>2009516812</t>
  </si>
  <si>
    <t>20</t>
  </si>
  <si>
    <t>564251111</t>
  </si>
  <si>
    <t>Podklad nebo podsyp ze štěrkopísku ŠP tl 150 mm</t>
  </si>
  <si>
    <t>891698153</t>
  </si>
  <si>
    <t>596211110</t>
  </si>
  <si>
    <t>Kladení zámkové dlažby komunikací pro pěší tl 60 mm skupiny A pl do 50 m2</t>
  </si>
  <si>
    <t>420035197</t>
  </si>
  <si>
    <t>22</t>
  </si>
  <si>
    <t>596211114</t>
  </si>
  <si>
    <t>Příplatek za kombinaci dvou barev u kladení betonových dlažeb komunikací pro pěší tl 60 mm skupiny A</t>
  </si>
  <si>
    <t>-2044358220</t>
  </si>
  <si>
    <t>23</t>
  </si>
  <si>
    <t>5_01</t>
  </si>
  <si>
    <t>Očištění ropzebrané dlažby s jejím uložením na palety na staveništi a zamezpečením pro zpětné použití</t>
  </si>
  <si>
    <t>1989347854</t>
  </si>
  <si>
    <t>24</t>
  </si>
  <si>
    <t>612131101</t>
  </si>
  <si>
    <t>Cementový postřik vnitřních stěn nanášený celoplošně ručně</t>
  </si>
  <si>
    <t>1395844177</t>
  </si>
  <si>
    <t>m101</t>
  </si>
  <si>
    <t>2,5*(3,7*2+2,4*2)-1,2*0,6-0,8*2</t>
  </si>
  <si>
    <t>m102</t>
  </si>
  <si>
    <t>2,5*(3,7*2+2,95*2)-1,2*0,6*2-0,8*2</t>
  </si>
  <si>
    <t>m103</t>
  </si>
  <si>
    <t>2,5*(3,7*2+2,5*2)-0,6*1,2-0,8*2</t>
  </si>
  <si>
    <t>1,4*2,5</t>
  </si>
  <si>
    <t>m104 + m105</t>
  </si>
  <si>
    <t>2,6*(4,25+2,6+2,3*4+2*4)-0,8*2*2</t>
  </si>
  <si>
    <t>25</t>
  </si>
  <si>
    <t>612311131</t>
  </si>
  <si>
    <t>Potažení vnitřních stěn vápenným štukem tloušťky do 3 mm</t>
  </si>
  <si>
    <t>1557135437</t>
  </si>
  <si>
    <t>omítka stěn</t>
  </si>
  <si>
    <t>149,9</t>
  </si>
  <si>
    <t>odečet obklady</t>
  </si>
  <si>
    <t>-77,37</t>
  </si>
  <si>
    <t>26</t>
  </si>
  <si>
    <t>612321111</t>
  </si>
  <si>
    <t>Vápenocementová omítka hrubá jednovrstvá zatřená vnitřních stěn nanášená ručně tl. 10mm</t>
  </si>
  <si>
    <t>984080944</t>
  </si>
  <si>
    <t>27</t>
  </si>
  <si>
    <t>612321191</t>
  </si>
  <si>
    <t>Příplatek k vápenocementové omítce vnitřních stěn za každých dalších 5 mm tloušťky ručně</t>
  </si>
  <si>
    <t>1786065754</t>
  </si>
  <si>
    <t>příplatek za křivost starého zdiva 4x</t>
  </si>
  <si>
    <t>(2,5*(8,15*2+3,7*3)-0,8*2*3-0,6*1,2*4)*4</t>
  </si>
  <si>
    <t>příplatek na nové omítky 1x</t>
  </si>
  <si>
    <t>2,5*3,7*4</t>
  </si>
  <si>
    <t>2,6*(4,25+2,6+2*4+2,3*3)-0,8*2*2</t>
  </si>
  <si>
    <t>28</t>
  </si>
  <si>
    <t>612325302</t>
  </si>
  <si>
    <t>Vápenocementová štuková omítka ostění nebo nadpraží</t>
  </si>
  <si>
    <t>-402544544</t>
  </si>
  <si>
    <t>okna</t>
  </si>
  <si>
    <t>0,35*(0,6*2+1,2*2)*3</t>
  </si>
  <si>
    <t>0,3*(0,6*2+1,2*2)</t>
  </si>
  <si>
    <t>dveře</t>
  </si>
  <si>
    <t>0,3*(0,9+2*2)*3</t>
  </si>
  <si>
    <t>29</t>
  </si>
  <si>
    <t>622131101</t>
  </si>
  <si>
    <t>Cementový postřik vnějších stěn nanášený celoplošně ručně</t>
  </si>
  <si>
    <t>-937700948</t>
  </si>
  <si>
    <t>nová venkovní stěna - sprchy</t>
  </si>
  <si>
    <t>2,8*4,25-0,8*2*2</t>
  </si>
  <si>
    <t xml:space="preserve">zapravení omítky vnější stěny po odsekané omítce v pruhu 0,3m po provedení podřezání </t>
  </si>
  <si>
    <t>0,3*(8,8+4,35+9,3)</t>
  </si>
  <si>
    <t>30</t>
  </si>
  <si>
    <t>622142001</t>
  </si>
  <si>
    <t>Potažení vnějších stěn sklovláknitým pletivem vtlačeným do tenkovrstvé hmoty</t>
  </si>
  <si>
    <t>-1703752345</t>
  </si>
  <si>
    <t>vnější omítka - nová hrubá</t>
  </si>
  <si>
    <t>15,435</t>
  </si>
  <si>
    <t>vnější omítka - opravovaná plocha</t>
  </si>
  <si>
    <t>16,48</t>
  </si>
  <si>
    <t>31</t>
  </si>
  <si>
    <t>622321131</t>
  </si>
  <si>
    <t>Potažení vnějších stěn vápenocementovým aktivovaným štukem tloušťky do 3 mm</t>
  </si>
  <si>
    <t>-1742652054</t>
  </si>
  <si>
    <t>32</t>
  </si>
  <si>
    <t>622143003</t>
  </si>
  <si>
    <t>Montáž omítkových plastových nebo pozinkovaných rohových profilů s tkaninou</t>
  </si>
  <si>
    <t>-1117032839</t>
  </si>
  <si>
    <t>(0,9+2*2)*5</t>
  </si>
  <si>
    <t>1,2*2+0,6*2</t>
  </si>
  <si>
    <t>33</t>
  </si>
  <si>
    <t>M</t>
  </si>
  <si>
    <t>59051486</t>
  </si>
  <si>
    <t>lišta rohová PVC 10/15cm s tkaninou</t>
  </si>
  <si>
    <t>301284927</t>
  </si>
  <si>
    <t>28,1*1,1</t>
  </si>
  <si>
    <t>34</t>
  </si>
  <si>
    <t>622143004</t>
  </si>
  <si>
    <t>Montáž omítkových samolepících začišťovacích profilů pro spojení s okenním rámem</t>
  </si>
  <si>
    <t>1989278734</t>
  </si>
  <si>
    <t>vnější</t>
  </si>
  <si>
    <t>0,6*2+1,2*2</t>
  </si>
  <si>
    <t>vnitřní</t>
  </si>
  <si>
    <t>(0,6*2+1,2*2)*4</t>
  </si>
  <si>
    <t>35</t>
  </si>
  <si>
    <t>59051476</t>
  </si>
  <si>
    <t>profil okenní začišťovací se sklovláknitou armovací tkaninou 9 mm/2,4 m</t>
  </si>
  <si>
    <t>1308363510</t>
  </si>
  <si>
    <t>18*1,1</t>
  </si>
  <si>
    <t>36</t>
  </si>
  <si>
    <t>622321101</t>
  </si>
  <si>
    <t>Vápenocementová omítka hrubá jednovrstvá nezatřená vnějších stěn nanášená ručně tl. 15mm</t>
  </si>
  <si>
    <t>283912363</t>
  </si>
  <si>
    <t>37</t>
  </si>
  <si>
    <t>622321391</t>
  </si>
  <si>
    <t>Příplatek k vápenocementové omítce vnějších stěn za každých dalších 5 mm tloušťky strojně</t>
  </si>
  <si>
    <t>1388120018</t>
  </si>
  <si>
    <t>0,3*(8,8+4,35+9,3)*4</t>
  </si>
  <si>
    <t>38</t>
  </si>
  <si>
    <t>622325102</t>
  </si>
  <si>
    <t>Oprava vnější vápenocementové hladké omítky složitosti 1 stěn v rozsahu do 30%</t>
  </si>
  <si>
    <t>29544893</t>
  </si>
  <si>
    <t>venkovní stávající stěna - pouze čelní s dveřmi</t>
  </si>
  <si>
    <t>2,8*8,8-0,8*2*3-0,6*1,2</t>
  </si>
  <si>
    <t>-8,8*0,3</t>
  </si>
  <si>
    <t>39</t>
  </si>
  <si>
    <t>632450134</t>
  </si>
  <si>
    <t>Vyrovnávací cementový potěr tl do 50 mm ze suchých směsí provedený v ploše</t>
  </si>
  <si>
    <t>228058836</t>
  </si>
  <si>
    <t>8,88+10,92+9,25+4,6+4,6</t>
  </si>
  <si>
    <t>40</t>
  </si>
  <si>
    <t>632459125</t>
  </si>
  <si>
    <t>Příplatek k potěrům tl do 50 mm za sklon přes 15 do 30°</t>
  </si>
  <si>
    <t>179796814</t>
  </si>
  <si>
    <t>4,6+4,6</t>
  </si>
  <si>
    <t>41</t>
  </si>
  <si>
    <t>632459175</t>
  </si>
  <si>
    <t>Příplatek k potěrům tl do 50 mm za plochu do 5 m2</t>
  </si>
  <si>
    <t>-636101023</t>
  </si>
  <si>
    <t>42</t>
  </si>
  <si>
    <t>634112123</t>
  </si>
  <si>
    <t>Obvodová dilatace podlahovým páskem s fólií v 80 mm š 5 mm mezi stěnou a potěrem</t>
  </si>
  <si>
    <t>1846783783</t>
  </si>
  <si>
    <t>2,4*2+3,7*2</t>
  </si>
  <si>
    <t>2,95*2+3,7*2</t>
  </si>
  <si>
    <t>3,7*2+2,5*2</t>
  </si>
  <si>
    <t>(2*2+2,3*2)*2</t>
  </si>
  <si>
    <t>43</t>
  </si>
  <si>
    <t>642942611</t>
  </si>
  <si>
    <t>Osazování zárubní nebo rámů dveřních kovových do 2,5 m2</t>
  </si>
  <si>
    <t>1785213241</t>
  </si>
  <si>
    <t>44</t>
  </si>
  <si>
    <t>55331384</t>
  </si>
  <si>
    <t>zárubeň ocelová pro porobeton 150 800 L/P</t>
  </si>
  <si>
    <t>-831747064</t>
  </si>
  <si>
    <t>45</t>
  </si>
  <si>
    <t>642944121</t>
  </si>
  <si>
    <t>Osazování ocelových zárubní dodatečné pl do 2,5 m2</t>
  </si>
  <si>
    <t>-1861669298</t>
  </si>
  <si>
    <t>46</t>
  </si>
  <si>
    <t>55331104</t>
  </si>
  <si>
    <t>zárubeň ocelová pro běžné zdění hranatý profil 95 800 L/P</t>
  </si>
  <si>
    <t>219294601</t>
  </si>
  <si>
    <t>47</t>
  </si>
  <si>
    <t>952901111</t>
  </si>
  <si>
    <t>Vyčištění budov bytové a občanské výstavby při výšce podlaží do 4 m</t>
  </si>
  <si>
    <t>-1613020668</t>
  </si>
  <si>
    <t>48</t>
  </si>
  <si>
    <t>941111121</t>
  </si>
  <si>
    <t>Montáž lešení řadového trubkového lehkého s podlahami zatížení do 200 kg/m2 š do 1,2 m v do 10 m</t>
  </si>
  <si>
    <t>-1981428174</t>
  </si>
  <si>
    <t>pro opravu venkovní fasády a podbití</t>
  </si>
  <si>
    <t>3*13,1</t>
  </si>
  <si>
    <t>49</t>
  </si>
  <si>
    <t>941111221</t>
  </si>
  <si>
    <t>Příplatek k lešení řadovému trubkovému lehkému s podlahami š 1,2 m v 10 m za první a ZKD den použití</t>
  </si>
  <si>
    <t>-574885076</t>
  </si>
  <si>
    <t>39,3*30</t>
  </si>
  <si>
    <t>50</t>
  </si>
  <si>
    <t>941111821</t>
  </si>
  <si>
    <t>Demontáž lešení řadového trubkového lehkého s podlahami zatížení do 200 kg/m2 š do 1,2 m v do 10 m</t>
  </si>
  <si>
    <t>161273624</t>
  </si>
  <si>
    <t>51</t>
  </si>
  <si>
    <t>949101111</t>
  </si>
  <si>
    <t>Lešení pomocné pro objekty pozemních staveb s lešeňovou podlahou v do 1,9 m zatížení do 150 kg/m2</t>
  </si>
  <si>
    <t>925790403</t>
  </si>
  <si>
    <t>38,25</t>
  </si>
  <si>
    <t>52</t>
  </si>
  <si>
    <t>962031133</t>
  </si>
  <si>
    <t>Bourání příček z cihel pálených na MVC tl do 150 mm</t>
  </si>
  <si>
    <t>-800069866</t>
  </si>
  <si>
    <t>WC ženy</t>
  </si>
  <si>
    <t>2*(2,85+1,2*3)-0,6*2*3</t>
  </si>
  <si>
    <t>WC muži</t>
  </si>
  <si>
    <t>dělící stěna mezi wc</t>
  </si>
  <si>
    <t>2,5*3,7</t>
  </si>
  <si>
    <t>dělící stěna mezi wc a skladem</t>
  </si>
  <si>
    <t>2,6*(4,25*2+2,3*2+1,3*2)-0,8*2*2</t>
  </si>
  <si>
    <t>53</t>
  </si>
  <si>
    <t>965042141</t>
  </si>
  <si>
    <t>Bourání podkladů pod dlažby nebo mazanin betonových nebo z litého asfaltu tl do 100 mm pl přes 4 m2</t>
  </si>
  <si>
    <t>-798510868</t>
  </si>
  <si>
    <t>demontáž betonové podlahy</t>
  </si>
  <si>
    <t>54</t>
  </si>
  <si>
    <t>965049111</t>
  </si>
  <si>
    <t>Příplatek k bourání betonových mazanin za bourání mazanin se svařovanou sítí tl do 100 mm</t>
  </si>
  <si>
    <t>694570490</t>
  </si>
  <si>
    <t>55</t>
  </si>
  <si>
    <t>967023692</t>
  </si>
  <si>
    <t>Přisekání kamenných nebo jiných ploch s tvrdým povrchem pl do 2 m2</t>
  </si>
  <si>
    <t>-55252823</t>
  </si>
  <si>
    <t>přisekání a srovnání stávajcích základových kontrukcí pro natažení HI po úrovní stávajcích podlah z vnitřní strany</t>
  </si>
  <si>
    <t>0,3*(8,15*2+3,7*2)</t>
  </si>
  <si>
    <t>56</t>
  </si>
  <si>
    <t>968062244</t>
  </si>
  <si>
    <t>Vybourání dřevěných rámů oken jednoduchých včetně křídel pl do 1 m2</t>
  </si>
  <si>
    <t>-1726203452</t>
  </si>
  <si>
    <t>0,6*1,2*4</t>
  </si>
  <si>
    <t>57</t>
  </si>
  <si>
    <t>968072455</t>
  </si>
  <si>
    <t>Vybourání kovových dveřních zárubní pl do 2 m2</t>
  </si>
  <si>
    <t>1757021831</t>
  </si>
  <si>
    <t>0,8*2*5</t>
  </si>
  <si>
    <t>0,6*2*6</t>
  </si>
  <si>
    <t>58</t>
  </si>
  <si>
    <t>978011191</t>
  </si>
  <si>
    <t>Otlučení (osekání) vnitřní vápenné nebo vápenocementové omítky stropů v rozsahu do 100 %</t>
  </si>
  <si>
    <t>-1225721861</t>
  </si>
  <si>
    <t>otlučení stávajícíh stěn</t>
  </si>
  <si>
    <t>2,5*(8,15*2+3,7*2)</t>
  </si>
  <si>
    <t>-1,2*0,6*4</t>
  </si>
  <si>
    <t>-2*0,8*3</t>
  </si>
  <si>
    <t>zbývající část podřezané stěny za sprchama</t>
  </si>
  <si>
    <t>59</t>
  </si>
  <si>
    <t>978036191</t>
  </si>
  <si>
    <t>Otlučení (osekání) cementových omítek vnějších ploch v rozsahu do 100 %</t>
  </si>
  <si>
    <t>-1679244866</t>
  </si>
  <si>
    <t>odsekání omíty v pruhu š. 300 mm pro vnějšíc podřezání zdiva</t>
  </si>
  <si>
    <t>60</t>
  </si>
  <si>
    <t>971033231</t>
  </si>
  <si>
    <t>Vybourání otvorů ve zdivu cihelném pl do 0,0225 m2 na MVC nebo MV tl do 150 mm</t>
  </si>
  <si>
    <t>43677094</t>
  </si>
  <si>
    <t>nové průrazy přes vnější stěny ve sprchách pro VZT</t>
  </si>
  <si>
    <t>61</t>
  </si>
  <si>
    <t>997013211</t>
  </si>
  <si>
    <t>Vnitrostaveništní doprava suti a vybouraných hmot pro budovy v do 6 m ručně</t>
  </si>
  <si>
    <t>-946053210</t>
  </si>
  <si>
    <t>62</t>
  </si>
  <si>
    <t>997013501</t>
  </si>
  <si>
    <t>Odvoz suti a vybouraných hmot na skládku nebo meziskládku do 1 km se složením</t>
  </si>
  <si>
    <t>-2143099431</t>
  </si>
  <si>
    <t>63</t>
  </si>
  <si>
    <t>997013509</t>
  </si>
  <si>
    <t>Příplatek k odvozu suti a vybouraných hmot na skládku ZKD 1 km přes 1 km</t>
  </si>
  <si>
    <t>-1158461918</t>
  </si>
  <si>
    <t>64</t>
  </si>
  <si>
    <t>997013831</t>
  </si>
  <si>
    <t>Poplatek za uložení na skládce (skládkovné) stavebního odpadu směsného kód odpadu 170 904</t>
  </si>
  <si>
    <t>-263114836</t>
  </si>
  <si>
    <t>65</t>
  </si>
  <si>
    <t>998018001</t>
  </si>
  <si>
    <t>Přesun hmot ruční pro budovy v do 6 m</t>
  </si>
  <si>
    <t>459876471</t>
  </si>
  <si>
    <t>66</t>
  </si>
  <si>
    <t>711_01</t>
  </si>
  <si>
    <t>D+M těsnící bandážní pásky pro koutový spoj tekuté hydroizolace pod dlažbu nebo obklad</t>
  </si>
  <si>
    <t>mb</t>
  </si>
  <si>
    <t>-1523486942</t>
  </si>
  <si>
    <t>spoj dlažba/obklad</t>
  </si>
  <si>
    <t>wc</t>
  </si>
  <si>
    <t>(2,4*2+3,7*2+2,95*2+3,7*2)-0,8*2</t>
  </si>
  <si>
    <t>sprchy - tam kde nejsou kabiny</t>
  </si>
  <si>
    <t>(1,3*4+2*2)-0,8*2</t>
  </si>
  <si>
    <t>stěny sprchy - svislé vnitřní rohy</t>
  </si>
  <si>
    <t>2,6*4</t>
  </si>
  <si>
    <t>67</t>
  </si>
  <si>
    <t>711111051</t>
  </si>
  <si>
    <t>Provedení izolace proti zemní vlhkosti vodorovné za studena 2x nátěr tekutou elastickou hydroizolací</t>
  </si>
  <si>
    <t>-947975014</t>
  </si>
  <si>
    <t>podlahy wc</t>
  </si>
  <si>
    <t>8,88+10,92</t>
  </si>
  <si>
    <t>podlahy sprchy</t>
  </si>
  <si>
    <t>4,6*2</t>
  </si>
  <si>
    <t>68</t>
  </si>
  <si>
    <t>711112051</t>
  </si>
  <si>
    <t>Provedení izolace proti zemní vlhkosti svislé za studena 2x nátěr tekutou elastickou hydroizolací</t>
  </si>
  <si>
    <t>-1826978255</t>
  </si>
  <si>
    <t xml:space="preserve">vytažení na stěnu </t>
  </si>
  <si>
    <t>0,2*(2,4*2+3,7*2+2,95*2+3,7*2)-0,2*0,8*2</t>
  </si>
  <si>
    <t>0,2*(1,3*4+2*2)-0,2*0,8*2</t>
  </si>
  <si>
    <t>stěny sprchy - okolo kabin</t>
  </si>
  <si>
    <t>2,6*(1*4+2*2)</t>
  </si>
  <si>
    <t>69</t>
  </si>
  <si>
    <t>24617150</t>
  </si>
  <si>
    <t>hmota nátěrová hydroizolační elastická na beton nebo omítku</t>
  </si>
  <si>
    <t>kg</t>
  </si>
  <si>
    <t>1392339756</t>
  </si>
  <si>
    <t>(29+27,1)*1,5*1,1</t>
  </si>
  <si>
    <t>70</t>
  </si>
  <si>
    <t>711111002</t>
  </si>
  <si>
    <t>Provedení izolace proti zemní vlhkosti vodorovné za studena lakem asfaltovým</t>
  </si>
  <si>
    <t>805825597</t>
  </si>
  <si>
    <t>plocha</t>
  </si>
  <si>
    <t>8,15*3,7</t>
  </si>
  <si>
    <t>4,25*2,6</t>
  </si>
  <si>
    <t>71</t>
  </si>
  <si>
    <t>711112002</t>
  </si>
  <si>
    <t>Provedení izolace proti zemní vlhkosti svislé za studena lakem asfaltovým</t>
  </si>
  <si>
    <t>221723267</t>
  </si>
  <si>
    <t>svislé - podřezané stěny</t>
  </si>
  <si>
    <t>0,5*(8,15*2+3,7*2)</t>
  </si>
  <si>
    <t>svislé - nové příčky u sprchy</t>
  </si>
  <si>
    <t>0,2*(4,25*2+2,3*2)</t>
  </si>
  <si>
    <t>72</t>
  </si>
  <si>
    <t>11163150</t>
  </si>
  <si>
    <t>lak asfaltový penetrační</t>
  </si>
  <si>
    <t>688537370</t>
  </si>
  <si>
    <t>(41,205+14,47)*0,3/1000*1,1</t>
  </si>
  <si>
    <t>73</t>
  </si>
  <si>
    <t>711112052</t>
  </si>
  <si>
    <t>Provedení izolace proti zemní vlhkosti svislé za studena 2x nátěr tekutou lepenkou</t>
  </si>
  <si>
    <t>-449225355</t>
  </si>
  <si>
    <t>napojení izolace po podřezní na nové asfaltové pásy tekutou lepenkou</t>
  </si>
  <si>
    <t>8,15*2+3,7*3</t>
  </si>
  <si>
    <t>74</t>
  </si>
  <si>
    <t>24551030</t>
  </si>
  <si>
    <t>nátěr hydroizolační - tekutá lepenka</t>
  </si>
  <si>
    <t>-1307760131</t>
  </si>
  <si>
    <t>spotřeba 3,5 kg/m2</t>
  </si>
  <si>
    <t>27*0,3*3,5</t>
  </si>
  <si>
    <t>75</t>
  </si>
  <si>
    <t>711141559</t>
  </si>
  <si>
    <t>Provedení izolace proti zemní vlhkosti pásy přitavením vodorovné NAIP</t>
  </si>
  <si>
    <t>1335878727</t>
  </si>
  <si>
    <t>76</t>
  </si>
  <si>
    <t>711142559</t>
  </si>
  <si>
    <t>Provedení izolace proti zemní vlhkosti pásy přitavením svislé NAIP</t>
  </si>
  <si>
    <t>-104817926</t>
  </si>
  <si>
    <t>77</t>
  </si>
  <si>
    <t>62852015</t>
  </si>
  <si>
    <t>pásy s modifikovaným asfaltem vložka skelná tkanina</t>
  </si>
  <si>
    <t>-916128878</t>
  </si>
  <si>
    <t>(41,205+14,47)*1,2</t>
  </si>
  <si>
    <t>78</t>
  </si>
  <si>
    <t>998711201</t>
  </si>
  <si>
    <t>Přesun hmot procentní pro izolace proti vodě, vlhkosti a plynům v objektech v do 6 m</t>
  </si>
  <si>
    <t>%</t>
  </si>
  <si>
    <t>822515056</t>
  </si>
  <si>
    <t>79</t>
  </si>
  <si>
    <t>751111811</t>
  </si>
  <si>
    <t>Demontáž ventilátoru axiálního nízkotlakého kruhové potrubí D do 200 mm</t>
  </si>
  <si>
    <t>2093362481</t>
  </si>
  <si>
    <t>80</t>
  </si>
  <si>
    <t>751122051</t>
  </si>
  <si>
    <t>Mtž ventilárotu podhledového základního D do 100 mm</t>
  </si>
  <si>
    <t>2137946515</t>
  </si>
  <si>
    <t>81</t>
  </si>
  <si>
    <t>751mat01</t>
  </si>
  <si>
    <t>Tichý axiální ventilátor do koupelny, Ø napojení 100 mm, průtok 97 m³/h.</t>
  </si>
  <si>
    <t>ks</t>
  </si>
  <si>
    <t>-2067419904</t>
  </si>
  <si>
    <t>82</t>
  </si>
  <si>
    <t>751398011</t>
  </si>
  <si>
    <t>Mtž větrací mřížky na kruhové potrubí D do 100 mm</t>
  </si>
  <si>
    <t>1099396721</t>
  </si>
  <si>
    <t>83</t>
  </si>
  <si>
    <t>751mat03</t>
  </si>
  <si>
    <t>Větrací mřížka se síťkou a přírubou bílá 100/154x154  - plast</t>
  </si>
  <si>
    <t>-571863166</t>
  </si>
  <si>
    <t>větrací mřížky ze sprch na potrubí -vnější</t>
  </si>
  <si>
    <t>2*2</t>
  </si>
  <si>
    <t>84</t>
  </si>
  <si>
    <t>751398021</t>
  </si>
  <si>
    <t>Mtž větrací mřížky stěnové do 0,040 m2</t>
  </si>
  <si>
    <t>1836588650</t>
  </si>
  <si>
    <t>85</t>
  </si>
  <si>
    <t>751mat04</t>
  </si>
  <si>
    <t xml:space="preserve">Větrací mřížka se síťkou 150 plast </t>
  </si>
  <si>
    <t>1030895060</t>
  </si>
  <si>
    <t>větrací mřížky do wc a skladu - do stávajícíh otvorů</t>
  </si>
  <si>
    <t xml:space="preserve">vnější </t>
  </si>
  <si>
    <t>86</t>
  </si>
  <si>
    <t>751398811</t>
  </si>
  <si>
    <t>Demontáž větrací mřížky z potrubí kruhového D do 100 mm</t>
  </si>
  <si>
    <t>1820956124</t>
  </si>
  <si>
    <t>87</t>
  </si>
  <si>
    <t>751398821</t>
  </si>
  <si>
    <t>Demontáž větrací mřížky stěnové do průřezu 0,040 m2</t>
  </si>
  <si>
    <t>616872150</t>
  </si>
  <si>
    <t>88</t>
  </si>
  <si>
    <t>751525811</t>
  </si>
  <si>
    <t>Demontáž potrubí plastového s přírubou nebo bez příruby do suti do průřezu 0,07 m2</t>
  </si>
  <si>
    <t>-1574100085</t>
  </si>
  <si>
    <t>89</t>
  </si>
  <si>
    <t>751537011</t>
  </si>
  <si>
    <t>Mtž potrubí ohebného neizol z Al laminátové hadice D do 100 mm</t>
  </si>
  <si>
    <t>-2076024952</t>
  </si>
  <si>
    <t>2,5*4</t>
  </si>
  <si>
    <t>90</t>
  </si>
  <si>
    <t>751mat02</t>
  </si>
  <si>
    <t>Ohebná hadice z 5ti vrstvého hliníkového laminátu a ocelového drátu. průměr 102 mm</t>
  </si>
  <si>
    <t>-555676319</t>
  </si>
  <si>
    <t>91</t>
  </si>
  <si>
    <t>751_01</t>
  </si>
  <si>
    <t>Montážní a záchytný materiál pro VZT rozvody a zařízení</t>
  </si>
  <si>
    <t>soub</t>
  </si>
  <si>
    <t>-1817181349</t>
  </si>
  <si>
    <t>92</t>
  </si>
  <si>
    <t>998751201</t>
  </si>
  <si>
    <t>Přesun hmot procentní pro vzduchotechniku v objektech v do 12 m</t>
  </si>
  <si>
    <t>1137438996</t>
  </si>
  <si>
    <t>93</t>
  </si>
  <si>
    <t>763131411</t>
  </si>
  <si>
    <t>SDK podhled desky 1xA 12,5 bez TI dvouvrstvá spodní kce profil CD+UD</t>
  </si>
  <si>
    <t>-1125505904</t>
  </si>
  <si>
    <t>sklad</t>
  </si>
  <si>
    <t>9,25</t>
  </si>
  <si>
    <t>94</t>
  </si>
  <si>
    <t>763131451</t>
  </si>
  <si>
    <t>SDK podhled deska 1xH2 12,5 bez TI dvouvrstvá spodní kce profil CD+UD</t>
  </si>
  <si>
    <t>-655273704</t>
  </si>
  <si>
    <t>wc + sprchy</t>
  </si>
  <si>
    <t>8,88+10,92+4,6*2</t>
  </si>
  <si>
    <t>95</t>
  </si>
  <si>
    <t>763131751</t>
  </si>
  <si>
    <t>Montáž parotěsné zábrany do SDK podhledu</t>
  </si>
  <si>
    <t>1898794488</t>
  </si>
  <si>
    <t>96</t>
  </si>
  <si>
    <t>28329274</t>
  </si>
  <si>
    <t>folie nehořlavá parotěsná pro interiér (reakce na oheň - třída E) 110 g/m2</t>
  </si>
  <si>
    <t>55283103</t>
  </si>
  <si>
    <t>97</t>
  </si>
  <si>
    <t>763164521</t>
  </si>
  <si>
    <t>SDK obklad kovových kcí tvaru L š do 0,4 m desky 1xH2 12,5</t>
  </si>
  <si>
    <t>865824281</t>
  </si>
  <si>
    <t>kastlík pro VZT potrubí ve sprchách</t>
  </si>
  <si>
    <t>2,3*4</t>
  </si>
  <si>
    <t xml:space="preserve">kastlík pro odvětrávaící potrubí na wc </t>
  </si>
  <si>
    <t>2,5</t>
  </si>
  <si>
    <t>98</t>
  </si>
  <si>
    <t>763411111</t>
  </si>
  <si>
    <t>Sanitární příčky do mokrého prostředí, desky s HPL - laminátem tl 12 mm</t>
  </si>
  <si>
    <t>1987706194</t>
  </si>
  <si>
    <t>(2,8*2+1,2*2*3)*2</t>
  </si>
  <si>
    <t>(2*2+1*2)*2</t>
  </si>
  <si>
    <t>99</t>
  </si>
  <si>
    <t>763411121</t>
  </si>
  <si>
    <t>Dveře sanitárních příček, desky s HPL - laminátem tl 12 mm, š do 800 mm, v do 2000 mm</t>
  </si>
  <si>
    <t>938226508</t>
  </si>
  <si>
    <t>100</t>
  </si>
  <si>
    <t>763411121.1</t>
  </si>
  <si>
    <t xml:space="preserve">Sprchový závěs včetně tyčky </t>
  </si>
  <si>
    <t>-2100416521</t>
  </si>
  <si>
    <t>101</t>
  </si>
  <si>
    <t>998763401</t>
  </si>
  <si>
    <t>Přesun hmot procentní pro sádrokartonové konstrukce v objektech v do 6 m</t>
  </si>
  <si>
    <t>-1188380357</t>
  </si>
  <si>
    <t>102</t>
  </si>
  <si>
    <t>766622131</t>
  </si>
  <si>
    <t>Montáž plastových oken plochy přes 1 m2 otevíravých výšky do 1,5 m s rámem do zdiva</t>
  </si>
  <si>
    <t>385944237</t>
  </si>
  <si>
    <t>103</t>
  </si>
  <si>
    <t>766mat01</t>
  </si>
  <si>
    <t>okno plastové výklopné 1200x600 mm, bílé izolační dvojsklo, neprůhledné</t>
  </si>
  <si>
    <t>2015406377</t>
  </si>
  <si>
    <t>104</t>
  </si>
  <si>
    <t>766629513</t>
  </si>
  <si>
    <t>Příplatek k montáži oken rovné ostění perlinka připojovací spára do 20 mm</t>
  </si>
  <si>
    <t>-475267862</t>
  </si>
  <si>
    <t>105</t>
  </si>
  <si>
    <t>766691914</t>
  </si>
  <si>
    <t>Vyvěšení nebo zavěšení dřevěných křídel dveří pl do 2 m2 k likvidaci</t>
  </si>
  <si>
    <t>-815707643</t>
  </si>
  <si>
    <t>106</t>
  </si>
  <si>
    <t>766691914.1</t>
  </si>
  <si>
    <t>Vyvěšení dřevěných křídel dveří pl do 2 m2 pro další použití, uložení ve skladu investora s pozdějším osazením do nových ocelových zárubní s úpravou a seřízením stávajícíh dveří</t>
  </si>
  <si>
    <t>1741256418</t>
  </si>
  <si>
    <t>107</t>
  </si>
  <si>
    <t>998766201</t>
  </si>
  <si>
    <t>Přesun hmot procentní pro konstrukce truhlářské v objektech v do 6 m</t>
  </si>
  <si>
    <t>-612558517</t>
  </si>
  <si>
    <t>108</t>
  </si>
  <si>
    <t>771471810</t>
  </si>
  <si>
    <t>Demontáž soklíků z dlaždic keramických kladených do malty rovných</t>
  </si>
  <si>
    <t>-221442961</t>
  </si>
  <si>
    <t>wc sprchy - část bez obkladu</t>
  </si>
  <si>
    <t>(1,3+1,2+0,1)*2</t>
  </si>
  <si>
    <t>odsekání vnějšího keramického soklíku</t>
  </si>
  <si>
    <t>(13,1-0,8*5)</t>
  </si>
  <si>
    <t>(4,35+9,3)</t>
  </si>
  <si>
    <t>109</t>
  </si>
  <si>
    <t>771474115</t>
  </si>
  <si>
    <t>Montáž soklíků z dlaždic keramických rovných flexibilní lepidlo v do 200 mm</t>
  </si>
  <si>
    <t>-1054480671</t>
  </si>
  <si>
    <t>vnější keramický soklík</t>
  </si>
  <si>
    <t>110</t>
  </si>
  <si>
    <t>781m01</t>
  </si>
  <si>
    <t xml:space="preserve">obkladačka keramická, hladká, 198x248x6,8mm, barva bílá - ceníková cena do 350 kč/m2 </t>
  </si>
  <si>
    <t>-729957962</t>
  </si>
  <si>
    <t>22,75*0,2*1,1</t>
  </si>
  <si>
    <t>111</t>
  </si>
  <si>
    <t>771571810</t>
  </si>
  <si>
    <t>Demontáž podlah z dlaždic keramických kladených do malty</t>
  </si>
  <si>
    <t>-785510102</t>
  </si>
  <si>
    <t>wc ženy</t>
  </si>
  <si>
    <t>8,88</t>
  </si>
  <si>
    <t>wc muži</t>
  </si>
  <si>
    <t>10,92</t>
  </si>
  <si>
    <t>112</t>
  </si>
  <si>
    <t>771474113</t>
  </si>
  <si>
    <t>Montáž soklíků z dlaždic keramických rovných flexibilní lepidlo v do 120 mm</t>
  </si>
  <si>
    <t>-566488656</t>
  </si>
  <si>
    <t>-0,8</t>
  </si>
  <si>
    <t>113</t>
  </si>
  <si>
    <t>771574116</t>
  </si>
  <si>
    <t>Montáž podlah keramických režných hladkých lepených flexibilním lepidlem do 25 ks/m2</t>
  </si>
  <si>
    <t>1398382149</t>
  </si>
  <si>
    <t>114</t>
  </si>
  <si>
    <t>771m01</t>
  </si>
  <si>
    <t>dlaždice keramická, reliéfní 198x198x7mm, protizkluz R10 B, barva tmavě modrá - ceníková cena do 550 kč/m2</t>
  </si>
  <si>
    <t>806232334</t>
  </si>
  <si>
    <t>dlažba</t>
  </si>
  <si>
    <t>38,25*1,1</t>
  </si>
  <si>
    <t>soklík</t>
  </si>
  <si>
    <t>11,6*0,12*1,2</t>
  </si>
  <si>
    <t>115</t>
  </si>
  <si>
    <t>771579191</t>
  </si>
  <si>
    <t>Příplatek k montáž podlah keramických za plochu do 5 m2</t>
  </si>
  <si>
    <t>873248268</t>
  </si>
  <si>
    <t>116</t>
  </si>
  <si>
    <t>771591111</t>
  </si>
  <si>
    <t>Podlahy penetrace podkladu</t>
  </si>
  <si>
    <t>-932505332</t>
  </si>
  <si>
    <t>11,6*0,12</t>
  </si>
  <si>
    <t>117</t>
  </si>
  <si>
    <t>771591115</t>
  </si>
  <si>
    <t>Podlahy spárování silikonem</t>
  </si>
  <si>
    <t>786578968</t>
  </si>
  <si>
    <t>styk dlažba/stěna</t>
  </si>
  <si>
    <t>2,4*2+3,7*2-0,8</t>
  </si>
  <si>
    <t>2,95*2+3,7*2-0,8</t>
  </si>
  <si>
    <t>(2*2+2,3*2-0,8)*2</t>
  </si>
  <si>
    <t>styk soklík/dlažba</t>
  </si>
  <si>
    <t>2,5*2+3,7*2-0,8</t>
  </si>
  <si>
    <t>118</t>
  </si>
  <si>
    <t>771591185</t>
  </si>
  <si>
    <t>Podlahy řezání keramických dlaždic rovné</t>
  </si>
  <si>
    <t>1872119749</t>
  </si>
  <si>
    <t>řezání na soklík</t>
  </si>
  <si>
    <t>11,6/0,2</t>
  </si>
  <si>
    <t>119</t>
  </si>
  <si>
    <t>781494511</t>
  </si>
  <si>
    <t>Plastové profily ukončovací lepené flexibilním lepidlem</t>
  </si>
  <si>
    <t>-1118875988</t>
  </si>
  <si>
    <t>zakončení horní hrany soklu - sklad</t>
  </si>
  <si>
    <t>120</t>
  </si>
  <si>
    <t>998771201</t>
  </si>
  <si>
    <t>Přesun hmot procentní pro podlahy z dlaždic v objektech v do 6 m</t>
  </si>
  <si>
    <t>-1653267784</t>
  </si>
  <si>
    <t>121</t>
  </si>
  <si>
    <t>781471810</t>
  </si>
  <si>
    <t>Demontáž obkladů z obkladaček keramických kladených do malty</t>
  </si>
  <si>
    <t>1395298482</t>
  </si>
  <si>
    <t>1,5*(2,4*2+3,7*2+2,85+1,4+1,2*5-0,8-0,6*3)</t>
  </si>
  <si>
    <t>1,5*(2,95*2+3,7*2+1,35+2,85+1,2*5-0,8-0,6*3)</t>
  </si>
  <si>
    <t>1,5*(1+1,5)*2</t>
  </si>
  <si>
    <t>2,6*(1,15+2+1+1,3+0,1)*2</t>
  </si>
  <si>
    <t>122</t>
  </si>
  <si>
    <t>781474114</t>
  </si>
  <si>
    <t>Montáž obkladů vnitřních keramických hladkých do 22 ks/m2 lepených flexibilním lepidlem</t>
  </si>
  <si>
    <t>-1171789345</t>
  </si>
  <si>
    <t xml:space="preserve">wc ženy </t>
  </si>
  <si>
    <t>1,5*(2,4*2+3,7*2)-1,5*0,8</t>
  </si>
  <si>
    <t>1,5*(2,95*2+3,7*2)-1,5*0,8</t>
  </si>
  <si>
    <t>2,6*(2*2+2,3*2)*2-0,8*2*2</t>
  </si>
  <si>
    <t>123</t>
  </si>
  <si>
    <t>-340627617</t>
  </si>
  <si>
    <t>77,37*1,1</t>
  </si>
  <si>
    <t>124</t>
  </si>
  <si>
    <t>781494111</t>
  </si>
  <si>
    <t>Plastové profily rohové lepené flexibilním lepidlem</t>
  </si>
  <si>
    <t>1157363207</t>
  </si>
  <si>
    <t>zakončení obkladu u dveří</t>
  </si>
  <si>
    <t>1,5*2*2</t>
  </si>
  <si>
    <t>2*2*2</t>
  </si>
  <si>
    <t>125</t>
  </si>
  <si>
    <t>-1093298392</t>
  </si>
  <si>
    <t>zakončení horní hrany obkladů</t>
  </si>
  <si>
    <t>126</t>
  </si>
  <si>
    <t>781495111</t>
  </si>
  <si>
    <t>Penetrace podkladu vnitřních obkladů</t>
  </si>
  <si>
    <t>-946468607</t>
  </si>
  <si>
    <t>77,37</t>
  </si>
  <si>
    <t>127</t>
  </si>
  <si>
    <t>781495115</t>
  </si>
  <si>
    <t>Spárování vnitřních obkladů silikonem</t>
  </si>
  <si>
    <t>2053480780</t>
  </si>
  <si>
    <t>vnitřní rohy obkladů</t>
  </si>
  <si>
    <t>8*1,5</t>
  </si>
  <si>
    <t>8*2,6</t>
  </si>
  <si>
    <t>128</t>
  </si>
  <si>
    <t>998781201</t>
  </si>
  <si>
    <t>Přesun hmot procentní pro obklady keramické v objektech v do 6 m</t>
  </si>
  <si>
    <t>14014006</t>
  </si>
  <si>
    <t>129</t>
  </si>
  <si>
    <t>783_01</t>
  </si>
  <si>
    <t>Nátěr ocelových zárubní - modrá barva</t>
  </si>
  <si>
    <t>-280592332</t>
  </si>
  <si>
    <t>130</t>
  </si>
  <si>
    <t>783218111</t>
  </si>
  <si>
    <t>Lazurovací dvojnásobný syntetický nátěr tesařských konstrukcí</t>
  </si>
  <si>
    <t>1093022774</t>
  </si>
  <si>
    <t>nátěr stávající podbíječky</t>
  </si>
  <si>
    <t>13,1*0,6</t>
  </si>
  <si>
    <t>131</t>
  </si>
  <si>
    <t>783823135</t>
  </si>
  <si>
    <t>Penetrační silikonový nátěr hladkých, tenkovrstvých zrnitých nebo štukových omítek</t>
  </si>
  <si>
    <t>1725896587</t>
  </si>
  <si>
    <t>132</t>
  </si>
  <si>
    <t>783827425</t>
  </si>
  <si>
    <t>Krycí dvojnásobný silikonový nátěr omítek stupně členitosti 1 a 2</t>
  </si>
  <si>
    <t>1753938678</t>
  </si>
  <si>
    <t>133</t>
  </si>
  <si>
    <t>784181121</t>
  </si>
  <si>
    <t>Hloubková jednonásobná penetrace podkladu v místnostech výšky do 3,80 m</t>
  </si>
  <si>
    <t>492747099</t>
  </si>
  <si>
    <t>štuková omítka</t>
  </si>
  <si>
    <t>72,53</t>
  </si>
  <si>
    <t>ostění</t>
  </si>
  <si>
    <t>9,27</t>
  </si>
  <si>
    <t>sdk</t>
  </si>
  <si>
    <t>134</t>
  </si>
  <si>
    <t>784221101</t>
  </si>
  <si>
    <t>Dvojnásobné bílé malby v místnostech do 3,80 m</t>
  </si>
  <si>
    <t>-407132387</t>
  </si>
  <si>
    <t>PN</t>
  </si>
  <si>
    <t>02 - ZTI</t>
  </si>
  <si>
    <t xml:space="preserve">    6 - Úpravy povrchů, podlahy a osazování výplní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</si>
  <si>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</si>
  <si>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</si>
  <si>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</si>
  <si>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</si>
  <si>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132212101</t>
  </si>
  <si>
    <t>Hloubení rýh š do 600 mm ručním nebo pneum nářadím v soudržných horninách tř. 3</t>
  </si>
  <si>
    <t>-1879030457</t>
  </si>
  <si>
    <t xml:space="preserve">výkop ve venkovních prostrách - odhad vzádlenosti cca 10 m do venkovní šachty </t>
  </si>
  <si>
    <t>10*0,6*1</t>
  </si>
  <si>
    <t>132212109</t>
  </si>
  <si>
    <t>Příplatek za lepivost u hloubení rýh š do 600 mm ručním nebo pneum nářadím v hornině tř. 3</t>
  </si>
  <si>
    <t>-204299510</t>
  </si>
  <si>
    <t>1424306424</t>
  </si>
  <si>
    <t>trasa pro vnitřní ležatou kanalizaci</t>
  </si>
  <si>
    <t>0,4*0,4*(10+4)</t>
  </si>
  <si>
    <t>174101101</t>
  </si>
  <si>
    <t>Zásyp jam, šachet rýh nebo kolem objektů sypaninou se zhutněním</t>
  </si>
  <si>
    <t>588911588</t>
  </si>
  <si>
    <t>zásyp vnějšího výkopu pro kanalizaci</t>
  </si>
  <si>
    <t>10*0,6*0,6</t>
  </si>
  <si>
    <t>451572111</t>
  </si>
  <si>
    <t>Lože pod potrubí otevřený výkop z kameniva drobného těženého 0-2 mm</t>
  </si>
  <si>
    <t>-1749872020</t>
  </si>
  <si>
    <t>vnitřní trasa</t>
  </si>
  <si>
    <t>14*0,4*0,1</t>
  </si>
  <si>
    <t>vnější trasa</t>
  </si>
  <si>
    <t>10*0,6*0,1</t>
  </si>
  <si>
    <t>175111101</t>
  </si>
  <si>
    <t>Obsypání potrubí ručně sypaninou bez prohození sítem, uloženou do 3 m</t>
  </si>
  <si>
    <t>-1720244742</t>
  </si>
  <si>
    <t>14*0,4*0,3</t>
  </si>
  <si>
    <t>10*0,6*0,3</t>
  </si>
  <si>
    <t>58331289</t>
  </si>
  <si>
    <t>kamenivo těžené drobné frakce 0-2</t>
  </si>
  <si>
    <t>-1987522285</t>
  </si>
  <si>
    <t>(1,16+3,48)*1,7*1,1</t>
  </si>
  <si>
    <t>-1099402991</t>
  </si>
  <si>
    <t>vykopaná zemina z vnitřích rozvodů</t>
  </si>
  <si>
    <t>2,24</t>
  </si>
  <si>
    <t>vykopaná zemina v vnějších rozvodů</t>
  </si>
  <si>
    <t>6-3,6</t>
  </si>
  <si>
    <t>-1589011136</t>
  </si>
  <si>
    <t>4,64*4</t>
  </si>
  <si>
    <t>365696961</t>
  </si>
  <si>
    <t>992493361</t>
  </si>
  <si>
    <t>1432295022</t>
  </si>
  <si>
    <t>4,64*1,8</t>
  </si>
  <si>
    <t>612135101</t>
  </si>
  <si>
    <t>Hrubá výplň rýh ve stěnách maltou jakékoli šířky rýhy</t>
  </si>
  <si>
    <t>589409236</t>
  </si>
  <si>
    <t>59*0,07*1,2</t>
  </si>
  <si>
    <t>7*0,1*1,2</t>
  </si>
  <si>
    <t>971042351</t>
  </si>
  <si>
    <t>Vybourání otvorů v betonových příčkách a zdech pl do 0,09 m2 tl do 450 mm</t>
  </si>
  <si>
    <t>-1003857084</t>
  </si>
  <si>
    <t>kanalizace - protupy přes stávající základy</t>
  </si>
  <si>
    <t>974031132</t>
  </si>
  <si>
    <t>Vysekání rýh ve zdivu cihelném hl do 50 mm š do 70 mm</t>
  </si>
  <si>
    <t>-1755729999</t>
  </si>
  <si>
    <t>pro vodu</t>
  </si>
  <si>
    <t>974031153</t>
  </si>
  <si>
    <t>Vysekání rýh ve zdivu cihelném hl do 100 mm š do 100 mm</t>
  </si>
  <si>
    <t>1499520358</t>
  </si>
  <si>
    <t>pro svislé kanalizačn potrubí dn 70</t>
  </si>
  <si>
    <t>7*1</t>
  </si>
  <si>
    <t>1226446002</t>
  </si>
  <si>
    <t>24733225</t>
  </si>
  <si>
    <t>-1579833717</t>
  </si>
  <si>
    <t>270510944</t>
  </si>
  <si>
    <t>-1730414812</t>
  </si>
  <si>
    <t>721_01</t>
  </si>
  <si>
    <t>Větrací hlavice pro odvětrání kanalizace nad střechou včetně zapravení ve střešní krytině</t>
  </si>
  <si>
    <t>48072183</t>
  </si>
  <si>
    <t>721_02</t>
  </si>
  <si>
    <t>Napojení kanalizace do stávající šachty včetně zatěsnění a dalších souvisejícíh prací a materiálu</t>
  </si>
  <si>
    <t>-999163336</t>
  </si>
  <si>
    <t>721_03</t>
  </si>
  <si>
    <t>Demontáž stávajících rovzvodů a vody a kanalizace</t>
  </si>
  <si>
    <t>hod</t>
  </si>
  <si>
    <t>1899689327</t>
  </si>
  <si>
    <t>721173401</t>
  </si>
  <si>
    <t>Potrubí kanalizační KG svodné DN 110</t>
  </si>
  <si>
    <t>-1494386342</t>
  </si>
  <si>
    <t>trasa od sprch k WC</t>
  </si>
  <si>
    <t>napojení wc</t>
  </si>
  <si>
    <t>6*1</t>
  </si>
  <si>
    <t>721173404</t>
  </si>
  <si>
    <t>Potrubí kanalizační KG svodné DN 200</t>
  </si>
  <si>
    <t>-1984346213</t>
  </si>
  <si>
    <t>za wc</t>
  </si>
  <si>
    <t>venkovní trasa</t>
  </si>
  <si>
    <t>721173704</t>
  </si>
  <si>
    <t>Potrubí kanalizační HT odpadní DN 70</t>
  </si>
  <si>
    <t>-1553468178</t>
  </si>
  <si>
    <t>ležaté od pisoárů k dn 200 za wc + svislé</t>
  </si>
  <si>
    <t>5+3*1</t>
  </si>
  <si>
    <t>ležaté od vpustí ve sprchách - u umyvadel</t>
  </si>
  <si>
    <t>1*3*2</t>
  </si>
  <si>
    <t>od umyvadel</t>
  </si>
  <si>
    <t>2*1</t>
  </si>
  <si>
    <t>sprchy - vpusti</t>
  </si>
  <si>
    <t>721174063</t>
  </si>
  <si>
    <t>Potrubí kanalizační KG větrací DN 110</t>
  </si>
  <si>
    <t>1888845727</t>
  </si>
  <si>
    <t>odvětrání kanalizace od WC nad střechu</t>
  </si>
  <si>
    <t>3,5</t>
  </si>
  <si>
    <t>721194109</t>
  </si>
  <si>
    <t xml:space="preserve">Vyvedení a upevnění odpadních výpustek </t>
  </si>
  <si>
    <t>1217130463</t>
  </si>
  <si>
    <t>u wc</t>
  </si>
  <si>
    <t>u pisoárů</t>
  </si>
  <si>
    <t>umyvadla</t>
  </si>
  <si>
    <t>vpusti</t>
  </si>
  <si>
    <t>721210812</t>
  </si>
  <si>
    <t xml:space="preserve">Demontáž vpustí podlahových </t>
  </si>
  <si>
    <t>-1254596379</t>
  </si>
  <si>
    <t>721211421</t>
  </si>
  <si>
    <t>Vpusť podlahová se svislým odtokem DN 50/75/110 mřížka nerez 115x115</t>
  </si>
  <si>
    <t>1027188402</t>
  </si>
  <si>
    <t>998721201</t>
  </si>
  <si>
    <t>Přesun hmot procentní pro vnitřní kanalizace v objektech v do 6 m</t>
  </si>
  <si>
    <t>988221634</t>
  </si>
  <si>
    <t>722174002</t>
  </si>
  <si>
    <t>Potrubí vodovodní plastové PPR svar polyfuze PN 16 D 20 x 2,8 mm</t>
  </si>
  <si>
    <t>1652689468</t>
  </si>
  <si>
    <t>studená voda</t>
  </si>
  <si>
    <t>10+11*1</t>
  </si>
  <si>
    <t>9+4+6*1</t>
  </si>
  <si>
    <t>teplá voda</t>
  </si>
  <si>
    <t>722181231</t>
  </si>
  <si>
    <t>Ochrana vodovodního potrubí přilepenými termoizolačními trubicemi z PE tl do 13 mm DN do 22 mm</t>
  </si>
  <si>
    <t>-263371161</t>
  </si>
  <si>
    <t>725_01</t>
  </si>
  <si>
    <t>Demontáž, uložení do skladu investora a zpěná montáž mýdelníku</t>
  </si>
  <si>
    <t>-1359044452</t>
  </si>
  <si>
    <t>725_02</t>
  </si>
  <si>
    <t>Demontáž, uložení do skladu investora a zpěná montáž držáku na wc papír</t>
  </si>
  <si>
    <t>1113561454</t>
  </si>
  <si>
    <t>725_03</t>
  </si>
  <si>
    <t>Demontáž, uložení do skladu investora a zpěná montáž držáku na hygienické kapecníčky (wc ženy)</t>
  </si>
  <si>
    <t>1464691428</t>
  </si>
  <si>
    <t>725_04</t>
  </si>
  <si>
    <t>Demontáž, uložení do skladu investora a zpěná montáž zrcadla</t>
  </si>
  <si>
    <t>474808463</t>
  </si>
  <si>
    <t>725_05</t>
  </si>
  <si>
    <t>Demontáž, uložení do skladu investora a zpěná montáž věšáku na stěnu</t>
  </si>
  <si>
    <t>-159101747</t>
  </si>
  <si>
    <t>725_06</t>
  </si>
  <si>
    <t>Demontáž, uložení do skladu investora a zpěná montáž osoušeče rukou</t>
  </si>
  <si>
    <t>1743134630</t>
  </si>
  <si>
    <t>725112022</t>
  </si>
  <si>
    <t>Klozet keramický závěsný na nosné stěny s hlubokým splachováním odpad vodorovný</t>
  </si>
  <si>
    <t>soubor</t>
  </si>
  <si>
    <t>689695251</t>
  </si>
  <si>
    <t>725121523</t>
  </si>
  <si>
    <t>Pisoárový záchodek s ručním splachováním, včetně kompletního splachovacího zařízení</t>
  </si>
  <si>
    <t>1579665996</t>
  </si>
  <si>
    <t>725211621</t>
  </si>
  <si>
    <t>Umyvadlo keramické připevněné na stěnu šrouby bílé se sloupem na sifon 500 mm</t>
  </si>
  <si>
    <t>-1510030240</t>
  </si>
  <si>
    <t>725822611</t>
  </si>
  <si>
    <t>Baterie umyvadlová stojánková páková bez výpusti</t>
  </si>
  <si>
    <t>-27848742</t>
  </si>
  <si>
    <t>725822611.1</t>
  </si>
  <si>
    <t>Průtokový ohřívač vody s pákovou baterií</t>
  </si>
  <si>
    <t>-858536984</t>
  </si>
  <si>
    <t>725841311</t>
  </si>
  <si>
    <t>Baterie sprchová nástěnná pákové</t>
  </si>
  <si>
    <t>1923460870</t>
  </si>
  <si>
    <t>725110811</t>
  </si>
  <si>
    <t>Demontáž klozetů splachovací s nádrží</t>
  </si>
  <si>
    <t>-1138158139</t>
  </si>
  <si>
    <t>725122817</t>
  </si>
  <si>
    <t>Demontáž pisoárových stání bez nádrže a jedním záchodkem</t>
  </si>
  <si>
    <t>1227919852</t>
  </si>
  <si>
    <t>725210821</t>
  </si>
  <si>
    <t>Demontáž umyvadel bez výtokových armatur</t>
  </si>
  <si>
    <t>-1196895596</t>
  </si>
  <si>
    <t>725530826</t>
  </si>
  <si>
    <t>Demontáž ohřívač elektrický akumulační do 800 litrů</t>
  </si>
  <si>
    <t>381849590</t>
  </si>
  <si>
    <t>725530831</t>
  </si>
  <si>
    <t>Demontáž ohřívač elektrický průtokový</t>
  </si>
  <si>
    <t>-1345857300</t>
  </si>
  <si>
    <t>725820801</t>
  </si>
  <si>
    <t>Demontáž baterie nástěnné do G 3 / 4</t>
  </si>
  <si>
    <t>-1200398811</t>
  </si>
  <si>
    <t>725840850</t>
  </si>
  <si>
    <t>Demontáž baterie sprch diferenciální do G 3/4x1</t>
  </si>
  <si>
    <t>-16775661</t>
  </si>
  <si>
    <t>998725201</t>
  </si>
  <si>
    <t>Přesun hmot procentní pro zařizovací předměty v objektech v do 6 m</t>
  </si>
  <si>
    <t>973643984</t>
  </si>
  <si>
    <t>726111031</t>
  </si>
  <si>
    <t>Instalační předstěna - klozet s ovládáním zepředu v 1080 mm závěsný do masivní zděné kce</t>
  </si>
  <si>
    <t>1433252044</t>
  </si>
  <si>
    <t>998726211</t>
  </si>
  <si>
    <t>Přesun hmot procentní pro instalační prefabrikáty v objektech v do 6 m</t>
  </si>
  <si>
    <t>-657143254</t>
  </si>
  <si>
    <t>03 - Elektro</t>
  </si>
  <si>
    <t xml:space="preserve">    741 - Elektroinstalace - silnoproud</t>
  </si>
  <si>
    <t>611389347</t>
  </si>
  <si>
    <t>62,5*0,03*1,2</t>
  </si>
  <si>
    <t>973031616</t>
  </si>
  <si>
    <t>Vysekání kapes ve zdivu cihelném na MV nebo MVC pro špalíky do 100x100x50 mm</t>
  </si>
  <si>
    <t>2036950971</t>
  </si>
  <si>
    <t>973041511</t>
  </si>
  <si>
    <t>Vysekání výklenků ve zdivu z betonu pl přes 0,25 m2</t>
  </si>
  <si>
    <t>1633834135</t>
  </si>
  <si>
    <t>pro rozvadeč</t>
  </si>
  <si>
    <t>0,6*0,6*0,2</t>
  </si>
  <si>
    <t>974082112</t>
  </si>
  <si>
    <t>Vysekání rýh pro vodiče v omítce MV nebo MVC stěn š do 30 mm</t>
  </si>
  <si>
    <t>-901858091</t>
  </si>
  <si>
    <t>29,5+25+4*2</t>
  </si>
  <si>
    <t>1339269126</t>
  </si>
  <si>
    <t>-2103103763</t>
  </si>
  <si>
    <t>124831673</t>
  </si>
  <si>
    <t>-1874891266</t>
  </si>
  <si>
    <t>-1275136541</t>
  </si>
  <si>
    <t>741_01</t>
  </si>
  <si>
    <t>D+M podružného rozvaděče včetně vybavení</t>
  </si>
  <si>
    <t>-885593999</t>
  </si>
  <si>
    <t>741_02</t>
  </si>
  <si>
    <t>D+M - Přístroj spínače jednopólového (bezšroubové svorky); řazení 1, 1So  - komplet</t>
  </si>
  <si>
    <t>1819091010</t>
  </si>
  <si>
    <t>741_03</t>
  </si>
  <si>
    <t>D+M - Zásuvka jednonásobná (bezšroubové svorky), s ochranným kolíkem, s clonkami; b. bílá - komplet</t>
  </si>
  <si>
    <t>1409411644</t>
  </si>
  <si>
    <t>741_04</t>
  </si>
  <si>
    <t>D+M - Zásuvka jednonásobná (bezšroubové svorky), s ochranným kolíkem, s clonkami; b. bílá - komplet - do vlhkého prostředí</t>
  </si>
  <si>
    <t>749871538</t>
  </si>
  <si>
    <t>741_05</t>
  </si>
  <si>
    <t>D+M - Krabice přístrojová KP68/2</t>
  </si>
  <si>
    <t>-1569789055</t>
  </si>
  <si>
    <t>741_06</t>
  </si>
  <si>
    <t>D+M - Svorkovnice krabicová</t>
  </si>
  <si>
    <t>-812151398</t>
  </si>
  <si>
    <t>741_07</t>
  </si>
  <si>
    <t>D+M - Kabel silový, izolace PVC, CYKY-J 3x1,5 pevně</t>
  </si>
  <si>
    <t>-1097333383</t>
  </si>
  <si>
    <t>2+5+3+3+2+6+2+2+9*0,5</t>
  </si>
  <si>
    <t>741_08</t>
  </si>
  <si>
    <t>D+M - Kabel silový, izolace PVC, CYKY-J 3x2,5 pevně</t>
  </si>
  <si>
    <t>856651662</t>
  </si>
  <si>
    <t>2+4+1+1+7+3+14*0,5</t>
  </si>
  <si>
    <t>741_09</t>
  </si>
  <si>
    <t>Ukončení vodičů izolovaných s označením a zapojením v rozváděči nebo na přístroji do 2,5 mm2</t>
  </si>
  <si>
    <t>198782882</t>
  </si>
  <si>
    <t>3+9+14</t>
  </si>
  <si>
    <t>741_10</t>
  </si>
  <si>
    <t>D+M - stropního nástěnného svítidla LED, včetně zdrojů a recyklačních poplatků - standart</t>
  </si>
  <si>
    <t>1960716387</t>
  </si>
  <si>
    <t>741_11</t>
  </si>
  <si>
    <t>D+M - stropního nástěnného svítidla LED do vlhkého prostředí, včetně zdrojů a recyklačních poplatků s čidlem pohybu - standart</t>
  </si>
  <si>
    <t>1871375699</t>
  </si>
  <si>
    <t>741_12</t>
  </si>
  <si>
    <t xml:space="preserve">Demontáž stávajícího zařízení </t>
  </si>
  <si>
    <t>330903769</t>
  </si>
  <si>
    <t>741_13</t>
  </si>
  <si>
    <t>Napojení rozvaděče na přívod</t>
  </si>
  <si>
    <t>-2081178940</t>
  </si>
  <si>
    <t>741_14</t>
  </si>
  <si>
    <t>Napojování stavávajících venkovních světel na nové el. rozvody</t>
  </si>
  <si>
    <t>-1658336038</t>
  </si>
  <si>
    <t>741_14.1</t>
  </si>
  <si>
    <t>Napojení ventilárotů ve sprchách na nové el. rozvody</t>
  </si>
  <si>
    <t>2071974448</t>
  </si>
  <si>
    <t>741_15</t>
  </si>
  <si>
    <t>Koordinace postupu prací s ostatními profesemi</t>
  </si>
  <si>
    <t>337111114</t>
  </si>
  <si>
    <t>741_16</t>
  </si>
  <si>
    <t>Revizní technik</t>
  </si>
  <si>
    <t>-936198026</t>
  </si>
  <si>
    <t>741_17</t>
  </si>
  <si>
    <t xml:space="preserve">Doprava </t>
  </si>
  <si>
    <t>-171109453</t>
  </si>
  <si>
    <t>741_18</t>
  </si>
  <si>
    <t>Podružný materiál</t>
  </si>
  <si>
    <t>-806450310</t>
  </si>
  <si>
    <t>741_19</t>
  </si>
  <si>
    <t>Ostatní nespecifikované práce a materiál</t>
  </si>
  <si>
    <t>-825265983</t>
  </si>
  <si>
    <t>04 - VRNY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</si>
  <si>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</si>
  <si>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</si>
  <si>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</si>
  <si>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010001000</t>
  </si>
  <si>
    <t>Průzkumné, geodetické a projektové práce</t>
  </si>
  <si>
    <t>1024</t>
  </si>
  <si>
    <t>1360496822</t>
  </si>
  <si>
    <t>030001000</t>
  </si>
  <si>
    <t>měs</t>
  </si>
  <si>
    <t>1051134683</t>
  </si>
  <si>
    <t xml:space="preserve">Celkové náklady za stavbu </t>
  </si>
  <si>
    <t>Celkové náklady za stavbu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</si>
</sst>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166" fontId="31" fillId="0" borderId="17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4" fontId="26" fillId="6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6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4" fontId="35" fillId="0" borderId="25" xfId="0" applyNumberFormat="1" applyFont="1" applyBorder="1" applyAlignment="1" applyProtection="1">
      <alignment vertical="center"/>
      <protection locked="0"/>
    </xf>
    <xf numFmtId="0" fontId="35" fillId="0" borderId="25" xfId="0" applyFont="1" applyBorder="1" applyAlignment="1" applyProtection="1">
      <alignment horizontal="left" vertical="center" wrapText="1"/>
      <protection locked="0"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5"/>
  <sheetViews>
    <sheetView showGridLines="0" tabSelected="1" workbookViewId="0">
      <pane ySplit="1" topLeftCell="A5" activePane="bottomLeft" state="frozen"/>
      <selection pane="bottomLeft" activeCell="M26" sqref="M2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R2" s="180" t="s">
        <v>8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21" t="s">
        <v>9</v>
      </c>
      <c r="BT2" s="21" t="s">
        <v>10</v>
      </c>
    </row>
    <row r="3" spans="1:73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6.950000000000003" customHeight="1">
      <c r="B4" s="25"/>
      <c r="C4" s="191" t="s">
        <v>12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26"/>
      <c r="AS4" s="20" t="s">
        <v>13</v>
      </c>
      <c r="BE4" s="27" t="s">
        <v>14</v>
      </c>
      <c r="BS4" s="21" t="s">
        <v>15</v>
      </c>
    </row>
    <row r="5" spans="1:73" ht="14.45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11" t="s">
        <v>17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8"/>
      <c r="AQ5" s="26"/>
      <c r="BE5" s="209" t="s">
        <v>18</v>
      </c>
      <c r="BS5" s="21" t="s">
        <v>9</v>
      </c>
    </row>
    <row r="6" spans="1:73" ht="36.950000000000003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13" t="s">
        <v>20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8"/>
      <c r="AQ6" s="26"/>
      <c r="BE6" s="210"/>
      <c r="BS6" s="21" t="s">
        <v>9</v>
      </c>
    </row>
    <row r="7" spans="1:73" ht="14.45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22</v>
      </c>
      <c r="AL7" s="28"/>
      <c r="AM7" s="28"/>
      <c r="AN7" s="30" t="s">
        <v>5</v>
      </c>
      <c r="AO7" s="28"/>
      <c r="AP7" s="28"/>
      <c r="AQ7" s="26"/>
      <c r="BE7" s="210"/>
      <c r="BS7" s="21" t="s">
        <v>9</v>
      </c>
    </row>
    <row r="8" spans="1:73" ht="14.45" customHeight="1">
      <c r="B8" s="25"/>
      <c r="C8" s="28"/>
      <c r="D8" s="32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25</v>
      </c>
      <c r="AL8" s="28"/>
      <c r="AM8" s="28"/>
      <c r="AN8" s="33" t="s">
        <v>26</v>
      </c>
      <c r="AO8" s="28"/>
      <c r="AP8" s="28"/>
      <c r="AQ8" s="26"/>
      <c r="BE8" s="210"/>
      <c r="BS8" s="21" t="s">
        <v>9</v>
      </c>
    </row>
    <row r="9" spans="1:73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10"/>
      <c r="BS9" s="21" t="s">
        <v>9</v>
      </c>
    </row>
    <row r="10" spans="1:73" ht="14.45" customHeight="1">
      <c r="B10" s="25"/>
      <c r="C10" s="28"/>
      <c r="D10" s="32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28</v>
      </c>
      <c r="AL10" s="28"/>
      <c r="AM10" s="28"/>
      <c r="AN10" s="30" t="s">
        <v>5</v>
      </c>
      <c r="AO10" s="28"/>
      <c r="AP10" s="28"/>
      <c r="AQ10" s="26"/>
      <c r="BE10" s="210"/>
      <c r="BS10" s="21" t="s">
        <v>9</v>
      </c>
    </row>
    <row r="11" spans="1:73" ht="18.399999999999999" customHeight="1">
      <c r="B11" s="25"/>
      <c r="C11" s="28"/>
      <c r="D11" s="28"/>
      <c r="E11" s="30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30</v>
      </c>
      <c r="AL11" s="28"/>
      <c r="AM11" s="28"/>
      <c r="AN11" s="30" t="s">
        <v>5</v>
      </c>
      <c r="AO11" s="28"/>
      <c r="AP11" s="28"/>
      <c r="AQ11" s="26"/>
      <c r="BE11" s="210"/>
      <c r="BS11" s="21" t="s">
        <v>9</v>
      </c>
    </row>
    <row r="12" spans="1:73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10"/>
      <c r="BS12" s="21" t="s">
        <v>9</v>
      </c>
    </row>
    <row r="13" spans="1:73" ht="14.45" customHeight="1">
      <c r="B13" s="25"/>
      <c r="C13" s="28"/>
      <c r="D13" s="32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28</v>
      </c>
      <c r="AL13" s="28"/>
      <c r="AM13" s="28"/>
      <c r="AN13" s="34" t="s">
        <v>32</v>
      </c>
      <c r="AO13" s="28"/>
      <c r="AP13" s="28"/>
      <c r="AQ13" s="26"/>
      <c r="BE13" s="210"/>
      <c r="BS13" s="21" t="s">
        <v>9</v>
      </c>
    </row>
    <row r="14" spans="1:73" ht="15">
      <c r="B14" s="25"/>
      <c r="C14" s="28"/>
      <c r="D14" s="28"/>
      <c r="E14" s="214" t="s">
        <v>32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32" t="s">
        <v>30</v>
      </c>
      <c r="AL14" s="28"/>
      <c r="AM14" s="28"/>
      <c r="AN14" s="34" t="s">
        <v>32</v>
      </c>
      <c r="AO14" s="28"/>
      <c r="AP14" s="28"/>
      <c r="AQ14" s="26"/>
      <c r="BE14" s="210"/>
      <c r="BS14" s="21" t="s">
        <v>9</v>
      </c>
    </row>
    <row r="15" spans="1:73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10"/>
      <c r="BS15" s="21" t="s">
        <v>6</v>
      </c>
    </row>
    <row r="16" spans="1:73" ht="14.45" customHeight="1">
      <c r="B16" s="25"/>
      <c r="C16" s="28"/>
      <c r="D16" s="32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28</v>
      </c>
      <c r="AL16" s="28"/>
      <c r="AM16" s="28"/>
      <c r="AN16" s="30" t="s">
        <v>5</v>
      </c>
      <c r="AO16" s="28"/>
      <c r="AP16" s="28"/>
      <c r="AQ16" s="26"/>
      <c r="BE16" s="210"/>
      <c r="BS16" s="21" t="s">
        <v>6</v>
      </c>
    </row>
    <row r="17" spans="2:71" ht="18.399999999999999" customHeight="1">
      <c r="B17" s="25"/>
      <c r="C17" s="28"/>
      <c r="D17" s="28"/>
      <c r="E17" s="30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30</v>
      </c>
      <c r="AL17" s="28"/>
      <c r="AM17" s="28"/>
      <c r="AN17" s="30" t="s">
        <v>5</v>
      </c>
      <c r="AO17" s="28"/>
      <c r="AP17" s="28"/>
      <c r="AQ17" s="26"/>
      <c r="BE17" s="210"/>
      <c r="BS17" s="21" t="s">
        <v>35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10"/>
      <c r="BS18" s="21" t="s">
        <v>9</v>
      </c>
    </row>
    <row r="19" spans="2:71" ht="14.45" customHeight="1">
      <c r="B19" s="25"/>
      <c r="C19" s="28"/>
      <c r="D19" s="32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28</v>
      </c>
      <c r="AL19" s="28"/>
      <c r="AM19" s="28"/>
      <c r="AN19" s="30" t="s">
        <v>5</v>
      </c>
      <c r="AO19" s="28"/>
      <c r="AP19" s="28"/>
      <c r="AQ19" s="26"/>
      <c r="BE19" s="210"/>
      <c r="BS19" s="21" t="s">
        <v>9</v>
      </c>
    </row>
    <row r="20" spans="2:71" ht="18.399999999999999" customHeight="1">
      <c r="B20" s="25"/>
      <c r="C20" s="28"/>
      <c r="D20" s="28"/>
      <c r="E20" s="30" t="s">
        <v>34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30</v>
      </c>
      <c r="AL20" s="28"/>
      <c r="AM20" s="28"/>
      <c r="AN20" s="30" t="s">
        <v>5</v>
      </c>
      <c r="AO20" s="28"/>
      <c r="AP20" s="28"/>
      <c r="AQ20" s="26"/>
      <c r="BE20" s="210"/>
    </row>
    <row r="21" spans="2:71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10"/>
    </row>
    <row r="22" spans="2:71" ht="15">
      <c r="B22" s="25"/>
      <c r="C22" s="28"/>
      <c r="D22" s="32" t="s">
        <v>37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10"/>
    </row>
    <row r="23" spans="2:71" ht="16.5" customHeight="1">
      <c r="B23" s="25"/>
      <c r="C23" s="28"/>
      <c r="D23" s="28"/>
      <c r="E23" s="216" t="s">
        <v>5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8"/>
      <c r="AP23" s="28"/>
      <c r="AQ23" s="26"/>
      <c r="BE23" s="210"/>
    </row>
    <row r="24" spans="2:71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10"/>
    </row>
    <row r="25" spans="2:71" ht="6.95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10"/>
    </row>
    <row r="26" spans="2:71" ht="14.45" customHeight="1">
      <c r="B26" s="25"/>
      <c r="C26" s="28"/>
      <c r="D26" s="36" t="s">
        <v>38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7">
        <f>ROUND(AG87,2)</f>
        <v>0</v>
      </c>
      <c r="AL26" s="212"/>
      <c r="AM26" s="212"/>
      <c r="AN26" s="212"/>
      <c r="AO26" s="212"/>
      <c r="AP26" s="28"/>
      <c r="AQ26" s="26"/>
      <c r="BE26" s="210"/>
    </row>
    <row r="27" spans="2:71" ht="14.45" customHeight="1">
      <c r="B27" s="25"/>
      <c r="C27" s="28"/>
      <c r="D27" s="36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7"/>
      <c r="AL27" s="217"/>
      <c r="AM27" s="217"/>
      <c r="AN27" s="217"/>
      <c r="AO27" s="217"/>
      <c r="AP27" s="28"/>
      <c r="AQ27" s="26"/>
      <c r="BE27" s="210"/>
    </row>
    <row r="28" spans="2:71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10"/>
    </row>
    <row r="29" spans="2:71" s="1" customFormat="1" ht="25.9" customHeight="1">
      <c r="B29" s="37"/>
      <c r="C29" s="38"/>
      <c r="D29" s="40" t="s">
        <v>39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8">
        <f>ROUND(AK26+AK27,2)</f>
        <v>0</v>
      </c>
      <c r="AL29" s="219"/>
      <c r="AM29" s="219"/>
      <c r="AN29" s="219"/>
      <c r="AO29" s="219"/>
      <c r="AP29" s="38"/>
      <c r="AQ29" s="39"/>
      <c r="BE29" s="210"/>
    </row>
    <row r="30" spans="2:71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10"/>
    </row>
    <row r="31" spans="2:71" s="2" customFormat="1" ht="14.45" customHeight="1">
      <c r="B31" s="42"/>
      <c r="C31" s="43"/>
      <c r="D31" s="44" t="s">
        <v>40</v>
      </c>
      <c r="E31" s="43"/>
      <c r="F31" s="44" t="s">
        <v>41</v>
      </c>
      <c r="G31" s="43"/>
      <c r="H31" s="43"/>
      <c r="I31" s="43"/>
      <c r="J31" s="43"/>
      <c r="K31" s="43"/>
      <c r="L31" s="200">
        <v>0.21</v>
      </c>
      <c r="M31" s="201"/>
      <c r="N31" s="201"/>
      <c r="O31" s="201"/>
      <c r="P31" s="43"/>
      <c r="Q31" s="43"/>
      <c r="R31" s="43"/>
      <c r="S31" s="43"/>
      <c r="T31" s="46" t="s">
        <v>42</v>
      </c>
      <c r="U31" s="43"/>
      <c r="V31" s="43"/>
      <c r="W31" s="202">
        <f>ROUND(AZ87+SUM(CD93:CD93),2)</f>
        <v>0</v>
      </c>
      <c r="X31" s="201"/>
      <c r="Y31" s="201"/>
      <c r="Z31" s="201"/>
      <c r="AA31" s="201"/>
      <c r="AB31" s="201"/>
      <c r="AC31" s="201"/>
      <c r="AD31" s="201"/>
      <c r="AE31" s="201"/>
      <c r="AF31" s="43"/>
      <c r="AG31" s="43"/>
      <c r="AH31" s="43"/>
      <c r="AI31" s="43"/>
      <c r="AJ31" s="43"/>
      <c r="AK31" s="202">
        <f>ROUND(AV87+SUM(BY93:BY93),2)</f>
        <v>0</v>
      </c>
      <c r="AL31" s="201"/>
      <c r="AM31" s="201"/>
      <c r="AN31" s="201"/>
      <c r="AO31" s="201"/>
      <c r="AP31" s="43"/>
      <c r="AQ31" s="47"/>
      <c r="BE31" s="210"/>
    </row>
    <row r="32" spans="2:71" s="2" customFormat="1" ht="14.45" customHeight="1">
      <c r="B32" s="42"/>
      <c r="C32" s="43"/>
      <c r="D32" s="43"/>
      <c r="E32" s="43"/>
      <c r="F32" s="44" t="s">
        <v>43</v>
      </c>
      <c r="G32" s="43"/>
      <c r="H32" s="43"/>
      <c r="I32" s="43"/>
      <c r="J32" s="43"/>
      <c r="K32" s="43"/>
      <c r="L32" s="200">
        <v>0.15</v>
      </c>
      <c r="M32" s="201"/>
      <c r="N32" s="201"/>
      <c r="O32" s="201"/>
      <c r="P32" s="43"/>
      <c r="Q32" s="43"/>
      <c r="R32" s="43"/>
      <c r="S32" s="43"/>
      <c r="T32" s="46" t="s">
        <v>42</v>
      </c>
      <c r="U32" s="43"/>
      <c r="V32" s="43"/>
      <c r="W32" s="202">
        <f>ROUND(BA87+SUM(CE93:CE93),2)</f>
        <v>0</v>
      </c>
      <c r="X32" s="201"/>
      <c r="Y32" s="201"/>
      <c r="Z32" s="201"/>
      <c r="AA32" s="201"/>
      <c r="AB32" s="201"/>
      <c r="AC32" s="201"/>
      <c r="AD32" s="201"/>
      <c r="AE32" s="201"/>
      <c r="AF32" s="43"/>
      <c r="AG32" s="43"/>
      <c r="AH32" s="43"/>
      <c r="AI32" s="43"/>
      <c r="AJ32" s="43"/>
      <c r="AK32" s="202">
        <f>ROUND(AW87+SUM(BZ93:BZ93),2)</f>
        <v>0</v>
      </c>
      <c r="AL32" s="201"/>
      <c r="AM32" s="201"/>
      <c r="AN32" s="201"/>
      <c r="AO32" s="201"/>
      <c r="AP32" s="43"/>
      <c r="AQ32" s="47"/>
      <c r="BE32" s="210"/>
    </row>
    <row r="33" spans="2:57" s="2" customFormat="1" ht="14.45" hidden="1" customHeight="1">
      <c r="B33" s="42"/>
      <c r="C33" s="43"/>
      <c r="D33" s="43"/>
      <c r="E33" s="43"/>
      <c r="F33" s="44" t="s">
        <v>44</v>
      </c>
      <c r="G33" s="43"/>
      <c r="H33" s="43"/>
      <c r="I33" s="43"/>
      <c r="J33" s="43"/>
      <c r="K33" s="43"/>
      <c r="L33" s="200">
        <v>0.21</v>
      </c>
      <c r="M33" s="201"/>
      <c r="N33" s="201"/>
      <c r="O33" s="201"/>
      <c r="P33" s="43"/>
      <c r="Q33" s="43"/>
      <c r="R33" s="43"/>
      <c r="S33" s="43"/>
      <c r="T33" s="46" t="s">
        <v>42</v>
      </c>
      <c r="U33" s="43"/>
      <c r="V33" s="43"/>
      <c r="W33" s="202">
        <f>ROUND(BB87+SUM(CF93:CF93),2)</f>
        <v>0</v>
      </c>
      <c r="X33" s="201"/>
      <c r="Y33" s="201"/>
      <c r="Z33" s="201"/>
      <c r="AA33" s="201"/>
      <c r="AB33" s="201"/>
      <c r="AC33" s="201"/>
      <c r="AD33" s="201"/>
      <c r="AE33" s="201"/>
      <c r="AF33" s="43"/>
      <c r="AG33" s="43"/>
      <c r="AH33" s="43"/>
      <c r="AI33" s="43"/>
      <c r="AJ33" s="43"/>
      <c r="AK33" s="202">
        <v>0</v>
      </c>
      <c r="AL33" s="201"/>
      <c r="AM33" s="201"/>
      <c r="AN33" s="201"/>
      <c r="AO33" s="201"/>
      <c r="AP33" s="43"/>
      <c r="AQ33" s="47"/>
      <c r="BE33" s="210"/>
    </row>
    <row r="34" spans="2:57" s="2" customFormat="1" ht="14.45" hidden="1" customHeight="1">
      <c r="B34" s="42"/>
      <c r="C34" s="43"/>
      <c r="D34" s="43"/>
      <c r="E34" s="43"/>
      <c r="F34" s="44" t="s">
        <v>45</v>
      </c>
      <c r="G34" s="43"/>
      <c r="H34" s="43"/>
      <c r="I34" s="43"/>
      <c r="J34" s="43"/>
      <c r="K34" s="43"/>
      <c r="L34" s="200">
        <v>0.15</v>
      </c>
      <c r="M34" s="201"/>
      <c r="N34" s="201"/>
      <c r="O34" s="201"/>
      <c r="P34" s="43"/>
      <c r="Q34" s="43"/>
      <c r="R34" s="43"/>
      <c r="S34" s="43"/>
      <c r="T34" s="46" t="s">
        <v>42</v>
      </c>
      <c r="U34" s="43"/>
      <c r="V34" s="43"/>
      <c r="W34" s="202">
        <f>ROUND(BC87+SUM(CG93:CG93),2)</f>
        <v>0</v>
      </c>
      <c r="X34" s="201"/>
      <c r="Y34" s="201"/>
      <c r="Z34" s="201"/>
      <c r="AA34" s="201"/>
      <c r="AB34" s="201"/>
      <c r="AC34" s="201"/>
      <c r="AD34" s="201"/>
      <c r="AE34" s="201"/>
      <c r="AF34" s="43"/>
      <c r="AG34" s="43"/>
      <c r="AH34" s="43"/>
      <c r="AI34" s="43"/>
      <c r="AJ34" s="43"/>
      <c r="AK34" s="202">
        <v>0</v>
      </c>
      <c r="AL34" s="201"/>
      <c r="AM34" s="201"/>
      <c r="AN34" s="201"/>
      <c r="AO34" s="201"/>
      <c r="AP34" s="43"/>
      <c r="AQ34" s="47"/>
      <c r="BE34" s="210"/>
    </row>
    <row r="35" spans="2:57" s="2" customFormat="1" ht="14.45" hidden="1" customHeight="1">
      <c r="B35" s="42"/>
      <c r="C35" s="43"/>
      <c r="D35" s="43"/>
      <c r="E35" s="43"/>
      <c r="F35" s="44" t="s">
        <v>46</v>
      </c>
      <c r="G35" s="43"/>
      <c r="H35" s="43"/>
      <c r="I35" s="43"/>
      <c r="J35" s="43"/>
      <c r="K35" s="43"/>
      <c r="L35" s="200">
        <v>0</v>
      </c>
      <c r="M35" s="201"/>
      <c r="N35" s="201"/>
      <c r="O35" s="201"/>
      <c r="P35" s="43"/>
      <c r="Q35" s="43"/>
      <c r="R35" s="43"/>
      <c r="S35" s="43"/>
      <c r="T35" s="46" t="s">
        <v>42</v>
      </c>
      <c r="U35" s="43"/>
      <c r="V35" s="43"/>
      <c r="W35" s="202">
        <f>ROUND(BD87+SUM(CH93:CH93),2)</f>
        <v>0</v>
      </c>
      <c r="X35" s="201"/>
      <c r="Y35" s="201"/>
      <c r="Z35" s="201"/>
      <c r="AA35" s="201"/>
      <c r="AB35" s="201"/>
      <c r="AC35" s="201"/>
      <c r="AD35" s="201"/>
      <c r="AE35" s="201"/>
      <c r="AF35" s="43"/>
      <c r="AG35" s="43"/>
      <c r="AH35" s="43"/>
      <c r="AI35" s="43"/>
      <c r="AJ35" s="43"/>
      <c r="AK35" s="202">
        <v>0</v>
      </c>
      <c r="AL35" s="201"/>
      <c r="AM35" s="201"/>
      <c r="AN35" s="201"/>
      <c r="AO35" s="201"/>
      <c r="AP35" s="43"/>
      <c r="AQ35" s="47"/>
    </row>
    <row r="36" spans="2:57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" customHeight="1">
      <c r="B37" s="37"/>
      <c r="C37" s="48"/>
      <c r="D37" s="49" t="s">
        <v>47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48</v>
      </c>
      <c r="U37" s="50"/>
      <c r="V37" s="50"/>
      <c r="W37" s="50"/>
      <c r="X37" s="203" t="s">
        <v>49</v>
      </c>
      <c r="Y37" s="204"/>
      <c r="Z37" s="204"/>
      <c r="AA37" s="204"/>
      <c r="AB37" s="204"/>
      <c r="AC37" s="50"/>
      <c r="AD37" s="50"/>
      <c r="AE37" s="50"/>
      <c r="AF37" s="50"/>
      <c r="AG37" s="50"/>
      <c r="AH37" s="50"/>
      <c r="AI37" s="50"/>
      <c r="AJ37" s="50"/>
      <c r="AK37" s="205">
        <f>SUM(AK29:AK35)</f>
        <v>0</v>
      </c>
      <c r="AL37" s="204"/>
      <c r="AM37" s="204"/>
      <c r="AN37" s="204"/>
      <c r="AO37" s="206"/>
      <c r="AP37" s="48"/>
      <c r="AQ37" s="39"/>
    </row>
    <row r="38" spans="2:57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57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57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57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57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57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57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57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57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57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5">
      <c r="B49" s="37"/>
      <c r="C49" s="38"/>
      <c r="D49" s="52" t="s">
        <v>50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51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5">
      <c r="B58" s="37"/>
      <c r="C58" s="38"/>
      <c r="D58" s="57" t="s">
        <v>52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53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52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53</v>
      </c>
      <c r="AN58" s="58"/>
      <c r="AO58" s="60"/>
      <c r="AP58" s="38"/>
      <c r="AQ58" s="39"/>
    </row>
    <row r="59" spans="2:43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5">
      <c r="B60" s="37"/>
      <c r="C60" s="38"/>
      <c r="D60" s="52" t="s">
        <v>54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55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5">
      <c r="B69" s="37"/>
      <c r="C69" s="38"/>
      <c r="D69" s="57" t="s">
        <v>52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53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52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53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0000000000003" customHeight="1">
      <c r="B76" s="37"/>
      <c r="C76" s="191" t="s">
        <v>56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39"/>
    </row>
    <row r="77" spans="2:43" s="3" customFormat="1" ht="14.4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NAB_R_1901001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0000000000003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193" t="str">
        <f>K6</f>
        <v>Koupaliště BpH - rekonstrukce sociálního zařízení</v>
      </c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5">
      <c r="B80" s="37"/>
      <c r="C80" s="32" t="s">
        <v>23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Bystřice p.Hostýnem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25</v>
      </c>
      <c r="AJ80" s="38"/>
      <c r="AK80" s="38"/>
      <c r="AL80" s="38"/>
      <c r="AM80" s="75" t="str">
        <f>IF(AN8= "","",AN8)</f>
        <v>6. 2. 2019</v>
      </c>
      <c r="AN80" s="38"/>
      <c r="AO80" s="38"/>
      <c r="AP80" s="38"/>
      <c r="AQ80" s="39"/>
    </row>
    <row r="81" spans="1:76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76" s="1" customFormat="1" ht="15">
      <c r="B82" s="37"/>
      <c r="C82" s="32" t="s">
        <v>27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>Město Bystřice pod Hostýnem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33</v>
      </c>
      <c r="AJ82" s="38"/>
      <c r="AK82" s="38"/>
      <c r="AL82" s="38"/>
      <c r="AM82" s="195" t="str">
        <f>IF(E17="","",E17)</f>
        <v xml:space="preserve"> </v>
      </c>
      <c r="AN82" s="195"/>
      <c r="AO82" s="195"/>
      <c r="AP82" s="195"/>
      <c r="AQ82" s="39"/>
      <c r="AS82" s="196" t="s">
        <v>57</v>
      </c>
      <c r="AT82" s="197"/>
      <c r="AU82" s="53"/>
      <c r="AV82" s="53"/>
      <c r="AW82" s="53"/>
      <c r="AX82" s="53"/>
      <c r="AY82" s="53"/>
      <c r="AZ82" s="53"/>
      <c r="BA82" s="53"/>
      <c r="BB82" s="53"/>
      <c r="BC82" s="53"/>
      <c r="BD82" s="54"/>
    </row>
    <row r="83" spans="1:76" s="1" customFormat="1" ht="15">
      <c r="B83" s="37"/>
      <c r="C83" s="32" t="s">
        <v>31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36</v>
      </c>
      <c r="AJ83" s="38"/>
      <c r="AK83" s="38"/>
      <c r="AL83" s="38"/>
      <c r="AM83" s="195" t="str">
        <f>IF(E20="","",E20)</f>
        <v xml:space="preserve"> </v>
      </c>
      <c r="AN83" s="195"/>
      <c r="AO83" s="195"/>
      <c r="AP83" s="195"/>
      <c r="AQ83" s="39"/>
      <c r="AS83" s="198"/>
      <c r="AT83" s="199"/>
      <c r="AU83" s="38"/>
      <c r="AV83" s="38"/>
      <c r="AW83" s="38"/>
      <c r="AX83" s="38"/>
      <c r="AY83" s="38"/>
      <c r="AZ83" s="38"/>
      <c r="BA83" s="38"/>
      <c r="BB83" s="38"/>
      <c r="BC83" s="38"/>
      <c r="BD83" s="76"/>
    </row>
    <row r="84" spans="1:76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198"/>
      <c r="AT84" s="199"/>
      <c r="AU84" s="38"/>
      <c r="AV84" s="38"/>
      <c r="AW84" s="38"/>
      <c r="AX84" s="38"/>
      <c r="AY84" s="38"/>
      <c r="AZ84" s="38"/>
      <c r="BA84" s="38"/>
      <c r="BB84" s="38"/>
      <c r="BC84" s="38"/>
      <c r="BD84" s="76"/>
    </row>
    <row r="85" spans="1:76" s="1" customFormat="1" ht="29.25" customHeight="1">
      <c r="B85" s="37"/>
      <c r="C85" s="187" t="s">
        <v>58</v>
      </c>
      <c r="D85" s="188"/>
      <c r="E85" s="188"/>
      <c r="F85" s="188"/>
      <c r="G85" s="188"/>
      <c r="H85" s="77"/>
      <c r="I85" s="189" t="s">
        <v>59</v>
      </c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 t="s">
        <v>60</v>
      </c>
      <c r="AH85" s="188"/>
      <c r="AI85" s="188"/>
      <c r="AJ85" s="188"/>
      <c r="AK85" s="188"/>
      <c r="AL85" s="188"/>
      <c r="AM85" s="188"/>
      <c r="AN85" s="189" t="s">
        <v>61</v>
      </c>
      <c r="AO85" s="188"/>
      <c r="AP85" s="190"/>
      <c r="AQ85" s="39"/>
      <c r="AS85" s="78" t="s">
        <v>62</v>
      </c>
      <c r="AT85" s="79" t="s">
        <v>63</v>
      </c>
      <c r="AU85" s="79" t="s">
        <v>64</v>
      </c>
      <c r="AV85" s="79" t="s">
        <v>65</v>
      </c>
      <c r="AW85" s="79" t="s">
        <v>66</v>
      </c>
      <c r="AX85" s="79" t="s">
        <v>67</v>
      </c>
      <c r="AY85" s="79" t="s">
        <v>68</v>
      </c>
      <c r="AZ85" s="79" t="s">
        <v>69</v>
      </c>
      <c r="BA85" s="79" t="s">
        <v>70</v>
      </c>
      <c r="BB85" s="79" t="s">
        <v>71</v>
      </c>
      <c r="BC85" s="79" t="s">
        <v>72</v>
      </c>
      <c r="BD85" s="80" t="s">
        <v>73</v>
      </c>
    </row>
    <row r="86" spans="1:76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1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76" s="4" customFormat="1" ht="32.450000000000003" customHeight="1">
      <c r="B87" s="70"/>
      <c r="C87" s="82" t="s">
        <v>38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182">
        <f>ROUND(SUM(AG88:AG91),2)</f>
        <v>0</v>
      </c>
      <c r="AH87" s="182"/>
      <c r="AI87" s="182"/>
      <c r="AJ87" s="182"/>
      <c r="AK87" s="182"/>
      <c r="AL87" s="182"/>
      <c r="AM87" s="182"/>
      <c r="AN87" s="183">
        <f>SUM(AG87,AT87)</f>
        <v>0</v>
      </c>
      <c r="AO87" s="183"/>
      <c r="AP87" s="183"/>
      <c r="AQ87" s="73"/>
      <c r="AS87" s="84">
        <f>ROUND(SUM(AS88:AS91),2)</f>
        <v>0</v>
      </c>
      <c r="AT87" s="85">
        <f>ROUND(SUM(AV87:AW87),2)</f>
        <v>0</v>
      </c>
      <c r="AU87" s="86">
        <f>ROUND(SUM(AU88:AU91),5)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ROUND(SUM(AZ88:AZ91),2)</f>
        <v>0</v>
      </c>
      <c r="BA87" s="85">
        <f>ROUND(SUM(BA88:BA91),2)</f>
        <v>0</v>
      </c>
      <c r="BB87" s="85">
        <f>ROUND(SUM(BB88:BB91),2)</f>
        <v>0</v>
      </c>
      <c r="BC87" s="85">
        <f>ROUND(SUM(BC88:BC91),2)</f>
        <v>0</v>
      </c>
      <c r="BD87" s="87">
        <f>ROUND(SUM(BD88:BD91),2)</f>
        <v>0</v>
      </c>
      <c r="BS87" s="88" t="s">
        <v>74</v>
      </c>
      <c r="BT87" s="88" t="s">
        <v>75</v>
      </c>
      <c r="BU87" s="89" t="s">
        <v>76</v>
      </c>
      <c r="BV87" s="88" t="s">
        <v>77</v>
      </c>
      <c r="BW87" s="88" t="s">
        <v>78</v>
      </c>
      <c r="BX87" s="88" t="s">
        <v>79</v>
      </c>
    </row>
    <row r="88" spans="1:76" s="5" customFormat="1" ht="16.5" customHeight="1">
      <c r="A88" s="90" t="s">
        <v>80</v>
      </c>
      <c r="B88" s="91"/>
      <c r="C88" s="92"/>
      <c r="D88" s="186" t="s">
        <v>81</v>
      </c>
      <c r="E88" s="186"/>
      <c r="F88" s="186"/>
      <c r="G88" s="186"/>
      <c r="H88" s="186"/>
      <c r="I88" s="93"/>
      <c r="J88" s="186" t="s">
        <v>82</v>
      </c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4">
        <f>'01 - Stavební práce'!M30</f>
        <v>0</v>
      </c>
      <c r="AH88" s="185"/>
      <c r="AI88" s="185"/>
      <c r="AJ88" s="185"/>
      <c r="AK88" s="185"/>
      <c r="AL88" s="185"/>
      <c r="AM88" s="185"/>
      <c r="AN88" s="184">
        <f>SUM(AG88,AT88)</f>
        <v>0</v>
      </c>
      <c r="AO88" s="185"/>
      <c r="AP88" s="185"/>
      <c r="AQ88" s="94"/>
      <c r="AS88" s="95">
        <f>'01 - Stavební práce'!M28</f>
        <v>0</v>
      </c>
      <c r="AT88" s="96">
        <f>ROUND(SUM(AV88:AW88),2)</f>
        <v>0</v>
      </c>
      <c r="AU88" s="97">
        <f>'01 - Stavební práce'!W131</f>
        <v>0</v>
      </c>
      <c r="AV88" s="96">
        <f>'01 - Stavební práce'!M32</f>
        <v>0</v>
      </c>
      <c r="AW88" s="96">
        <f>'01 - Stavební práce'!M33</f>
        <v>0</v>
      </c>
      <c r="AX88" s="96">
        <f>'01 - Stavební práce'!M34</f>
        <v>0</v>
      </c>
      <c r="AY88" s="96">
        <f>'01 - Stavební práce'!M35</f>
        <v>0</v>
      </c>
      <c r="AZ88" s="96">
        <f>'01 - Stavební práce'!H32</f>
        <v>0</v>
      </c>
      <c r="BA88" s="96">
        <f>'01 - Stavební práce'!H33</f>
        <v>0</v>
      </c>
      <c r="BB88" s="96">
        <f>'01 - Stavební práce'!H34</f>
        <v>0</v>
      </c>
      <c r="BC88" s="96">
        <f>'01 - Stavební práce'!H35</f>
        <v>0</v>
      </c>
      <c r="BD88" s="98">
        <f>'01 - Stavební práce'!H36</f>
        <v>0</v>
      </c>
      <c r="BT88" s="99" t="s">
        <v>83</v>
      </c>
      <c r="BV88" s="99" t="s">
        <v>77</v>
      </c>
      <c r="BW88" s="99" t="s">
        <v>84</v>
      </c>
      <c r="BX88" s="99" t="s">
        <v>78</v>
      </c>
    </row>
    <row r="89" spans="1:76" s="5" customFormat="1" ht="16.5" customHeight="1">
      <c r="A89" s="90" t="s">
        <v>80</v>
      </c>
      <c r="B89" s="91"/>
      <c r="C89" s="92"/>
      <c r="D89" s="186" t="s">
        <v>85</v>
      </c>
      <c r="E89" s="186"/>
      <c r="F89" s="186"/>
      <c r="G89" s="186"/>
      <c r="H89" s="186"/>
      <c r="I89" s="93"/>
      <c r="J89" s="186" t="s">
        <v>86</v>
      </c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4">
        <f>'02 - ZTI'!M30</f>
        <v>0</v>
      </c>
      <c r="AH89" s="185"/>
      <c r="AI89" s="185"/>
      <c r="AJ89" s="185"/>
      <c r="AK89" s="185"/>
      <c r="AL89" s="185"/>
      <c r="AM89" s="185"/>
      <c r="AN89" s="184">
        <f>SUM(AG89,AT89)</f>
        <v>0</v>
      </c>
      <c r="AO89" s="185"/>
      <c r="AP89" s="185"/>
      <c r="AQ89" s="94"/>
      <c r="AS89" s="95">
        <f>'02 - ZTI'!M28</f>
        <v>0</v>
      </c>
      <c r="AT89" s="96">
        <f>ROUND(SUM(AV89:AW89),2)</f>
        <v>0</v>
      </c>
      <c r="AU89" s="97">
        <f>'02 - ZTI'!W119</f>
        <v>0</v>
      </c>
      <c r="AV89" s="96">
        <f>'02 - ZTI'!M32</f>
        <v>0</v>
      </c>
      <c r="AW89" s="96">
        <f>'02 - ZTI'!M33</f>
        <v>0</v>
      </c>
      <c r="AX89" s="96">
        <f>'02 - ZTI'!M34</f>
        <v>0</v>
      </c>
      <c r="AY89" s="96">
        <f>'02 - ZTI'!M35</f>
        <v>0</v>
      </c>
      <c r="AZ89" s="96">
        <f>'02 - ZTI'!H32</f>
        <v>0</v>
      </c>
      <c r="BA89" s="96">
        <f>'02 - ZTI'!H33</f>
        <v>0</v>
      </c>
      <c r="BB89" s="96">
        <f>'02 - ZTI'!H34</f>
        <v>0</v>
      </c>
      <c r="BC89" s="96">
        <f>'02 - ZTI'!H35</f>
        <v>0</v>
      </c>
      <c r="BD89" s="98">
        <f>'02 - ZTI'!H36</f>
        <v>0</v>
      </c>
      <c r="BT89" s="99" t="s">
        <v>83</v>
      </c>
      <c r="BV89" s="99" t="s">
        <v>77</v>
      </c>
      <c r="BW89" s="99" t="s">
        <v>87</v>
      </c>
      <c r="BX89" s="99" t="s">
        <v>78</v>
      </c>
    </row>
    <row r="90" spans="1:76" s="5" customFormat="1" ht="16.5" customHeight="1">
      <c r="A90" s="90" t="s">
        <v>80</v>
      </c>
      <c r="B90" s="91"/>
      <c r="C90" s="92"/>
      <c r="D90" s="186" t="s">
        <v>88</v>
      </c>
      <c r="E90" s="186"/>
      <c r="F90" s="186"/>
      <c r="G90" s="186"/>
      <c r="H90" s="186"/>
      <c r="I90" s="93"/>
      <c r="J90" s="186" t="s">
        <v>89</v>
      </c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4">
        <f>'03 - Elektro'!M30</f>
        <v>0</v>
      </c>
      <c r="AH90" s="185"/>
      <c r="AI90" s="185"/>
      <c r="AJ90" s="185"/>
      <c r="AK90" s="185"/>
      <c r="AL90" s="185"/>
      <c r="AM90" s="185"/>
      <c r="AN90" s="184">
        <f>SUM(AG90,AT90)</f>
        <v>0</v>
      </c>
      <c r="AO90" s="185"/>
      <c r="AP90" s="185"/>
      <c r="AQ90" s="94"/>
      <c r="AS90" s="95">
        <f>'03 - Elektro'!M28</f>
        <v>0</v>
      </c>
      <c r="AT90" s="96">
        <f>ROUND(SUM(AV90:AW90),2)</f>
        <v>0</v>
      </c>
      <c r="AU90" s="97">
        <f>'03 - Elektro'!W115</f>
        <v>0</v>
      </c>
      <c r="AV90" s="96">
        <f>'03 - Elektro'!M32</f>
        <v>0</v>
      </c>
      <c r="AW90" s="96">
        <f>'03 - Elektro'!M33</f>
        <v>0</v>
      </c>
      <c r="AX90" s="96">
        <f>'03 - Elektro'!M34</f>
        <v>0</v>
      </c>
      <c r="AY90" s="96">
        <f>'03 - Elektro'!M35</f>
        <v>0</v>
      </c>
      <c r="AZ90" s="96">
        <f>'03 - Elektro'!H32</f>
        <v>0</v>
      </c>
      <c r="BA90" s="96">
        <f>'03 - Elektro'!H33</f>
        <v>0</v>
      </c>
      <c r="BB90" s="96">
        <f>'03 - Elektro'!H34</f>
        <v>0</v>
      </c>
      <c r="BC90" s="96">
        <f>'03 - Elektro'!H35</f>
        <v>0</v>
      </c>
      <c r="BD90" s="98">
        <f>'03 - Elektro'!H36</f>
        <v>0</v>
      </c>
      <c r="BT90" s="99" t="s">
        <v>83</v>
      </c>
      <c r="BV90" s="99" t="s">
        <v>77</v>
      </c>
      <c r="BW90" s="99" t="s">
        <v>90</v>
      </c>
      <c r="BX90" s="99" t="s">
        <v>78</v>
      </c>
    </row>
    <row r="91" spans="1:76" s="5" customFormat="1" ht="16.5" customHeight="1">
      <c r="A91" s="90" t="s">
        <v>80</v>
      </c>
      <c r="B91" s="91"/>
      <c r="C91" s="92"/>
      <c r="D91" s="186" t="s">
        <v>91</v>
      </c>
      <c r="E91" s="186"/>
      <c r="F91" s="186"/>
      <c r="G91" s="186"/>
      <c r="H91" s="186"/>
      <c r="I91" s="93"/>
      <c r="J91" s="186" t="s">
        <v>92</v>
      </c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4">
        <f>'04 - VRNY'!M30</f>
        <v>0</v>
      </c>
      <c r="AH91" s="185"/>
      <c r="AI91" s="185"/>
      <c r="AJ91" s="185"/>
      <c r="AK91" s="185"/>
      <c r="AL91" s="185"/>
      <c r="AM91" s="185"/>
      <c r="AN91" s="184">
        <f>SUM(AG91,AT91)</f>
        <v>0</v>
      </c>
      <c r="AO91" s="185"/>
      <c r="AP91" s="185"/>
      <c r="AQ91" s="94"/>
      <c r="AS91" s="100">
        <f>'04 - VRNY'!M28</f>
        <v>0</v>
      </c>
      <c r="AT91" s="101">
        <f>ROUND(SUM(AV91:AW91),2)</f>
        <v>0</v>
      </c>
      <c r="AU91" s="102">
        <f>'04 - VRNY'!W111</f>
        <v>0</v>
      </c>
      <c r="AV91" s="101">
        <f>'04 - VRNY'!M32</f>
        <v>0</v>
      </c>
      <c r="AW91" s="101">
        <f>'04 - VRNY'!M33</f>
        <v>0</v>
      </c>
      <c r="AX91" s="101">
        <f>'04 - VRNY'!M34</f>
        <v>0</v>
      </c>
      <c r="AY91" s="101">
        <f>'04 - VRNY'!M35</f>
        <v>0</v>
      </c>
      <c r="AZ91" s="101">
        <f>'04 - VRNY'!H32</f>
        <v>0</v>
      </c>
      <c r="BA91" s="101">
        <f>'04 - VRNY'!H33</f>
        <v>0</v>
      </c>
      <c r="BB91" s="101">
        <f>'04 - VRNY'!H34</f>
        <v>0</v>
      </c>
      <c r="BC91" s="101">
        <f>'04 - VRNY'!H35</f>
        <v>0</v>
      </c>
      <c r="BD91" s="103">
        <f>'04 - VRNY'!H36</f>
        <v>0</v>
      </c>
      <c r="BT91" s="99" t="s">
        <v>83</v>
      </c>
      <c r="BV91" s="99" t="s">
        <v>77</v>
      </c>
      <c r="BW91" s="99" t="s">
        <v>93</v>
      </c>
      <c r="BX91" s="99" t="s">
        <v>78</v>
      </c>
    </row>
    <row r="92" spans="1:76">
      <c r="B92" s="25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6"/>
    </row>
    <row r="93" spans="1:76" s="1" customFormat="1" ht="10.9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9"/>
    </row>
    <row r="94" spans="1:76" s="1" customFormat="1" ht="30" customHeight="1">
      <c r="B94" s="37"/>
      <c r="C94" s="106" t="s">
        <v>1183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79">
        <f>AG87</f>
        <v>0</v>
      </c>
      <c r="AH94" s="179"/>
      <c r="AI94" s="179"/>
      <c r="AJ94" s="179"/>
      <c r="AK94" s="179"/>
      <c r="AL94" s="179"/>
      <c r="AM94" s="179"/>
      <c r="AN94" s="179">
        <f>AN87</f>
        <v>0</v>
      </c>
      <c r="AO94" s="179"/>
      <c r="AP94" s="179"/>
      <c r="AQ94" s="39"/>
    </row>
    <row r="95" spans="1:76" s="1" customFormat="1" ht="6.95" customHeight="1"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3"/>
    </row>
  </sheetData>
  <mergeCells count="57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D91:H91"/>
    <mergeCell ref="J91:AF91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G94:AM94"/>
    <mergeCell ref="AN94:AP94"/>
    <mergeCell ref="AR2:BE2"/>
    <mergeCell ref="AG87:AM87"/>
    <mergeCell ref="AN87:AP87"/>
    <mergeCell ref="AN91:AP91"/>
    <mergeCell ref="AG91:AM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y jsou hodnoty základní, snížená, zákl. přenesená, sníž. přenesená, nulová." sqref="AU93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Stavební práce'!C2" display="/"/>
    <hyperlink ref="A89" location="'02 - ZTI'!C2" display="/"/>
    <hyperlink ref="A90" location="'03 - Elektro'!C2" display="/"/>
    <hyperlink ref="A91" location="'04 - VRNY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03"/>
  <sheetViews>
    <sheetView showGridLines="0" workbookViewId="0">
      <pane ySplit="1" topLeftCell="A172" activePane="bottomLeft" state="frozen"/>
      <selection pane="bottomLeft" activeCell="M28" sqref="M28:P2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8"/>
      <c r="B1" s="14"/>
      <c r="C1" s="14"/>
      <c r="D1" s="15" t="s">
        <v>1</v>
      </c>
      <c r="E1" s="14"/>
      <c r="F1" s="16" t="s">
        <v>94</v>
      </c>
      <c r="G1" s="16"/>
      <c r="H1" s="222" t="s">
        <v>95</v>
      </c>
      <c r="I1" s="222"/>
      <c r="J1" s="222"/>
      <c r="K1" s="222"/>
      <c r="L1" s="16" t="s">
        <v>96</v>
      </c>
      <c r="M1" s="14"/>
      <c r="N1" s="14"/>
      <c r="O1" s="15" t="s">
        <v>97</v>
      </c>
      <c r="P1" s="14"/>
      <c r="Q1" s="14"/>
      <c r="R1" s="14"/>
      <c r="S1" s="16" t="s">
        <v>98</v>
      </c>
      <c r="T1" s="16"/>
      <c r="U1" s="108"/>
      <c r="V1" s="10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21" t="s">
        <v>84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99</v>
      </c>
    </row>
    <row r="4" spans="1:66" ht="36.950000000000003" customHeight="1">
      <c r="B4" s="25"/>
      <c r="C4" s="191" t="s">
        <v>100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6"/>
      <c r="T4" s="20" t="s">
        <v>13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19</v>
      </c>
      <c r="E6" s="28"/>
      <c r="F6" s="247" t="str">
        <f>'Rekapitulace stavby'!K6</f>
        <v>Koupaliště BpH - rekonstrukce sociálního zařízení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8"/>
      <c r="R6" s="26"/>
    </row>
    <row r="7" spans="1:66" s="1" customFormat="1" ht="32.85" customHeight="1">
      <c r="B7" s="37"/>
      <c r="C7" s="38"/>
      <c r="D7" s="31" t="s">
        <v>101</v>
      </c>
      <c r="E7" s="38"/>
      <c r="F7" s="213" t="s">
        <v>102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38"/>
      <c r="R7" s="39"/>
    </row>
    <row r="8" spans="1:66" s="1" customFormat="1" ht="14.45" customHeight="1">
      <c r="B8" s="37"/>
      <c r="C8" s="38"/>
      <c r="D8" s="32" t="s">
        <v>21</v>
      </c>
      <c r="E8" s="38"/>
      <c r="F8" s="30" t="s">
        <v>5</v>
      </c>
      <c r="G8" s="38"/>
      <c r="H8" s="38"/>
      <c r="I8" s="38"/>
      <c r="J8" s="38"/>
      <c r="K8" s="38"/>
      <c r="L8" s="38"/>
      <c r="M8" s="32" t="s">
        <v>22</v>
      </c>
      <c r="N8" s="38"/>
      <c r="O8" s="30" t="s">
        <v>5</v>
      </c>
      <c r="P8" s="38"/>
      <c r="Q8" s="38"/>
      <c r="R8" s="39"/>
    </row>
    <row r="9" spans="1:66" s="1" customFormat="1" ht="14.45" customHeight="1">
      <c r="B9" s="37"/>
      <c r="C9" s="38"/>
      <c r="D9" s="32" t="s">
        <v>23</v>
      </c>
      <c r="E9" s="38"/>
      <c r="F9" s="30" t="s">
        <v>24</v>
      </c>
      <c r="G9" s="38"/>
      <c r="H9" s="38"/>
      <c r="I9" s="38"/>
      <c r="J9" s="38"/>
      <c r="K9" s="38"/>
      <c r="L9" s="38"/>
      <c r="M9" s="32" t="s">
        <v>25</v>
      </c>
      <c r="N9" s="38"/>
      <c r="O9" s="263" t="str">
        <f>'Rekapitulace stavby'!AN8</f>
        <v>6. 2. 2019</v>
      </c>
      <c r="P9" s="250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2" t="s">
        <v>27</v>
      </c>
      <c r="E11" s="38"/>
      <c r="F11" s="38"/>
      <c r="G11" s="38"/>
      <c r="H11" s="38"/>
      <c r="I11" s="38"/>
      <c r="J11" s="38"/>
      <c r="K11" s="38"/>
      <c r="L11" s="38"/>
      <c r="M11" s="32" t="s">
        <v>28</v>
      </c>
      <c r="N11" s="38"/>
      <c r="O11" s="211" t="s">
        <v>5</v>
      </c>
      <c r="P11" s="211"/>
      <c r="Q11" s="38"/>
      <c r="R11" s="39"/>
    </row>
    <row r="12" spans="1:66" s="1" customFormat="1" ht="18" customHeight="1">
      <c r="B12" s="37"/>
      <c r="C12" s="38"/>
      <c r="D12" s="38"/>
      <c r="E12" s="30" t="s">
        <v>29</v>
      </c>
      <c r="F12" s="38"/>
      <c r="G12" s="38"/>
      <c r="H12" s="38"/>
      <c r="I12" s="38"/>
      <c r="J12" s="38"/>
      <c r="K12" s="38"/>
      <c r="L12" s="38"/>
      <c r="M12" s="32" t="s">
        <v>30</v>
      </c>
      <c r="N12" s="38"/>
      <c r="O12" s="211" t="s">
        <v>5</v>
      </c>
      <c r="P12" s="211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2" t="s">
        <v>31</v>
      </c>
      <c r="E14" s="38"/>
      <c r="F14" s="38"/>
      <c r="G14" s="38"/>
      <c r="H14" s="38"/>
      <c r="I14" s="38"/>
      <c r="J14" s="38"/>
      <c r="K14" s="38"/>
      <c r="L14" s="38"/>
      <c r="M14" s="32" t="s">
        <v>28</v>
      </c>
      <c r="N14" s="38"/>
      <c r="O14" s="264" t="str">
        <f>IF('Rekapitulace stavby'!AN13="","",'Rekapitulace stavby'!AN13)</f>
        <v>Vyplň údaj</v>
      </c>
      <c r="P14" s="211"/>
      <c r="Q14" s="38"/>
      <c r="R14" s="39"/>
    </row>
    <row r="15" spans="1:66" s="1" customFormat="1" ht="18" customHeight="1">
      <c r="B15" s="37"/>
      <c r="C15" s="38"/>
      <c r="D15" s="38"/>
      <c r="E15" s="264" t="str">
        <f>IF('Rekapitulace stavby'!E14="","",'Rekapitulace stavby'!E14)</f>
        <v>Vyplň údaj</v>
      </c>
      <c r="F15" s="265"/>
      <c r="G15" s="265"/>
      <c r="H15" s="265"/>
      <c r="I15" s="265"/>
      <c r="J15" s="265"/>
      <c r="K15" s="265"/>
      <c r="L15" s="265"/>
      <c r="M15" s="32" t="s">
        <v>30</v>
      </c>
      <c r="N15" s="38"/>
      <c r="O15" s="264" t="str">
        <f>IF('Rekapitulace stavby'!AN14="","",'Rekapitulace stavby'!AN14)</f>
        <v>Vyplň údaj</v>
      </c>
      <c r="P15" s="211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33</v>
      </c>
      <c r="E17" s="38"/>
      <c r="F17" s="38"/>
      <c r="G17" s="38"/>
      <c r="H17" s="38"/>
      <c r="I17" s="38"/>
      <c r="J17" s="38"/>
      <c r="K17" s="38"/>
      <c r="L17" s="38"/>
      <c r="M17" s="32" t="s">
        <v>28</v>
      </c>
      <c r="N17" s="38"/>
      <c r="O17" s="211" t="str">
        <f>IF('Rekapitulace stavby'!AN16="","",'Rekapitulace stavby'!AN16)</f>
        <v/>
      </c>
      <c r="P17" s="211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2" t="s">
        <v>30</v>
      </c>
      <c r="N18" s="38"/>
      <c r="O18" s="211" t="str">
        <f>IF('Rekapitulace stavby'!AN17="","",'Rekapitulace stavby'!AN17)</f>
        <v/>
      </c>
      <c r="P18" s="211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28</v>
      </c>
      <c r="N20" s="38"/>
      <c r="O20" s="211" t="str">
        <f>IF('Rekapitulace stavby'!AN19="","",'Rekapitulace stavby'!AN19)</f>
        <v/>
      </c>
      <c r="P20" s="211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30</v>
      </c>
      <c r="N21" s="38"/>
      <c r="O21" s="211" t="str">
        <f>IF('Rekapitulace stavby'!AN20="","",'Rekapitulace stavby'!AN20)</f>
        <v/>
      </c>
      <c r="P21" s="211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6" t="s">
        <v>5</v>
      </c>
      <c r="F24" s="216"/>
      <c r="G24" s="216"/>
      <c r="H24" s="216"/>
      <c r="I24" s="216"/>
      <c r="J24" s="216"/>
      <c r="K24" s="216"/>
      <c r="L24" s="216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09" t="s">
        <v>103</v>
      </c>
      <c r="E27" s="38"/>
      <c r="F27" s="38"/>
      <c r="G27" s="38"/>
      <c r="H27" s="38"/>
      <c r="I27" s="38"/>
      <c r="J27" s="38"/>
      <c r="K27" s="38"/>
      <c r="L27" s="38"/>
      <c r="M27" s="217">
        <f>N88</f>
        <v>0</v>
      </c>
      <c r="N27" s="217"/>
      <c r="O27" s="217"/>
      <c r="P27" s="217"/>
      <c r="Q27" s="38"/>
      <c r="R27" s="39"/>
    </row>
    <row r="28" spans="2:18" s="1" customFormat="1" ht="14.45" customHeight="1">
      <c r="B28" s="37"/>
      <c r="C28" s="38"/>
      <c r="D28" s="36"/>
      <c r="E28" s="38"/>
      <c r="F28" s="38"/>
      <c r="G28" s="38"/>
      <c r="H28" s="38"/>
      <c r="I28" s="38"/>
      <c r="J28" s="38"/>
      <c r="K28" s="38"/>
      <c r="L28" s="38"/>
      <c r="M28" s="217"/>
      <c r="N28" s="217"/>
      <c r="O28" s="217"/>
      <c r="P28" s="217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10" t="s">
        <v>39</v>
      </c>
      <c r="E30" s="38"/>
      <c r="F30" s="38"/>
      <c r="G30" s="38"/>
      <c r="H30" s="38"/>
      <c r="I30" s="38"/>
      <c r="J30" s="38"/>
      <c r="K30" s="38"/>
      <c r="L30" s="38"/>
      <c r="M30" s="262">
        <f>ROUND(M27+M28,2)</f>
        <v>0</v>
      </c>
      <c r="N30" s="249"/>
      <c r="O30" s="249"/>
      <c r="P30" s="249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40</v>
      </c>
      <c r="E32" s="44" t="s">
        <v>41</v>
      </c>
      <c r="F32" s="45">
        <v>0.21</v>
      </c>
      <c r="G32" s="111" t="s">
        <v>42</v>
      </c>
      <c r="H32" s="259">
        <f>(SUM(BE113:BE113)+SUM(BE131:BE601))</f>
        <v>0</v>
      </c>
      <c r="I32" s="249"/>
      <c r="J32" s="249"/>
      <c r="K32" s="38"/>
      <c r="L32" s="38"/>
      <c r="M32" s="259">
        <f>ROUND((SUM(BE113:BE113)+SUM(BE131:BE601)), 2)*F32</f>
        <v>0</v>
      </c>
      <c r="N32" s="249"/>
      <c r="O32" s="249"/>
      <c r="P32" s="249"/>
      <c r="Q32" s="38"/>
      <c r="R32" s="39"/>
    </row>
    <row r="33" spans="2:18" s="1" customFormat="1" ht="14.45" customHeight="1">
      <c r="B33" s="37"/>
      <c r="C33" s="38"/>
      <c r="D33" s="38"/>
      <c r="E33" s="44" t="s">
        <v>43</v>
      </c>
      <c r="F33" s="45">
        <v>0.15</v>
      </c>
      <c r="G33" s="111" t="s">
        <v>42</v>
      </c>
      <c r="H33" s="259">
        <f>(SUM(BF113:BF113)+SUM(BF131:BF601))</f>
        <v>0</v>
      </c>
      <c r="I33" s="249"/>
      <c r="J33" s="249"/>
      <c r="K33" s="38"/>
      <c r="L33" s="38"/>
      <c r="M33" s="259">
        <f>ROUND((SUM(BF113:BF113)+SUM(BF131:BF601)), 2)*F33</f>
        <v>0</v>
      </c>
      <c r="N33" s="249"/>
      <c r="O33" s="249"/>
      <c r="P33" s="249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44</v>
      </c>
      <c r="F34" s="45">
        <v>0.21</v>
      </c>
      <c r="G34" s="111" t="s">
        <v>42</v>
      </c>
      <c r="H34" s="259">
        <f>(SUM(BG113:BG113)+SUM(BG131:BG601))</f>
        <v>0</v>
      </c>
      <c r="I34" s="249"/>
      <c r="J34" s="249"/>
      <c r="K34" s="38"/>
      <c r="L34" s="38"/>
      <c r="M34" s="259">
        <v>0</v>
      </c>
      <c r="N34" s="249"/>
      <c r="O34" s="249"/>
      <c r="P34" s="249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45</v>
      </c>
      <c r="F35" s="45">
        <v>0.15</v>
      </c>
      <c r="G35" s="111" t="s">
        <v>42</v>
      </c>
      <c r="H35" s="259">
        <f>(SUM(BH113:BH113)+SUM(BH131:BH601))</f>
        <v>0</v>
      </c>
      <c r="I35" s="249"/>
      <c r="J35" s="249"/>
      <c r="K35" s="38"/>
      <c r="L35" s="38"/>
      <c r="M35" s="259">
        <v>0</v>
      </c>
      <c r="N35" s="249"/>
      <c r="O35" s="249"/>
      <c r="P35" s="249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46</v>
      </c>
      <c r="F36" s="45">
        <v>0</v>
      </c>
      <c r="G36" s="111" t="s">
        <v>42</v>
      </c>
      <c r="H36" s="259">
        <f>(SUM(BI113:BI113)+SUM(BI131:BI601))</f>
        <v>0</v>
      </c>
      <c r="I36" s="249"/>
      <c r="J36" s="249"/>
      <c r="K36" s="38"/>
      <c r="L36" s="38"/>
      <c r="M36" s="259">
        <v>0</v>
      </c>
      <c r="N36" s="249"/>
      <c r="O36" s="249"/>
      <c r="P36" s="249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07"/>
      <c r="D38" s="112" t="s">
        <v>47</v>
      </c>
      <c r="E38" s="77"/>
      <c r="F38" s="77"/>
      <c r="G38" s="113" t="s">
        <v>48</v>
      </c>
      <c r="H38" s="114" t="s">
        <v>49</v>
      </c>
      <c r="I38" s="77"/>
      <c r="J38" s="77"/>
      <c r="K38" s="77"/>
      <c r="L38" s="260">
        <f>SUM(M30:M36)</f>
        <v>0</v>
      </c>
      <c r="M38" s="260"/>
      <c r="N38" s="260"/>
      <c r="O38" s="260"/>
      <c r="P38" s="261"/>
      <c r="Q38" s="107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7"/>
      <c r="C50" s="38"/>
      <c r="D50" s="52" t="s">
        <v>50</v>
      </c>
      <c r="E50" s="53"/>
      <c r="F50" s="53"/>
      <c r="G50" s="53"/>
      <c r="H50" s="54"/>
      <c r="I50" s="38"/>
      <c r="J50" s="52" t="s">
        <v>51</v>
      </c>
      <c r="K50" s="53"/>
      <c r="L50" s="53"/>
      <c r="M50" s="53"/>
      <c r="N50" s="53"/>
      <c r="O50" s="53"/>
      <c r="P50" s="54"/>
      <c r="Q50" s="38"/>
      <c r="R50" s="39"/>
    </row>
    <row r="51" spans="2:18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5">
      <c r="B59" s="37"/>
      <c r="C59" s="38"/>
      <c r="D59" s="57" t="s">
        <v>52</v>
      </c>
      <c r="E59" s="58"/>
      <c r="F59" s="58"/>
      <c r="G59" s="59" t="s">
        <v>53</v>
      </c>
      <c r="H59" s="60"/>
      <c r="I59" s="38"/>
      <c r="J59" s="57" t="s">
        <v>52</v>
      </c>
      <c r="K59" s="58"/>
      <c r="L59" s="58"/>
      <c r="M59" s="58"/>
      <c r="N59" s="59" t="s">
        <v>53</v>
      </c>
      <c r="O59" s="58"/>
      <c r="P59" s="60"/>
      <c r="Q59" s="38"/>
      <c r="R59" s="39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7"/>
      <c r="C61" s="38"/>
      <c r="D61" s="52" t="s">
        <v>54</v>
      </c>
      <c r="E61" s="53"/>
      <c r="F61" s="53"/>
      <c r="G61" s="53"/>
      <c r="H61" s="54"/>
      <c r="I61" s="38"/>
      <c r="J61" s="52" t="s">
        <v>55</v>
      </c>
      <c r="K61" s="53"/>
      <c r="L61" s="53"/>
      <c r="M61" s="53"/>
      <c r="N61" s="53"/>
      <c r="O61" s="53"/>
      <c r="P61" s="54"/>
      <c r="Q61" s="38"/>
      <c r="R61" s="39"/>
    </row>
    <row r="62" spans="2:18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5">
      <c r="B70" s="37"/>
      <c r="C70" s="38"/>
      <c r="D70" s="57" t="s">
        <v>52</v>
      </c>
      <c r="E70" s="58"/>
      <c r="F70" s="58"/>
      <c r="G70" s="59" t="s">
        <v>53</v>
      </c>
      <c r="H70" s="60"/>
      <c r="I70" s="38"/>
      <c r="J70" s="57" t="s">
        <v>52</v>
      </c>
      <c r="K70" s="58"/>
      <c r="L70" s="58"/>
      <c r="M70" s="58"/>
      <c r="N70" s="59" t="s">
        <v>53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0000000000003" customHeight="1">
      <c r="B76" s="37"/>
      <c r="C76" s="191" t="s">
        <v>104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19</v>
      </c>
      <c r="D78" s="38"/>
      <c r="E78" s="38"/>
      <c r="F78" s="247" t="str">
        <f>F6</f>
        <v>Koupaliště BpH - rekonstrukce sociálního zařízení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38"/>
      <c r="R78" s="39"/>
    </row>
    <row r="79" spans="2:18" s="1" customFormat="1" ht="36.950000000000003" customHeight="1">
      <c r="B79" s="37"/>
      <c r="C79" s="71" t="s">
        <v>101</v>
      </c>
      <c r="D79" s="38"/>
      <c r="E79" s="38"/>
      <c r="F79" s="193" t="str">
        <f>F7</f>
        <v>01 - Stavební práce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38"/>
      <c r="R79" s="39"/>
    </row>
    <row r="80" spans="2:18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47" s="1" customFormat="1" ht="18" customHeight="1">
      <c r="B81" s="37"/>
      <c r="C81" s="32" t="s">
        <v>23</v>
      </c>
      <c r="D81" s="38"/>
      <c r="E81" s="38"/>
      <c r="F81" s="30" t="str">
        <f>F9</f>
        <v>Bystřice p.Hostýnem</v>
      </c>
      <c r="G81" s="38"/>
      <c r="H81" s="38"/>
      <c r="I81" s="38"/>
      <c r="J81" s="38"/>
      <c r="K81" s="32" t="s">
        <v>25</v>
      </c>
      <c r="L81" s="38"/>
      <c r="M81" s="250" t="str">
        <f>IF(O9="","",O9)</f>
        <v>6. 2. 2019</v>
      </c>
      <c r="N81" s="250"/>
      <c r="O81" s="250"/>
      <c r="P81" s="250"/>
      <c r="Q81" s="38"/>
      <c r="R81" s="39"/>
    </row>
    <row r="82" spans="2:47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47" s="1" customFormat="1" ht="15">
      <c r="B83" s="37"/>
      <c r="C83" s="32" t="s">
        <v>27</v>
      </c>
      <c r="D83" s="38"/>
      <c r="E83" s="38"/>
      <c r="F83" s="30" t="str">
        <f>E12</f>
        <v>Město Bystřice pod Hostýnem</v>
      </c>
      <c r="G83" s="38"/>
      <c r="H83" s="38"/>
      <c r="I83" s="38"/>
      <c r="J83" s="38"/>
      <c r="K83" s="32" t="s">
        <v>33</v>
      </c>
      <c r="L83" s="38"/>
      <c r="M83" s="211" t="str">
        <f>E18</f>
        <v xml:space="preserve"> </v>
      </c>
      <c r="N83" s="211"/>
      <c r="O83" s="211"/>
      <c r="P83" s="211"/>
      <c r="Q83" s="211"/>
      <c r="R83" s="39"/>
    </row>
    <row r="84" spans="2:47" s="1" customFormat="1" ht="14.45" customHeight="1">
      <c r="B84" s="37"/>
      <c r="C84" s="32" t="s">
        <v>31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36</v>
      </c>
      <c r="L84" s="38"/>
      <c r="M84" s="211" t="str">
        <f>E21</f>
        <v xml:space="preserve"> </v>
      </c>
      <c r="N84" s="211"/>
      <c r="O84" s="211"/>
      <c r="P84" s="211"/>
      <c r="Q84" s="211"/>
      <c r="R84" s="39"/>
    </row>
    <row r="85" spans="2:47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47" s="1" customFormat="1" ht="29.25" customHeight="1">
      <c r="B86" s="37"/>
      <c r="C86" s="256" t="s">
        <v>105</v>
      </c>
      <c r="D86" s="257"/>
      <c r="E86" s="257"/>
      <c r="F86" s="257"/>
      <c r="G86" s="257"/>
      <c r="H86" s="107"/>
      <c r="I86" s="107"/>
      <c r="J86" s="107"/>
      <c r="K86" s="107"/>
      <c r="L86" s="107"/>
      <c r="M86" s="107"/>
      <c r="N86" s="256" t="s">
        <v>106</v>
      </c>
      <c r="O86" s="257"/>
      <c r="P86" s="257"/>
      <c r="Q86" s="257"/>
      <c r="R86" s="39"/>
    </row>
    <row r="87" spans="2:47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15" t="s">
        <v>103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183">
        <f>N131</f>
        <v>0</v>
      </c>
      <c r="O88" s="258"/>
      <c r="P88" s="258"/>
      <c r="Q88" s="258"/>
      <c r="R88" s="39"/>
      <c r="AU88" s="21" t="s">
        <v>107</v>
      </c>
    </row>
    <row r="89" spans="2:47" s="6" customFormat="1" ht="24.95" customHeight="1">
      <c r="B89" s="116"/>
      <c r="C89" s="117"/>
      <c r="D89" s="118" t="s">
        <v>108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27">
        <f>N132</f>
        <v>0</v>
      </c>
      <c r="O89" s="255"/>
      <c r="P89" s="255"/>
      <c r="Q89" s="255"/>
      <c r="R89" s="119"/>
    </row>
    <row r="90" spans="2:47" s="7" customFormat="1" ht="19.899999999999999" customHeight="1">
      <c r="B90" s="120"/>
      <c r="C90" s="121"/>
      <c r="D90" s="104" t="s">
        <v>109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53">
        <f>N133</f>
        <v>0</v>
      </c>
      <c r="O90" s="254"/>
      <c r="P90" s="254"/>
      <c r="Q90" s="254"/>
      <c r="R90" s="122"/>
    </row>
    <row r="91" spans="2:47" s="7" customFormat="1" ht="19.899999999999999" customHeight="1">
      <c r="B91" s="120"/>
      <c r="C91" s="121"/>
      <c r="D91" s="104" t="s">
        <v>110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53">
        <f>N152</f>
        <v>0</v>
      </c>
      <c r="O91" s="254"/>
      <c r="P91" s="254"/>
      <c r="Q91" s="254"/>
      <c r="R91" s="122"/>
    </row>
    <row r="92" spans="2:47" s="7" customFormat="1" ht="19.899999999999999" customHeight="1">
      <c r="B92" s="120"/>
      <c r="C92" s="121"/>
      <c r="D92" s="104" t="s">
        <v>111</v>
      </c>
      <c r="E92" s="121"/>
      <c r="F92" s="121"/>
      <c r="G92" s="121"/>
      <c r="H92" s="121"/>
      <c r="I92" s="121"/>
      <c r="J92" s="121"/>
      <c r="K92" s="121"/>
      <c r="L92" s="121"/>
      <c r="M92" s="121"/>
      <c r="N92" s="253">
        <f>N168</f>
        <v>0</v>
      </c>
      <c r="O92" s="254"/>
      <c r="P92" s="254"/>
      <c r="Q92" s="254"/>
      <c r="R92" s="122"/>
    </row>
    <row r="93" spans="2:47" s="7" customFormat="1" ht="19.899999999999999" customHeight="1">
      <c r="B93" s="120"/>
      <c r="C93" s="121"/>
      <c r="D93" s="104" t="s">
        <v>112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53">
        <f>N189</f>
        <v>0</v>
      </c>
      <c r="O93" s="254"/>
      <c r="P93" s="254"/>
      <c r="Q93" s="254"/>
      <c r="R93" s="122"/>
    </row>
    <row r="94" spans="2:47" s="7" customFormat="1" ht="19.899999999999999" customHeight="1">
      <c r="B94" s="120"/>
      <c r="C94" s="121"/>
      <c r="D94" s="104" t="s">
        <v>113</v>
      </c>
      <c r="E94" s="121"/>
      <c r="F94" s="121"/>
      <c r="G94" s="121"/>
      <c r="H94" s="121"/>
      <c r="I94" s="121"/>
      <c r="J94" s="121"/>
      <c r="K94" s="121"/>
      <c r="L94" s="121"/>
      <c r="M94" s="121"/>
      <c r="N94" s="253">
        <f>N199</f>
        <v>0</v>
      </c>
      <c r="O94" s="254"/>
      <c r="P94" s="254"/>
      <c r="Q94" s="254"/>
      <c r="R94" s="122"/>
    </row>
    <row r="95" spans="2:47" s="7" customFormat="1" ht="19.899999999999999" customHeight="1">
      <c r="B95" s="120"/>
      <c r="C95" s="121"/>
      <c r="D95" s="104" t="s">
        <v>114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53">
        <f>N242</f>
        <v>0</v>
      </c>
      <c r="O95" s="254"/>
      <c r="P95" s="254"/>
      <c r="Q95" s="254"/>
      <c r="R95" s="122"/>
    </row>
    <row r="96" spans="2:47" s="7" customFormat="1" ht="19.899999999999999" customHeight="1">
      <c r="B96" s="120"/>
      <c r="C96" s="121"/>
      <c r="D96" s="104" t="s">
        <v>115</v>
      </c>
      <c r="E96" s="121"/>
      <c r="F96" s="121"/>
      <c r="G96" s="121"/>
      <c r="H96" s="121"/>
      <c r="I96" s="121"/>
      <c r="J96" s="121"/>
      <c r="K96" s="121"/>
      <c r="L96" s="121"/>
      <c r="M96" s="121"/>
      <c r="N96" s="253">
        <f>N289</f>
        <v>0</v>
      </c>
      <c r="O96" s="254"/>
      <c r="P96" s="254"/>
      <c r="Q96" s="254"/>
      <c r="R96" s="122"/>
    </row>
    <row r="97" spans="2:18" s="7" customFormat="1" ht="19.899999999999999" customHeight="1">
      <c r="B97" s="120"/>
      <c r="C97" s="121"/>
      <c r="D97" s="104" t="s">
        <v>116</v>
      </c>
      <c r="E97" s="121"/>
      <c r="F97" s="121"/>
      <c r="G97" s="121"/>
      <c r="H97" s="121"/>
      <c r="I97" s="121"/>
      <c r="J97" s="121"/>
      <c r="K97" s="121"/>
      <c r="L97" s="121"/>
      <c r="M97" s="121"/>
      <c r="N97" s="253">
        <f>N301</f>
        <v>0</v>
      </c>
      <c r="O97" s="254"/>
      <c r="P97" s="254"/>
      <c r="Q97" s="254"/>
      <c r="R97" s="122"/>
    </row>
    <row r="98" spans="2:18" s="7" customFormat="1" ht="19.899999999999999" customHeight="1">
      <c r="B98" s="120"/>
      <c r="C98" s="121"/>
      <c r="D98" s="104" t="s">
        <v>117</v>
      </c>
      <c r="E98" s="121"/>
      <c r="F98" s="121"/>
      <c r="G98" s="121"/>
      <c r="H98" s="121"/>
      <c r="I98" s="121"/>
      <c r="J98" s="121"/>
      <c r="K98" s="121"/>
      <c r="L98" s="121"/>
      <c r="M98" s="121"/>
      <c r="N98" s="253">
        <f>N306</f>
        <v>0</v>
      </c>
      <c r="O98" s="254"/>
      <c r="P98" s="254"/>
      <c r="Q98" s="254"/>
      <c r="R98" s="122"/>
    </row>
    <row r="99" spans="2:18" s="7" customFormat="1" ht="19.899999999999999" customHeight="1">
      <c r="B99" s="120"/>
      <c r="C99" s="121"/>
      <c r="D99" s="104" t="s">
        <v>118</v>
      </c>
      <c r="E99" s="121"/>
      <c r="F99" s="121"/>
      <c r="G99" s="121"/>
      <c r="H99" s="121"/>
      <c r="I99" s="121"/>
      <c r="J99" s="121"/>
      <c r="K99" s="121"/>
      <c r="L99" s="121"/>
      <c r="M99" s="121"/>
      <c r="N99" s="253">
        <f>N308</f>
        <v>0</v>
      </c>
      <c r="O99" s="254"/>
      <c r="P99" s="254"/>
      <c r="Q99" s="254"/>
      <c r="R99" s="122"/>
    </row>
    <row r="100" spans="2:18" s="7" customFormat="1" ht="19.899999999999999" customHeight="1">
      <c r="B100" s="120"/>
      <c r="C100" s="121"/>
      <c r="D100" s="104" t="s">
        <v>119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253">
        <f>N317</f>
        <v>0</v>
      </c>
      <c r="O100" s="254"/>
      <c r="P100" s="254"/>
      <c r="Q100" s="254"/>
      <c r="R100" s="122"/>
    </row>
    <row r="101" spans="2:18" s="7" customFormat="1" ht="19.899999999999999" customHeight="1">
      <c r="B101" s="120"/>
      <c r="C101" s="121"/>
      <c r="D101" s="104" t="s">
        <v>120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253">
        <f>N359</f>
        <v>0</v>
      </c>
      <c r="O101" s="254"/>
      <c r="P101" s="254"/>
      <c r="Q101" s="254"/>
      <c r="R101" s="122"/>
    </row>
    <row r="102" spans="2:18" s="7" customFormat="1" ht="19.899999999999999" customHeight="1">
      <c r="B102" s="120"/>
      <c r="C102" s="121"/>
      <c r="D102" s="104" t="s">
        <v>121</v>
      </c>
      <c r="E102" s="121"/>
      <c r="F102" s="121"/>
      <c r="G102" s="121"/>
      <c r="H102" s="121"/>
      <c r="I102" s="121"/>
      <c r="J102" s="121"/>
      <c r="K102" s="121"/>
      <c r="L102" s="121"/>
      <c r="M102" s="121"/>
      <c r="N102" s="253">
        <f>N364</f>
        <v>0</v>
      </c>
      <c r="O102" s="254"/>
      <c r="P102" s="254"/>
      <c r="Q102" s="254"/>
      <c r="R102" s="122"/>
    </row>
    <row r="103" spans="2:18" s="6" customFormat="1" ht="24.95" customHeight="1">
      <c r="B103" s="116"/>
      <c r="C103" s="117"/>
      <c r="D103" s="118" t="s">
        <v>122</v>
      </c>
      <c r="E103" s="117"/>
      <c r="F103" s="117"/>
      <c r="G103" s="117"/>
      <c r="H103" s="117"/>
      <c r="I103" s="117"/>
      <c r="J103" s="117"/>
      <c r="K103" s="117"/>
      <c r="L103" s="117"/>
      <c r="M103" s="117"/>
      <c r="N103" s="227">
        <f>N366</f>
        <v>0</v>
      </c>
      <c r="O103" s="255"/>
      <c r="P103" s="255"/>
      <c r="Q103" s="255"/>
      <c r="R103" s="119"/>
    </row>
    <row r="104" spans="2:18" s="7" customFormat="1" ht="19.899999999999999" customHeight="1">
      <c r="B104" s="120"/>
      <c r="C104" s="121"/>
      <c r="D104" s="104" t="s">
        <v>123</v>
      </c>
      <c r="E104" s="121"/>
      <c r="F104" s="121"/>
      <c r="G104" s="121"/>
      <c r="H104" s="121"/>
      <c r="I104" s="121"/>
      <c r="J104" s="121"/>
      <c r="K104" s="121"/>
      <c r="L104" s="121"/>
      <c r="M104" s="121"/>
      <c r="N104" s="253">
        <f>N367</f>
        <v>0</v>
      </c>
      <c r="O104" s="254"/>
      <c r="P104" s="254"/>
      <c r="Q104" s="254"/>
      <c r="R104" s="122"/>
    </row>
    <row r="105" spans="2:18" s="7" customFormat="1" ht="19.899999999999999" customHeight="1">
      <c r="B105" s="120"/>
      <c r="C105" s="121"/>
      <c r="D105" s="104" t="s">
        <v>124</v>
      </c>
      <c r="E105" s="121"/>
      <c r="F105" s="121"/>
      <c r="G105" s="121"/>
      <c r="H105" s="121"/>
      <c r="I105" s="121"/>
      <c r="J105" s="121"/>
      <c r="K105" s="121"/>
      <c r="L105" s="121"/>
      <c r="M105" s="121"/>
      <c r="N105" s="253">
        <f>N418</f>
        <v>0</v>
      </c>
      <c r="O105" s="254"/>
      <c r="P105" s="254"/>
      <c r="Q105" s="254"/>
      <c r="R105" s="122"/>
    </row>
    <row r="106" spans="2:18" s="7" customFormat="1" ht="19.899999999999999" customHeight="1">
      <c r="B106" s="120"/>
      <c r="C106" s="121"/>
      <c r="D106" s="104" t="s">
        <v>125</v>
      </c>
      <c r="E106" s="121"/>
      <c r="F106" s="121"/>
      <c r="G106" s="121"/>
      <c r="H106" s="121"/>
      <c r="I106" s="121"/>
      <c r="J106" s="121"/>
      <c r="K106" s="121"/>
      <c r="L106" s="121"/>
      <c r="M106" s="121"/>
      <c r="N106" s="253">
        <f>N444</f>
        <v>0</v>
      </c>
      <c r="O106" s="254"/>
      <c r="P106" s="254"/>
      <c r="Q106" s="254"/>
      <c r="R106" s="122"/>
    </row>
    <row r="107" spans="2:18" s="7" customFormat="1" ht="19.899999999999999" customHeight="1">
      <c r="B107" s="120"/>
      <c r="C107" s="121"/>
      <c r="D107" s="104" t="s">
        <v>126</v>
      </c>
      <c r="E107" s="121"/>
      <c r="F107" s="121"/>
      <c r="G107" s="121"/>
      <c r="H107" s="121"/>
      <c r="I107" s="121"/>
      <c r="J107" s="121"/>
      <c r="K107" s="121"/>
      <c r="L107" s="121"/>
      <c r="M107" s="121"/>
      <c r="N107" s="253">
        <f>N470</f>
        <v>0</v>
      </c>
      <c r="O107" s="254"/>
      <c r="P107" s="254"/>
      <c r="Q107" s="254"/>
      <c r="R107" s="122"/>
    </row>
    <row r="108" spans="2:18" s="7" customFormat="1" ht="19.899999999999999" customHeight="1">
      <c r="B108" s="120"/>
      <c r="C108" s="121"/>
      <c r="D108" s="104" t="s">
        <v>127</v>
      </c>
      <c r="E108" s="121"/>
      <c r="F108" s="121"/>
      <c r="G108" s="121"/>
      <c r="H108" s="121"/>
      <c r="I108" s="121"/>
      <c r="J108" s="121"/>
      <c r="K108" s="121"/>
      <c r="L108" s="121"/>
      <c r="M108" s="121"/>
      <c r="N108" s="253">
        <f>N479</f>
        <v>0</v>
      </c>
      <c r="O108" s="254"/>
      <c r="P108" s="254"/>
      <c r="Q108" s="254"/>
      <c r="R108" s="122"/>
    </row>
    <row r="109" spans="2:18" s="7" customFormat="1" ht="19.899999999999999" customHeight="1">
      <c r="B109" s="120"/>
      <c r="C109" s="121"/>
      <c r="D109" s="104" t="s">
        <v>128</v>
      </c>
      <c r="E109" s="121"/>
      <c r="F109" s="121"/>
      <c r="G109" s="121"/>
      <c r="H109" s="121"/>
      <c r="I109" s="121"/>
      <c r="J109" s="121"/>
      <c r="K109" s="121"/>
      <c r="L109" s="121"/>
      <c r="M109" s="121"/>
      <c r="N109" s="253">
        <f>N542</f>
        <v>0</v>
      </c>
      <c r="O109" s="254"/>
      <c r="P109" s="254"/>
      <c r="Q109" s="254"/>
      <c r="R109" s="122"/>
    </row>
    <row r="110" spans="2:18" s="7" customFormat="1" ht="19.899999999999999" customHeight="1">
      <c r="B110" s="120"/>
      <c r="C110" s="121"/>
      <c r="D110" s="104" t="s">
        <v>129</v>
      </c>
      <c r="E110" s="121"/>
      <c r="F110" s="121"/>
      <c r="G110" s="121"/>
      <c r="H110" s="121"/>
      <c r="I110" s="121"/>
      <c r="J110" s="121"/>
      <c r="K110" s="121"/>
      <c r="L110" s="121"/>
      <c r="M110" s="121"/>
      <c r="N110" s="253">
        <f>N580</f>
        <v>0</v>
      </c>
      <c r="O110" s="254"/>
      <c r="P110" s="254"/>
      <c r="Q110" s="254"/>
      <c r="R110" s="122"/>
    </row>
    <row r="111" spans="2:18" s="7" customFormat="1" ht="19.899999999999999" customHeight="1">
      <c r="B111" s="120"/>
      <c r="C111" s="121"/>
      <c r="D111" s="104" t="s">
        <v>130</v>
      </c>
      <c r="E111" s="121"/>
      <c r="F111" s="121"/>
      <c r="G111" s="121"/>
      <c r="H111" s="121"/>
      <c r="I111" s="121"/>
      <c r="J111" s="121"/>
      <c r="K111" s="121"/>
      <c r="L111" s="121"/>
      <c r="M111" s="121"/>
      <c r="N111" s="253">
        <f>N592</f>
        <v>0</v>
      </c>
      <c r="O111" s="254"/>
      <c r="P111" s="254"/>
      <c r="Q111" s="254"/>
      <c r="R111" s="122"/>
    </row>
    <row r="112" spans="2:18" s="1" customFormat="1" ht="21.7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spans="2:18" s="1" customForma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18" s="1" customFormat="1" ht="29.25" customHeight="1">
      <c r="B114" s="37"/>
      <c r="C114" s="106" t="s">
        <v>1182</v>
      </c>
      <c r="D114" s="107"/>
      <c r="E114" s="107"/>
      <c r="F114" s="107"/>
      <c r="G114" s="107"/>
      <c r="H114" s="107"/>
      <c r="I114" s="107"/>
      <c r="J114" s="107"/>
      <c r="K114" s="107"/>
      <c r="L114" s="179">
        <f>N88</f>
        <v>0</v>
      </c>
      <c r="M114" s="179"/>
      <c r="N114" s="179"/>
      <c r="O114" s="179"/>
      <c r="P114" s="179"/>
      <c r="Q114" s="179"/>
      <c r="R114" s="39"/>
    </row>
    <row r="115" spans="2:18" s="1" customFormat="1" ht="6.95" customHeight="1"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3"/>
    </row>
    <row r="119" spans="2:18" s="1" customFormat="1" ht="6.95" customHeight="1">
      <c r="B119" s="64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6"/>
    </row>
    <row r="120" spans="2:18" s="1" customFormat="1" ht="36.950000000000003" customHeight="1">
      <c r="B120" s="37"/>
      <c r="C120" s="191" t="s">
        <v>132</v>
      </c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39"/>
    </row>
    <row r="121" spans="2:18" s="1" customFormat="1" ht="6.95" customHeight="1"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9"/>
    </row>
    <row r="122" spans="2:18" s="1" customFormat="1" ht="30" customHeight="1">
      <c r="B122" s="37"/>
      <c r="C122" s="32" t="s">
        <v>19</v>
      </c>
      <c r="D122" s="38"/>
      <c r="E122" s="38"/>
      <c r="F122" s="247" t="str">
        <f>F6</f>
        <v>Koupaliště BpH - rekonstrukce sociálního zařízení</v>
      </c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38"/>
      <c r="R122" s="39"/>
    </row>
    <row r="123" spans="2:18" s="1" customFormat="1" ht="36.950000000000003" customHeight="1">
      <c r="B123" s="37"/>
      <c r="C123" s="71" t="s">
        <v>101</v>
      </c>
      <c r="D123" s="38"/>
      <c r="E123" s="38"/>
      <c r="F123" s="193" t="str">
        <f>F7</f>
        <v>01 - Stavební práce</v>
      </c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38"/>
      <c r="R123" s="39"/>
    </row>
    <row r="124" spans="2:18" s="1" customFormat="1" ht="6.95" customHeight="1"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9"/>
    </row>
    <row r="125" spans="2:18" s="1" customFormat="1" ht="18" customHeight="1">
      <c r="B125" s="37"/>
      <c r="C125" s="32" t="s">
        <v>23</v>
      </c>
      <c r="D125" s="38"/>
      <c r="E125" s="38"/>
      <c r="F125" s="30" t="str">
        <f>F9</f>
        <v>Bystřice p.Hostýnem</v>
      </c>
      <c r="G125" s="38"/>
      <c r="H125" s="38"/>
      <c r="I125" s="38"/>
      <c r="J125" s="38"/>
      <c r="K125" s="32" t="s">
        <v>25</v>
      </c>
      <c r="L125" s="38"/>
      <c r="M125" s="250" t="str">
        <f>IF(O9="","",O9)</f>
        <v>6. 2. 2019</v>
      </c>
      <c r="N125" s="250"/>
      <c r="O125" s="250"/>
      <c r="P125" s="250"/>
      <c r="Q125" s="38"/>
      <c r="R125" s="39"/>
    </row>
    <row r="126" spans="2:18" s="1" customFormat="1" ht="6.95" customHeight="1"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9"/>
    </row>
    <row r="127" spans="2:18" s="1" customFormat="1" ht="15">
      <c r="B127" s="37"/>
      <c r="C127" s="32" t="s">
        <v>27</v>
      </c>
      <c r="D127" s="38"/>
      <c r="E127" s="38"/>
      <c r="F127" s="30" t="str">
        <f>E12</f>
        <v>Město Bystřice pod Hostýnem</v>
      </c>
      <c r="G127" s="38"/>
      <c r="H127" s="38"/>
      <c r="I127" s="38"/>
      <c r="J127" s="38"/>
      <c r="K127" s="32" t="s">
        <v>33</v>
      </c>
      <c r="L127" s="38"/>
      <c r="M127" s="211" t="str">
        <f>E18</f>
        <v xml:space="preserve"> </v>
      </c>
      <c r="N127" s="211"/>
      <c r="O127" s="211"/>
      <c r="P127" s="211"/>
      <c r="Q127" s="211"/>
      <c r="R127" s="39"/>
    </row>
    <row r="128" spans="2:18" s="1" customFormat="1" ht="14.45" customHeight="1">
      <c r="B128" s="37"/>
      <c r="C128" s="32" t="s">
        <v>31</v>
      </c>
      <c r="D128" s="38"/>
      <c r="E128" s="38"/>
      <c r="F128" s="30" t="str">
        <f>IF(E15="","",E15)</f>
        <v>Vyplň údaj</v>
      </c>
      <c r="G128" s="38"/>
      <c r="H128" s="38"/>
      <c r="I128" s="38"/>
      <c r="J128" s="38"/>
      <c r="K128" s="32" t="s">
        <v>36</v>
      </c>
      <c r="L128" s="38"/>
      <c r="M128" s="211" t="str">
        <f>E21</f>
        <v xml:space="preserve"> </v>
      </c>
      <c r="N128" s="211"/>
      <c r="O128" s="211"/>
      <c r="P128" s="211"/>
      <c r="Q128" s="211"/>
      <c r="R128" s="39"/>
    </row>
    <row r="129" spans="2:65" s="1" customFormat="1" ht="10.35" customHeight="1"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9"/>
    </row>
    <row r="130" spans="2:65" s="8" customFormat="1" ht="29.25" customHeight="1">
      <c r="B130" s="125"/>
      <c r="C130" s="126" t="s">
        <v>133</v>
      </c>
      <c r="D130" s="127" t="s">
        <v>134</v>
      </c>
      <c r="E130" s="127" t="s">
        <v>58</v>
      </c>
      <c r="F130" s="251" t="s">
        <v>135</v>
      </c>
      <c r="G130" s="251"/>
      <c r="H130" s="251"/>
      <c r="I130" s="251"/>
      <c r="J130" s="127" t="s">
        <v>136</v>
      </c>
      <c r="K130" s="127" t="s">
        <v>137</v>
      </c>
      <c r="L130" s="251" t="s">
        <v>138</v>
      </c>
      <c r="M130" s="251"/>
      <c r="N130" s="251" t="s">
        <v>106</v>
      </c>
      <c r="O130" s="251"/>
      <c r="P130" s="251"/>
      <c r="Q130" s="252"/>
      <c r="R130" s="128"/>
      <c r="T130" s="78" t="s">
        <v>139</v>
      </c>
      <c r="U130" s="79" t="s">
        <v>40</v>
      </c>
      <c r="V130" s="79" t="s">
        <v>140</v>
      </c>
      <c r="W130" s="79" t="s">
        <v>141</v>
      </c>
      <c r="X130" s="79" t="s">
        <v>142</v>
      </c>
      <c r="Y130" s="79" t="s">
        <v>143</v>
      </c>
      <c r="Z130" s="79" t="s">
        <v>144</v>
      </c>
      <c r="AA130" s="80" t="s">
        <v>145</v>
      </c>
    </row>
    <row r="131" spans="2:65" s="1" customFormat="1" ht="29.25" customHeight="1">
      <c r="B131" s="37"/>
      <c r="C131" s="82" t="s">
        <v>103</v>
      </c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224">
        <f>BK131</f>
        <v>0</v>
      </c>
      <c r="O131" s="225"/>
      <c r="P131" s="225"/>
      <c r="Q131" s="225"/>
      <c r="R131" s="39"/>
      <c r="T131" s="81"/>
      <c r="U131" s="53"/>
      <c r="V131" s="53"/>
      <c r="W131" s="129">
        <f>W132+W366+W602</f>
        <v>0</v>
      </c>
      <c r="X131" s="53"/>
      <c r="Y131" s="129">
        <f>Y132+Y366+Y602</f>
        <v>40.849773229999997</v>
      </c>
      <c r="Z131" s="53"/>
      <c r="AA131" s="130">
        <f>AA132+AA366+AA602</f>
        <v>64.868507000000008</v>
      </c>
      <c r="AT131" s="21" t="s">
        <v>74</v>
      </c>
      <c r="AU131" s="21" t="s">
        <v>107</v>
      </c>
      <c r="BK131" s="131">
        <f>BK132+BK366+BK602</f>
        <v>0</v>
      </c>
    </row>
    <row r="132" spans="2:65" s="9" customFormat="1" ht="37.35" customHeight="1">
      <c r="B132" s="132"/>
      <c r="C132" s="133"/>
      <c r="D132" s="134" t="s">
        <v>108</v>
      </c>
      <c r="E132" s="134"/>
      <c r="F132" s="134"/>
      <c r="G132" s="134"/>
      <c r="H132" s="134"/>
      <c r="I132" s="134"/>
      <c r="J132" s="134"/>
      <c r="K132" s="134"/>
      <c r="L132" s="134"/>
      <c r="M132" s="134"/>
      <c r="N132" s="226">
        <f>BK132</f>
        <v>0</v>
      </c>
      <c r="O132" s="227"/>
      <c r="P132" s="227"/>
      <c r="Q132" s="227"/>
      <c r="R132" s="135"/>
      <c r="T132" s="136"/>
      <c r="U132" s="133"/>
      <c r="V132" s="133"/>
      <c r="W132" s="137">
        <f>W133+W152+W168+W189+W199+W242+W289+W301+W306+W308+W317+W359+W364</f>
        <v>0</v>
      </c>
      <c r="X132" s="133"/>
      <c r="Y132" s="137">
        <f>Y133+Y152+Y168+Y189+Y199+Y242+Y289+Y301+Y306+Y308+Y317+Y359+Y364</f>
        <v>38.223325979999998</v>
      </c>
      <c r="Z132" s="133"/>
      <c r="AA132" s="138">
        <f>AA133+AA152+AA168+AA189+AA199+AA242+AA289+AA301+AA306+AA308+AA317+AA359+AA364</f>
        <v>53.141794000000004</v>
      </c>
      <c r="AR132" s="139" t="s">
        <v>83</v>
      </c>
      <c r="AT132" s="140" t="s">
        <v>74</v>
      </c>
      <c r="AU132" s="140" t="s">
        <v>75</v>
      </c>
      <c r="AY132" s="139" t="s">
        <v>146</v>
      </c>
      <c r="BK132" s="141">
        <f>BK133+BK152+BK168+BK189+BK199+BK242+BK289+BK301+BK306+BK308+BK317+BK359+BK364</f>
        <v>0</v>
      </c>
    </row>
    <row r="133" spans="2:65" s="9" customFormat="1" ht="19.899999999999999" customHeight="1">
      <c r="B133" s="132"/>
      <c r="C133" s="133"/>
      <c r="D133" s="142" t="s">
        <v>109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228">
        <f>BK133</f>
        <v>0</v>
      </c>
      <c r="O133" s="229"/>
      <c r="P133" s="229"/>
      <c r="Q133" s="229"/>
      <c r="R133" s="135"/>
      <c r="T133" s="136"/>
      <c r="U133" s="133"/>
      <c r="V133" s="133"/>
      <c r="W133" s="137">
        <f>SUM(W134:W151)</f>
        <v>0</v>
      </c>
      <c r="X133" s="133"/>
      <c r="Y133" s="137">
        <f>SUM(Y134:Y151)</f>
        <v>0</v>
      </c>
      <c r="Z133" s="133"/>
      <c r="AA133" s="138">
        <f>SUM(AA134:AA151)</f>
        <v>0</v>
      </c>
      <c r="AR133" s="139" t="s">
        <v>83</v>
      </c>
      <c r="AT133" s="140" t="s">
        <v>74</v>
      </c>
      <c r="AU133" s="140" t="s">
        <v>83</v>
      </c>
      <c r="AY133" s="139" t="s">
        <v>146</v>
      </c>
      <c r="BK133" s="141">
        <f>SUM(BK134:BK151)</f>
        <v>0</v>
      </c>
    </row>
    <row r="134" spans="2:65" s="1" customFormat="1" ht="25.5" customHeight="1">
      <c r="B134" s="123"/>
      <c r="C134" s="143" t="s">
        <v>83</v>
      </c>
      <c r="D134" s="143" t="s">
        <v>147</v>
      </c>
      <c r="E134" s="144" t="s">
        <v>148</v>
      </c>
      <c r="F134" s="240" t="s">
        <v>149</v>
      </c>
      <c r="G134" s="240"/>
      <c r="H134" s="240"/>
      <c r="I134" s="240"/>
      <c r="J134" s="145" t="s">
        <v>150</v>
      </c>
      <c r="K134" s="146">
        <v>12.363</v>
      </c>
      <c r="L134" s="241">
        <v>0</v>
      </c>
      <c r="M134" s="241"/>
      <c r="N134" s="223">
        <f>ROUND(L134*K134,2)</f>
        <v>0</v>
      </c>
      <c r="O134" s="223"/>
      <c r="P134" s="223"/>
      <c r="Q134" s="223"/>
      <c r="R134" s="124"/>
      <c r="T134" s="147" t="s">
        <v>5</v>
      </c>
      <c r="U134" s="46" t="s">
        <v>41</v>
      </c>
      <c r="V134" s="38"/>
      <c r="W134" s="148">
        <f>V134*K134</f>
        <v>0</v>
      </c>
      <c r="X134" s="148">
        <v>0</v>
      </c>
      <c r="Y134" s="148">
        <f>X134*K134</f>
        <v>0</v>
      </c>
      <c r="Z134" s="148">
        <v>0</v>
      </c>
      <c r="AA134" s="149">
        <f>Z134*K134</f>
        <v>0</v>
      </c>
      <c r="AR134" s="21" t="s">
        <v>151</v>
      </c>
      <c r="AT134" s="21" t="s">
        <v>147</v>
      </c>
      <c r="AU134" s="21" t="s">
        <v>99</v>
      </c>
      <c r="AY134" s="21" t="s">
        <v>146</v>
      </c>
      <c r="BE134" s="105">
        <f>IF(U134="základní",N134,0)</f>
        <v>0</v>
      </c>
      <c r="BF134" s="105">
        <f>IF(U134="snížená",N134,0)</f>
        <v>0</v>
      </c>
      <c r="BG134" s="105">
        <f>IF(U134="zákl. přenesená",N134,0)</f>
        <v>0</v>
      </c>
      <c r="BH134" s="105">
        <f>IF(U134="sníž. přenesená",N134,0)</f>
        <v>0</v>
      </c>
      <c r="BI134" s="105">
        <f>IF(U134="nulová",N134,0)</f>
        <v>0</v>
      </c>
      <c r="BJ134" s="21" t="s">
        <v>83</v>
      </c>
      <c r="BK134" s="105">
        <f>ROUND(L134*K134,2)</f>
        <v>0</v>
      </c>
      <c r="BL134" s="21" t="s">
        <v>151</v>
      </c>
      <c r="BM134" s="21" t="s">
        <v>152</v>
      </c>
    </row>
    <row r="135" spans="2:65" s="10" customFormat="1" ht="25.5" customHeight="1">
      <c r="B135" s="150"/>
      <c r="C135" s="151"/>
      <c r="D135" s="151"/>
      <c r="E135" s="152" t="s">
        <v>5</v>
      </c>
      <c r="F135" s="232" t="s">
        <v>153</v>
      </c>
      <c r="G135" s="233"/>
      <c r="H135" s="233"/>
      <c r="I135" s="233"/>
      <c r="J135" s="151"/>
      <c r="K135" s="152" t="s">
        <v>5</v>
      </c>
      <c r="L135" s="151"/>
      <c r="M135" s="151"/>
      <c r="N135" s="151"/>
      <c r="O135" s="151"/>
      <c r="P135" s="151"/>
      <c r="Q135" s="151"/>
      <c r="R135" s="153"/>
      <c r="T135" s="154"/>
      <c r="U135" s="151"/>
      <c r="V135" s="151"/>
      <c r="W135" s="151"/>
      <c r="X135" s="151"/>
      <c r="Y135" s="151"/>
      <c r="Z135" s="151"/>
      <c r="AA135" s="155"/>
      <c r="AT135" s="156" t="s">
        <v>154</v>
      </c>
      <c r="AU135" s="156" t="s">
        <v>99</v>
      </c>
      <c r="AV135" s="10" t="s">
        <v>83</v>
      </c>
      <c r="AW135" s="10" t="s">
        <v>35</v>
      </c>
      <c r="AX135" s="10" t="s">
        <v>75</v>
      </c>
      <c r="AY135" s="156" t="s">
        <v>146</v>
      </c>
    </row>
    <row r="136" spans="2:65" s="11" customFormat="1" ht="16.5" customHeight="1">
      <c r="B136" s="157"/>
      <c r="C136" s="158"/>
      <c r="D136" s="158"/>
      <c r="E136" s="159" t="s">
        <v>5</v>
      </c>
      <c r="F136" s="234" t="s">
        <v>155</v>
      </c>
      <c r="G136" s="235"/>
      <c r="H136" s="235"/>
      <c r="I136" s="235"/>
      <c r="J136" s="158"/>
      <c r="K136" s="160">
        <v>4.5229999999999997</v>
      </c>
      <c r="L136" s="158"/>
      <c r="M136" s="158"/>
      <c r="N136" s="158"/>
      <c r="O136" s="158"/>
      <c r="P136" s="158"/>
      <c r="Q136" s="158"/>
      <c r="R136" s="161"/>
      <c r="T136" s="162"/>
      <c r="U136" s="158"/>
      <c r="V136" s="158"/>
      <c r="W136" s="158"/>
      <c r="X136" s="158"/>
      <c r="Y136" s="158"/>
      <c r="Z136" s="158"/>
      <c r="AA136" s="163"/>
      <c r="AT136" s="164" t="s">
        <v>154</v>
      </c>
      <c r="AU136" s="164" t="s">
        <v>99</v>
      </c>
      <c r="AV136" s="11" t="s">
        <v>99</v>
      </c>
      <c r="AW136" s="11" t="s">
        <v>35</v>
      </c>
      <c r="AX136" s="11" t="s">
        <v>75</v>
      </c>
      <c r="AY136" s="164" t="s">
        <v>146</v>
      </c>
    </row>
    <row r="137" spans="2:65" s="11" customFormat="1" ht="16.5" customHeight="1">
      <c r="B137" s="157"/>
      <c r="C137" s="158"/>
      <c r="D137" s="158"/>
      <c r="E137" s="159" t="s">
        <v>5</v>
      </c>
      <c r="F137" s="234" t="s">
        <v>156</v>
      </c>
      <c r="G137" s="235"/>
      <c r="H137" s="235"/>
      <c r="I137" s="235"/>
      <c r="J137" s="158"/>
      <c r="K137" s="160">
        <v>1.6579999999999999</v>
      </c>
      <c r="L137" s="158"/>
      <c r="M137" s="158"/>
      <c r="N137" s="158"/>
      <c r="O137" s="158"/>
      <c r="P137" s="158"/>
      <c r="Q137" s="158"/>
      <c r="R137" s="161"/>
      <c r="T137" s="162"/>
      <c r="U137" s="158"/>
      <c r="V137" s="158"/>
      <c r="W137" s="158"/>
      <c r="X137" s="158"/>
      <c r="Y137" s="158"/>
      <c r="Z137" s="158"/>
      <c r="AA137" s="163"/>
      <c r="AT137" s="164" t="s">
        <v>154</v>
      </c>
      <c r="AU137" s="164" t="s">
        <v>99</v>
      </c>
      <c r="AV137" s="11" t="s">
        <v>99</v>
      </c>
      <c r="AW137" s="11" t="s">
        <v>35</v>
      </c>
      <c r="AX137" s="11" t="s">
        <v>75</v>
      </c>
      <c r="AY137" s="164" t="s">
        <v>146</v>
      </c>
    </row>
    <row r="138" spans="2:65" s="10" customFormat="1" ht="16.5" customHeight="1">
      <c r="B138" s="150"/>
      <c r="C138" s="151"/>
      <c r="D138" s="151"/>
      <c r="E138" s="152" t="s">
        <v>5</v>
      </c>
      <c r="F138" s="236" t="s">
        <v>157</v>
      </c>
      <c r="G138" s="237"/>
      <c r="H138" s="237"/>
      <c r="I138" s="237"/>
      <c r="J138" s="151"/>
      <c r="K138" s="152" t="s">
        <v>5</v>
      </c>
      <c r="L138" s="151"/>
      <c r="M138" s="151"/>
      <c r="N138" s="151"/>
      <c r="O138" s="151"/>
      <c r="P138" s="151"/>
      <c r="Q138" s="151"/>
      <c r="R138" s="153"/>
      <c r="T138" s="154"/>
      <c r="U138" s="151"/>
      <c r="V138" s="151"/>
      <c r="W138" s="151"/>
      <c r="X138" s="151"/>
      <c r="Y138" s="151"/>
      <c r="Z138" s="151"/>
      <c r="AA138" s="155"/>
      <c r="AT138" s="156" t="s">
        <v>154</v>
      </c>
      <c r="AU138" s="156" t="s">
        <v>99</v>
      </c>
      <c r="AV138" s="10" t="s">
        <v>83</v>
      </c>
      <c r="AW138" s="10" t="s">
        <v>35</v>
      </c>
      <c r="AX138" s="10" t="s">
        <v>75</v>
      </c>
      <c r="AY138" s="156" t="s">
        <v>146</v>
      </c>
    </row>
    <row r="139" spans="2:65" s="11" customFormat="1" ht="16.5" customHeight="1">
      <c r="B139" s="157"/>
      <c r="C139" s="158"/>
      <c r="D139" s="158"/>
      <c r="E139" s="159" t="s">
        <v>5</v>
      </c>
      <c r="F139" s="234" t="s">
        <v>158</v>
      </c>
      <c r="G139" s="235"/>
      <c r="H139" s="235"/>
      <c r="I139" s="235"/>
      <c r="J139" s="158"/>
      <c r="K139" s="160">
        <v>3.016</v>
      </c>
      <c r="L139" s="158"/>
      <c r="M139" s="158"/>
      <c r="N139" s="158"/>
      <c r="O139" s="158"/>
      <c r="P139" s="158"/>
      <c r="Q139" s="158"/>
      <c r="R139" s="161"/>
      <c r="T139" s="162"/>
      <c r="U139" s="158"/>
      <c r="V139" s="158"/>
      <c r="W139" s="158"/>
      <c r="X139" s="158"/>
      <c r="Y139" s="158"/>
      <c r="Z139" s="158"/>
      <c r="AA139" s="163"/>
      <c r="AT139" s="164" t="s">
        <v>154</v>
      </c>
      <c r="AU139" s="164" t="s">
        <v>99</v>
      </c>
      <c r="AV139" s="11" t="s">
        <v>99</v>
      </c>
      <c r="AW139" s="11" t="s">
        <v>35</v>
      </c>
      <c r="AX139" s="11" t="s">
        <v>75</v>
      </c>
      <c r="AY139" s="164" t="s">
        <v>146</v>
      </c>
    </row>
    <row r="140" spans="2:65" s="11" customFormat="1" ht="16.5" customHeight="1">
      <c r="B140" s="157"/>
      <c r="C140" s="158"/>
      <c r="D140" s="158"/>
      <c r="E140" s="159" t="s">
        <v>5</v>
      </c>
      <c r="F140" s="234" t="s">
        <v>159</v>
      </c>
      <c r="G140" s="235"/>
      <c r="H140" s="235"/>
      <c r="I140" s="235"/>
      <c r="J140" s="158"/>
      <c r="K140" s="160">
        <v>1.105</v>
      </c>
      <c r="L140" s="158"/>
      <c r="M140" s="158"/>
      <c r="N140" s="158"/>
      <c r="O140" s="158"/>
      <c r="P140" s="158"/>
      <c r="Q140" s="158"/>
      <c r="R140" s="161"/>
      <c r="T140" s="162"/>
      <c r="U140" s="158"/>
      <c r="V140" s="158"/>
      <c r="W140" s="158"/>
      <c r="X140" s="158"/>
      <c r="Y140" s="158"/>
      <c r="Z140" s="158"/>
      <c r="AA140" s="163"/>
      <c r="AT140" s="164" t="s">
        <v>154</v>
      </c>
      <c r="AU140" s="164" t="s">
        <v>99</v>
      </c>
      <c r="AV140" s="11" t="s">
        <v>99</v>
      </c>
      <c r="AW140" s="11" t="s">
        <v>35</v>
      </c>
      <c r="AX140" s="11" t="s">
        <v>75</v>
      </c>
      <c r="AY140" s="164" t="s">
        <v>146</v>
      </c>
    </row>
    <row r="141" spans="2:65" s="10" customFormat="1" ht="16.5" customHeight="1">
      <c r="B141" s="150"/>
      <c r="C141" s="151"/>
      <c r="D141" s="151"/>
      <c r="E141" s="152" t="s">
        <v>5</v>
      </c>
      <c r="F141" s="236" t="s">
        <v>160</v>
      </c>
      <c r="G141" s="237"/>
      <c r="H141" s="237"/>
      <c r="I141" s="237"/>
      <c r="J141" s="151"/>
      <c r="K141" s="152" t="s">
        <v>5</v>
      </c>
      <c r="L141" s="151"/>
      <c r="M141" s="151"/>
      <c r="N141" s="151"/>
      <c r="O141" s="151"/>
      <c r="P141" s="151"/>
      <c r="Q141" s="151"/>
      <c r="R141" s="153"/>
      <c r="T141" s="154"/>
      <c r="U141" s="151"/>
      <c r="V141" s="151"/>
      <c r="W141" s="151"/>
      <c r="X141" s="151"/>
      <c r="Y141" s="151"/>
      <c r="Z141" s="151"/>
      <c r="AA141" s="155"/>
      <c r="AT141" s="156" t="s">
        <v>154</v>
      </c>
      <c r="AU141" s="156" t="s">
        <v>99</v>
      </c>
      <c r="AV141" s="10" t="s">
        <v>83</v>
      </c>
      <c r="AW141" s="10" t="s">
        <v>35</v>
      </c>
      <c r="AX141" s="10" t="s">
        <v>75</v>
      </c>
      <c r="AY141" s="156" t="s">
        <v>146</v>
      </c>
    </row>
    <row r="142" spans="2:65" s="11" customFormat="1" ht="16.5" customHeight="1">
      <c r="B142" s="157"/>
      <c r="C142" s="158"/>
      <c r="D142" s="158"/>
      <c r="E142" s="159" t="s">
        <v>5</v>
      </c>
      <c r="F142" s="234" t="s">
        <v>161</v>
      </c>
      <c r="G142" s="235"/>
      <c r="H142" s="235"/>
      <c r="I142" s="235"/>
      <c r="J142" s="158"/>
      <c r="K142" s="160">
        <v>1.508</v>
      </c>
      <c r="L142" s="158"/>
      <c r="M142" s="158"/>
      <c r="N142" s="158"/>
      <c r="O142" s="158"/>
      <c r="P142" s="158"/>
      <c r="Q142" s="158"/>
      <c r="R142" s="161"/>
      <c r="T142" s="162"/>
      <c r="U142" s="158"/>
      <c r="V142" s="158"/>
      <c r="W142" s="158"/>
      <c r="X142" s="158"/>
      <c r="Y142" s="158"/>
      <c r="Z142" s="158"/>
      <c r="AA142" s="163"/>
      <c r="AT142" s="164" t="s">
        <v>154</v>
      </c>
      <c r="AU142" s="164" t="s">
        <v>99</v>
      </c>
      <c r="AV142" s="11" t="s">
        <v>99</v>
      </c>
      <c r="AW142" s="11" t="s">
        <v>35</v>
      </c>
      <c r="AX142" s="11" t="s">
        <v>75</v>
      </c>
      <c r="AY142" s="164" t="s">
        <v>146</v>
      </c>
    </row>
    <row r="143" spans="2:65" s="11" customFormat="1" ht="16.5" customHeight="1">
      <c r="B143" s="157"/>
      <c r="C143" s="158"/>
      <c r="D143" s="158"/>
      <c r="E143" s="159" t="s">
        <v>5</v>
      </c>
      <c r="F143" s="234" t="s">
        <v>162</v>
      </c>
      <c r="G143" s="235"/>
      <c r="H143" s="235"/>
      <c r="I143" s="235"/>
      <c r="J143" s="158"/>
      <c r="K143" s="160">
        <v>0.55300000000000005</v>
      </c>
      <c r="L143" s="158"/>
      <c r="M143" s="158"/>
      <c r="N143" s="158"/>
      <c r="O143" s="158"/>
      <c r="P143" s="158"/>
      <c r="Q143" s="158"/>
      <c r="R143" s="161"/>
      <c r="T143" s="162"/>
      <c r="U143" s="158"/>
      <c r="V143" s="158"/>
      <c r="W143" s="158"/>
      <c r="X143" s="158"/>
      <c r="Y143" s="158"/>
      <c r="Z143" s="158"/>
      <c r="AA143" s="163"/>
      <c r="AT143" s="164" t="s">
        <v>154</v>
      </c>
      <c r="AU143" s="164" t="s">
        <v>99</v>
      </c>
      <c r="AV143" s="11" t="s">
        <v>99</v>
      </c>
      <c r="AW143" s="11" t="s">
        <v>35</v>
      </c>
      <c r="AX143" s="11" t="s">
        <v>75</v>
      </c>
      <c r="AY143" s="164" t="s">
        <v>146</v>
      </c>
    </row>
    <row r="144" spans="2:65" s="12" customFormat="1" ht="16.5" customHeight="1">
      <c r="B144" s="165"/>
      <c r="C144" s="166"/>
      <c r="D144" s="166"/>
      <c r="E144" s="167" t="s">
        <v>5</v>
      </c>
      <c r="F144" s="238" t="s">
        <v>163</v>
      </c>
      <c r="G144" s="239"/>
      <c r="H144" s="239"/>
      <c r="I144" s="239"/>
      <c r="J144" s="166"/>
      <c r="K144" s="168">
        <v>12.363</v>
      </c>
      <c r="L144" s="166"/>
      <c r="M144" s="166"/>
      <c r="N144" s="166"/>
      <c r="O144" s="166"/>
      <c r="P144" s="166"/>
      <c r="Q144" s="166"/>
      <c r="R144" s="169"/>
      <c r="T144" s="170"/>
      <c r="U144" s="166"/>
      <c r="V144" s="166"/>
      <c r="W144" s="166"/>
      <c r="X144" s="166"/>
      <c r="Y144" s="166"/>
      <c r="Z144" s="166"/>
      <c r="AA144" s="171"/>
      <c r="AT144" s="172" t="s">
        <v>154</v>
      </c>
      <c r="AU144" s="172" t="s">
        <v>99</v>
      </c>
      <c r="AV144" s="12" t="s">
        <v>151</v>
      </c>
      <c r="AW144" s="12" t="s">
        <v>35</v>
      </c>
      <c r="AX144" s="12" t="s">
        <v>83</v>
      </c>
      <c r="AY144" s="172" t="s">
        <v>146</v>
      </c>
    </row>
    <row r="145" spans="2:65" s="1" customFormat="1" ht="25.5" customHeight="1">
      <c r="B145" s="123"/>
      <c r="C145" s="143" t="s">
        <v>99</v>
      </c>
      <c r="D145" s="143" t="s">
        <v>147</v>
      </c>
      <c r="E145" s="144" t="s">
        <v>164</v>
      </c>
      <c r="F145" s="240" t="s">
        <v>165</v>
      </c>
      <c r="G145" s="240"/>
      <c r="H145" s="240"/>
      <c r="I145" s="240"/>
      <c r="J145" s="145" t="s">
        <v>150</v>
      </c>
      <c r="K145" s="146">
        <v>12.363</v>
      </c>
      <c r="L145" s="241">
        <v>0</v>
      </c>
      <c r="M145" s="241"/>
      <c r="N145" s="223">
        <f>ROUND(L145*K145,2)</f>
        <v>0</v>
      </c>
      <c r="O145" s="223"/>
      <c r="P145" s="223"/>
      <c r="Q145" s="223"/>
      <c r="R145" s="124"/>
      <c r="T145" s="147" t="s">
        <v>5</v>
      </c>
      <c r="U145" s="46" t="s">
        <v>41</v>
      </c>
      <c r="V145" s="38"/>
      <c r="W145" s="148">
        <f>V145*K145</f>
        <v>0</v>
      </c>
      <c r="X145" s="148">
        <v>0</v>
      </c>
      <c r="Y145" s="148">
        <f>X145*K145</f>
        <v>0</v>
      </c>
      <c r="Z145" s="148">
        <v>0</v>
      </c>
      <c r="AA145" s="149">
        <f>Z145*K145</f>
        <v>0</v>
      </c>
      <c r="AR145" s="21" t="s">
        <v>151</v>
      </c>
      <c r="AT145" s="21" t="s">
        <v>147</v>
      </c>
      <c r="AU145" s="21" t="s">
        <v>99</v>
      </c>
      <c r="AY145" s="21" t="s">
        <v>146</v>
      </c>
      <c r="BE145" s="105">
        <f>IF(U145="základní",N145,0)</f>
        <v>0</v>
      </c>
      <c r="BF145" s="105">
        <f>IF(U145="snížená",N145,0)</f>
        <v>0</v>
      </c>
      <c r="BG145" s="105">
        <f>IF(U145="zákl. přenesená",N145,0)</f>
        <v>0</v>
      </c>
      <c r="BH145" s="105">
        <f>IF(U145="sníž. přenesená",N145,0)</f>
        <v>0</v>
      </c>
      <c r="BI145" s="105">
        <f>IF(U145="nulová",N145,0)</f>
        <v>0</v>
      </c>
      <c r="BJ145" s="21" t="s">
        <v>83</v>
      </c>
      <c r="BK145" s="105">
        <f>ROUND(L145*K145,2)</f>
        <v>0</v>
      </c>
      <c r="BL145" s="21" t="s">
        <v>151</v>
      </c>
      <c r="BM145" s="21" t="s">
        <v>166</v>
      </c>
    </row>
    <row r="146" spans="2:65" s="1" customFormat="1" ht="38.25" customHeight="1">
      <c r="B146" s="123"/>
      <c r="C146" s="143" t="s">
        <v>167</v>
      </c>
      <c r="D146" s="143" t="s">
        <v>147</v>
      </c>
      <c r="E146" s="144" t="s">
        <v>168</v>
      </c>
      <c r="F146" s="240" t="s">
        <v>169</v>
      </c>
      <c r="G146" s="240"/>
      <c r="H146" s="240"/>
      <c r="I146" s="240"/>
      <c r="J146" s="145" t="s">
        <v>150</v>
      </c>
      <c r="K146" s="146">
        <v>49.451999999999998</v>
      </c>
      <c r="L146" s="241">
        <v>0</v>
      </c>
      <c r="M146" s="241"/>
      <c r="N146" s="223">
        <f>ROUND(L146*K146,2)</f>
        <v>0</v>
      </c>
      <c r="O146" s="223"/>
      <c r="P146" s="223"/>
      <c r="Q146" s="223"/>
      <c r="R146" s="124"/>
      <c r="T146" s="147" t="s">
        <v>5</v>
      </c>
      <c r="U146" s="46" t="s">
        <v>41</v>
      </c>
      <c r="V146" s="38"/>
      <c r="W146" s="148">
        <f>V146*K146</f>
        <v>0</v>
      </c>
      <c r="X146" s="148">
        <v>0</v>
      </c>
      <c r="Y146" s="148">
        <f>X146*K146</f>
        <v>0</v>
      </c>
      <c r="Z146" s="148">
        <v>0</v>
      </c>
      <c r="AA146" s="149">
        <f>Z146*K146</f>
        <v>0</v>
      </c>
      <c r="AR146" s="21" t="s">
        <v>151</v>
      </c>
      <c r="AT146" s="21" t="s">
        <v>147</v>
      </c>
      <c r="AU146" s="21" t="s">
        <v>99</v>
      </c>
      <c r="AY146" s="21" t="s">
        <v>146</v>
      </c>
      <c r="BE146" s="105">
        <f>IF(U146="základní",N146,0)</f>
        <v>0</v>
      </c>
      <c r="BF146" s="105">
        <f>IF(U146="snížená",N146,0)</f>
        <v>0</v>
      </c>
      <c r="BG146" s="105">
        <f>IF(U146="zákl. přenesená",N146,0)</f>
        <v>0</v>
      </c>
      <c r="BH146" s="105">
        <f>IF(U146="sníž. přenesená",N146,0)</f>
        <v>0</v>
      </c>
      <c r="BI146" s="105">
        <f>IF(U146="nulová",N146,0)</f>
        <v>0</v>
      </c>
      <c r="BJ146" s="21" t="s">
        <v>83</v>
      </c>
      <c r="BK146" s="105">
        <f>ROUND(L146*K146,2)</f>
        <v>0</v>
      </c>
      <c r="BL146" s="21" t="s">
        <v>151</v>
      </c>
      <c r="BM146" s="21" t="s">
        <v>170</v>
      </c>
    </row>
    <row r="147" spans="2:65" s="11" customFormat="1" ht="16.5" customHeight="1">
      <c r="B147" s="157"/>
      <c r="C147" s="158"/>
      <c r="D147" s="158"/>
      <c r="E147" s="159" t="s">
        <v>5</v>
      </c>
      <c r="F147" s="242" t="s">
        <v>171</v>
      </c>
      <c r="G147" s="243"/>
      <c r="H147" s="243"/>
      <c r="I147" s="243"/>
      <c r="J147" s="158"/>
      <c r="K147" s="160">
        <v>49.451999999999998</v>
      </c>
      <c r="L147" s="158"/>
      <c r="M147" s="158"/>
      <c r="N147" s="158"/>
      <c r="O147" s="158"/>
      <c r="P147" s="158"/>
      <c r="Q147" s="158"/>
      <c r="R147" s="161"/>
      <c r="T147" s="162"/>
      <c r="U147" s="158"/>
      <c r="V147" s="158"/>
      <c r="W147" s="158"/>
      <c r="X147" s="158"/>
      <c r="Y147" s="158"/>
      <c r="Z147" s="158"/>
      <c r="AA147" s="163"/>
      <c r="AT147" s="164" t="s">
        <v>154</v>
      </c>
      <c r="AU147" s="164" t="s">
        <v>99</v>
      </c>
      <c r="AV147" s="11" t="s">
        <v>99</v>
      </c>
      <c r="AW147" s="11" t="s">
        <v>35</v>
      </c>
      <c r="AX147" s="11" t="s">
        <v>83</v>
      </c>
      <c r="AY147" s="164" t="s">
        <v>146</v>
      </c>
    </row>
    <row r="148" spans="2:65" s="1" customFormat="1" ht="25.5" customHeight="1">
      <c r="B148" s="123"/>
      <c r="C148" s="143" t="s">
        <v>151</v>
      </c>
      <c r="D148" s="143" t="s">
        <v>147</v>
      </c>
      <c r="E148" s="144" t="s">
        <v>172</v>
      </c>
      <c r="F148" s="240" t="s">
        <v>173</v>
      </c>
      <c r="G148" s="240"/>
      <c r="H148" s="240"/>
      <c r="I148" s="240"/>
      <c r="J148" s="145" t="s">
        <v>150</v>
      </c>
      <c r="K148" s="146">
        <v>12.363</v>
      </c>
      <c r="L148" s="241">
        <v>0</v>
      </c>
      <c r="M148" s="241"/>
      <c r="N148" s="223">
        <f>ROUND(L148*K148,2)</f>
        <v>0</v>
      </c>
      <c r="O148" s="223"/>
      <c r="P148" s="223"/>
      <c r="Q148" s="223"/>
      <c r="R148" s="124"/>
      <c r="T148" s="147" t="s">
        <v>5</v>
      </c>
      <c r="U148" s="46" t="s">
        <v>41</v>
      </c>
      <c r="V148" s="38"/>
      <c r="W148" s="148">
        <f>V148*K148</f>
        <v>0</v>
      </c>
      <c r="X148" s="148">
        <v>0</v>
      </c>
      <c r="Y148" s="148">
        <f>X148*K148</f>
        <v>0</v>
      </c>
      <c r="Z148" s="148">
        <v>0</v>
      </c>
      <c r="AA148" s="149">
        <f>Z148*K148</f>
        <v>0</v>
      </c>
      <c r="AR148" s="21" t="s">
        <v>151</v>
      </c>
      <c r="AT148" s="21" t="s">
        <v>147</v>
      </c>
      <c r="AU148" s="21" t="s">
        <v>99</v>
      </c>
      <c r="AY148" s="21" t="s">
        <v>146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21" t="s">
        <v>83</v>
      </c>
      <c r="BK148" s="105">
        <f>ROUND(L148*K148,2)</f>
        <v>0</v>
      </c>
      <c r="BL148" s="21" t="s">
        <v>151</v>
      </c>
      <c r="BM148" s="21" t="s">
        <v>174</v>
      </c>
    </row>
    <row r="149" spans="2:65" s="1" customFormat="1" ht="25.5" customHeight="1">
      <c r="B149" s="123"/>
      <c r="C149" s="143" t="s">
        <v>175</v>
      </c>
      <c r="D149" s="143" t="s">
        <v>147</v>
      </c>
      <c r="E149" s="144" t="s">
        <v>176</v>
      </c>
      <c r="F149" s="240" t="s">
        <v>177</v>
      </c>
      <c r="G149" s="240"/>
      <c r="H149" s="240"/>
      <c r="I149" s="240"/>
      <c r="J149" s="145" t="s">
        <v>150</v>
      </c>
      <c r="K149" s="146">
        <v>12.363</v>
      </c>
      <c r="L149" s="241">
        <v>0</v>
      </c>
      <c r="M149" s="241"/>
      <c r="N149" s="223">
        <f>ROUND(L149*K149,2)</f>
        <v>0</v>
      </c>
      <c r="O149" s="223"/>
      <c r="P149" s="223"/>
      <c r="Q149" s="223"/>
      <c r="R149" s="124"/>
      <c r="T149" s="147" t="s">
        <v>5</v>
      </c>
      <c r="U149" s="46" t="s">
        <v>41</v>
      </c>
      <c r="V149" s="38"/>
      <c r="W149" s="148">
        <f>V149*K149</f>
        <v>0</v>
      </c>
      <c r="X149" s="148">
        <v>0</v>
      </c>
      <c r="Y149" s="148">
        <f>X149*K149</f>
        <v>0</v>
      </c>
      <c r="Z149" s="148">
        <v>0</v>
      </c>
      <c r="AA149" s="149">
        <f>Z149*K149</f>
        <v>0</v>
      </c>
      <c r="AR149" s="21" t="s">
        <v>151</v>
      </c>
      <c r="AT149" s="21" t="s">
        <v>147</v>
      </c>
      <c r="AU149" s="21" t="s">
        <v>99</v>
      </c>
      <c r="AY149" s="21" t="s">
        <v>146</v>
      </c>
      <c r="BE149" s="105">
        <f>IF(U149="základní",N149,0)</f>
        <v>0</v>
      </c>
      <c r="BF149" s="105">
        <f>IF(U149="snížená",N149,0)</f>
        <v>0</v>
      </c>
      <c r="BG149" s="105">
        <f>IF(U149="zákl. přenesená",N149,0)</f>
        <v>0</v>
      </c>
      <c r="BH149" s="105">
        <f>IF(U149="sníž. přenesená",N149,0)</f>
        <v>0</v>
      </c>
      <c r="BI149" s="105">
        <f>IF(U149="nulová",N149,0)</f>
        <v>0</v>
      </c>
      <c r="BJ149" s="21" t="s">
        <v>83</v>
      </c>
      <c r="BK149" s="105">
        <f>ROUND(L149*K149,2)</f>
        <v>0</v>
      </c>
      <c r="BL149" s="21" t="s">
        <v>151</v>
      </c>
      <c r="BM149" s="21" t="s">
        <v>178</v>
      </c>
    </row>
    <row r="150" spans="2:65" s="1" customFormat="1" ht="38.25" customHeight="1">
      <c r="B150" s="123"/>
      <c r="C150" s="143" t="s">
        <v>179</v>
      </c>
      <c r="D150" s="143" t="s">
        <v>147</v>
      </c>
      <c r="E150" s="144" t="s">
        <v>180</v>
      </c>
      <c r="F150" s="240" t="s">
        <v>181</v>
      </c>
      <c r="G150" s="240"/>
      <c r="H150" s="240"/>
      <c r="I150" s="240"/>
      <c r="J150" s="145" t="s">
        <v>182</v>
      </c>
      <c r="K150" s="146">
        <v>22.253</v>
      </c>
      <c r="L150" s="241">
        <v>0</v>
      </c>
      <c r="M150" s="241"/>
      <c r="N150" s="223">
        <f>ROUND(L150*K150,2)</f>
        <v>0</v>
      </c>
      <c r="O150" s="223"/>
      <c r="P150" s="223"/>
      <c r="Q150" s="223"/>
      <c r="R150" s="124"/>
      <c r="T150" s="147" t="s">
        <v>5</v>
      </c>
      <c r="U150" s="46" t="s">
        <v>41</v>
      </c>
      <c r="V150" s="38"/>
      <c r="W150" s="148">
        <f>V150*K150</f>
        <v>0</v>
      </c>
      <c r="X150" s="148">
        <v>0</v>
      </c>
      <c r="Y150" s="148">
        <f>X150*K150</f>
        <v>0</v>
      </c>
      <c r="Z150" s="148">
        <v>0</v>
      </c>
      <c r="AA150" s="149">
        <f>Z150*K150</f>
        <v>0</v>
      </c>
      <c r="AR150" s="21" t="s">
        <v>151</v>
      </c>
      <c r="AT150" s="21" t="s">
        <v>147</v>
      </c>
      <c r="AU150" s="21" t="s">
        <v>99</v>
      </c>
      <c r="AY150" s="21" t="s">
        <v>146</v>
      </c>
      <c r="BE150" s="105">
        <f>IF(U150="základní",N150,0)</f>
        <v>0</v>
      </c>
      <c r="BF150" s="105">
        <f>IF(U150="snížená",N150,0)</f>
        <v>0</v>
      </c>
      <c r="BG150" s="105">
        <f>IF(U150="zákl. přenesená",N150,0)</f>
        <v>0</v>
      </c>
      <c r="BH150" s="105">
        <f>IF(U150="sníž. přenesená",N150,0)</f>
        <v>0</v>
      </c>
      <c r="BI150" s="105">
        <f>IF(U150="nulová",N150,0)</f>
        <v>0</v>
      </c>
      <c r="BJ150" s="21" t="s">
        <v>83</v>
      </c>
      <c r="BK150" s="105">
        <f>ROUND(L150*K150,2)</f>
        <v>0</v>
      </c>
      <c r="BL150" s="21" t="s">
        <v>151</v>
      </c>
      <c r="BM150" s="21" t="s">
        <v>183</v>
      </c>
    </row>
    <row r="151" spans="2:65" s="11" customFormat="1" ht="16.5" customHeight="1">
      <c r="B151" s="157"/>
      <c r="C151" s="158"/>
      <c r="D151" s="158"/>
      <c r="E151" s="159" t="s">
        <v>5</v>
      </c>
      <c r="F151" s="242" t="s">
        <v>184</v>
      </c>
      <c r="G151" s="243"/>
      <c r="H151" s="243"/>
      <c r="I151" s="243"/>
      <c r="J151" s="158"/>
      <c r="K151" s="160">
        <v>22.253</v>
      </c>
      <c r="L151" s="158"/>
      <c r="M151" s="158"/>
      <c r="N151" s="158"/>
      <c r="O151" s="158"/>
      <c r="P151" s="158"/>
      <c r="Q151" s="158"/>
      <c r="R151" s="161"/>
      <c r="T151" s="162"/>
      <c r="U151" s="158"/>
      <c r="V151" s="158"/>
      <c r="W151" s="158"/>
      <c r="X151" s="158"/>
      <c r="Y151" s="158"/>
      <c r="Z151" s="158"/>
      <c r="AA151" s="163"/>
      <c r="AT151" s="164" t="s">
        <v>154</v>
      </c>
      <c r="AU151" s="164" t="s">
        <v>99</v>
      </c>
      <c r="AV151" s="11" t="s">
        <v>99</v>
      </c>
      <c r="AW151" s="11" t="s">
        <v>35</v>
      </c>
      <c r="AX151" s="11" t="s">
        <v>83</v>
      </c>
      <c r="AY151" s="164" t="s">
        <v>146</v>
      </c>
    </row>
    <row r="152" spans="2:65" s="9" customFormat="1" ht="29.85" customHeight="1">
      <c r="B152" s="132"/>
      <c r="C152" s="133"/>
      <c r="D152" s="142" t="s">
        <v>110</v>
      </c>
      <c r="E152" s="142"/>
      <c r="F152" s="142"/>
      <c r="G152" s="142"/>
      <c r="H152" s="142"/>
      <c r="I152" s="142"/>
      <c r="J152" s="142"/>
      <c r="K152" s="142"/>
      <c r="L152" s="142"/>
      <c r="M152" s="142"/>
      <c r="N152" s="228">
        <f>BK152</f>
        <v>0</v>
      </c>
      <c r="O152" s="229"/>
      <c r="P152" s="229"/>
      <c r="Q152" s="229"/>
      <c r="R152" s="135"/>
      <c r="T152" s="136"/>
      <c r="U152" s="133"/>
      <c r="V152" s="133"/>
      <c r="W152" s="137">
        <f>SUM(W153:W167)</f>
        <v>0</v>
      </c>
      <c r="X152" s="133"/>
      <c r="Y152" s="137">
        <f>SUM(Y153:Y167)</f>
        <v>18.446299780000004</v>
      </c>
      <c r="Z152" s="133"/>
      <c r="AA152" s="138">
        <f>SUM(AA153:AA167)</f>
        <v>0</v>
      </c>
      <c r="AR152" s="139" t="s">
        <v>83</v>
      </c>
      <c r="AT152" s="140" t="s">
        <v>74</v>
      </c>
      <c r="AU152" s="140" t="s">
        <v>83</v>
      </c>
      <c r="AY152" s="139" t="s">
        <v>146</v>
      </c>
      <c r="BK152" s="141">
        <f>SUM(BK153:BK167)</f>
        <v>0</v>
      </c>
    </row>
    <row r="153" spans="2:65" s="1" customFormat="1" ht="38.25" customHeight="1">
      <c r="B153" s="123"/>
      <c r="C153" s="143" t="s">
        <v>185</v>
      </c>
      <c r="D153" s="143" t="s">
        <v>147</v>
      </c>
      <c r="E153" s="144" t="s">
        <v>186</v>
      </c>
      <c r="F153" s="240" t="s">
        <v>187</v>
      </c>
      <c r="G153" s="240"/>
      <c r="H153" s="240"/>
      <c r="I153" s="240"/>
      <c r="J153" s="145" t="s">
        <v>150</v>
      </c>
      <c r="K153" s="146">
        <v>4.1210000000000004</v>
      </c>
      <c r="L153" s="241">
        <v>0</v>
      </c>
      <c r="M153" s="241"/>
      <c r="N153" s="223">
        <f>ROUND(L153*K153,2)</f>
        <v>0</v>
      </c>
      <c r="O153" s="223"/>
      <c r="P153" s="223"/>
      <c r="Q153" s="223"/>
      <c r="R153" s="124"/>
      <c r="T153" s="147" t="s">
        <v>5</v>
      </c>
      <c r="U153" s="46" t="s">
        <v>41</v>
      </c>
      <c r="V153" s="38"/>
      <c r="W153" s="148">
        <f>V153*K153</f>
        <v>0</v>
      </c>
      <c r="X153" s="148">
        <v>2.16</v>
      </c>
      <c r="Y153" s="148">
        <f>X153*K153</f>
        <v>8.9013600000000022</v>
      </c>
      <c r="Z153" s="148">
        <v>0</v>
      </c>
      <c r="AA153" s="149">
        <f>Z153*K153</f>
        <v>0</v>
      </c>
      <c r="AR153" s="21" t="s">
        <v>151</v>
      </c>
      <c r="AT153" s="21" t="s">
        <v>147</v>
      </c>
      <c r="AU153" s="21" t="s">
        <v>99</v>
      </c>
      <c r="AY153" s="21" t="s">
        <v>146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21" t="s">
        <v>83</v>
      </c>
      <c r="BK153" s="105">
        <f>ROUND(L153*K153,2)</f>
        <v>0</v>
      </c>
      <c r="BL153" s="21" t="s">
        <v>151</v>
      </c>
      <c r="BM153" s="21" t="s">
        <v>188</v>
      </c>
    </row>
    <row r="154" spans="2:65" s="10" customFormat="1" ht="16.5" customHeight="1">
      <c r="B154" s="150"/>
      <c r="C154" s="151"/>
      <c r="D154" s="151"/>
      <c r="E154" s="152" t="s">
        <v>5</v>
      </c>
      <c r="F154" s="232" t="s">
        <v>189</v>
      </c>
      <c r="G154" s="233"/>
      <c r="H154" s="233"/>
      <c r="I154" s="233"/>
      <c r="J154" s="151"/>
      <c r="K154" s="152" t="s">
        <v>5</v>
      </c>
      <c r="L154" s="151"/>
      <c r="M154" s="151"/>
      <c r="N154" s="151"/>
      <c r="O154" s="151"/>
      <c r="P154" s="151"/>
      <c r="Q154" s="151"/>
      <c r="R154" s="153"/>
      <c r="T154" s="154"/>
      <c r="U154" s="151"/>
      <c r="V154" s="151"/>
      <c r="W154" s="151"/>
      <c r="X154" s="151"/>
      <c r="Y154" s="151"/>
      <c r="Z154" s="151"/>
      <c r="AA154" s="155"/>
      <c r="AT154" s="156" t="s">
        <v>154</v>
      </c>
      <c r="AU154" s="156" t="s">
        <v>99</v>
      </c>
      <c r="AV154" s="10" t="s">
        <v>83</v>
      </c>
      <c r="AW154" s="10" t="s">
        <v>35</v>
      </c>
      <c r="AX154" s="10" t="s">
        <v>75</v>
      </c>
      <c r="AY154" s="156" t="s">
        <v>146</v>
      </c>
    </row>
    <row r="155" spans="2:65" s="11" customFormat="1" ht="16.5" customHeight="1">
      <c r="B155" s="157"/>
      <c r="C155" s="158"/>
      <c r="D155" s="158"/>
      <c r="E155" s="159" t="s">
        <v>5</v>
      </c>
      <c r="F155" s="234" t="s">
        <v>158</v>
      </c>
      <c r="G155" s="235"/>
      <c r="H155" s="235"/>
      <c r="I155" s="235"/>
      <c r="J155" s="158"/>
      <c r="K155" s="160">
        <v>3.016</v>
      </c>
      <c r="L155" s="158"/>
      <c r="M155" s="158"/>
      <c r="N155" s="158"/>
      <c r="O155" s="158"/>
      <c r="P155" s="158"/>
      <c r="Q155" s="158"/>
      <c r="R155" s="161"/>
      <c r="T155" s="162"/>
      <c r="U155" s="158"/>
      <c r="V155" s="158"/>
      <c r="W155" s="158"/>
      <c r="X155" s="158"/>
      <c r="Y155" s="158"/>
      <c r="Z155" s="158"/>
      <c r="AA155" s="163"/>
      <c r="AT155" s="164" t="s">
        <v>154</v>
      </c>
      <c r="AU155" s="164" t="s">
        <v>99</v>
      </c>
      <c r="AV155" s="11" t="s">
        <v>99</v>
      </c>
      <c r="AW155" s="11" t="s">
        <v>35</v>
      </c>
      <c r="AX155" s="11" t="s">
        <v>75</v>
      </c>
      <c r="AY155" s="164" t="s">
        <v>146</v>
      </c>
    </row>
    <row r="156" spans="2:65" s="11" customFormat="1" ht="16.5" customHeight="1">
      <c r="B156" s="157"/>
      <c r="C156" s="158"/>
      <c r="D156" s="158"/>
      <c r="E156" s="159" t="s">
        <v>5</v>
      </c>
      <c r="F156" s="234" t="s">
        <v>159</v>
      </c>
      <c r="G156" s="235"/>
      <c r="H156" s="235"/>
      <c r="I156" s="235"/>
      <c r="J156" s="158"/>
      <c r="K156" s="160">
        <v>1.105</v>
      </c>
      <c r="L156" s="158"/>
      <c r="M156" s="158"/>
      <c r="N156" s="158"/>
      <c r="O156" s="158"/>
      <c r="P156" s="158"/>
      <c r="Q156" s="158"/>
      <c r="R156" s="161"/>
      <c r="T156" s="162"/>
      <c r="U156" s="158"/>
      <c r="V156" s="158"/>
      <c r="W156" s="158"/>
      <c r="X156" s="158"/>
      <c r="Y156" s="158"/>
      <c r="Z156" s="158"/>
      <c r="AA156" s="163"/>
      <c r="AT156" s="164" t="s">
        <v>154</v>
      </c>
      <c r="AU156" s="164" t="s">
        <v>99</v>
      </c>
      <c r="AV156" s="11" t="s">
        <v>99</v>
      </c>
      <c r="AW156" s="11" t="s">
        <v>35</v>
      </c>
      <c r="AX156" s="11" t="s">
        <v>75</v>
      </c>
      <c r="AY156" s="164" t="s">
        <v>146</v>
      </c>
    </row>
    <row r="157" spans="2:65" s="12" customFormat="1" ht="16.5" customHeight="1">
      <c r="B157" s="165"/>
      <c r="C157" s="166"/>
      <c r="D157" s="166"/>
      <c r="E157" s="167" t="s">
        <v>5</v>
      </c>
      <c r="F157" s="238" t="s">
        <v>163</v>
      </c>
      <c r="G157" s="239"/>
      <c r="H157" s="239"/>
      <c r="I157" s="239"/>
      <c r="J157" s="166"/>
      <c r="K157" s="168">
        <v>4.1210000000000004</v>
      </c>
      <c r="L157" s="166"/>
      <c r="M157" s="166"/>
      <c r="N157" s="166"/>
      <c r="O157" s="166"/>
      <c r="P157" s="166"/>
      <c r="Q157" s="166"/>
      <c r="R157" s="169"/>
      <c r="T157" s="170"/>
      <c r="U157" s="166"/>
      <c r="V157" s="166"/>
      <c r="W157" s="166"/>
      <c r="X157" s="166"/>
      <c r="Y157" s="166"/>
      <c r="Z157" s="166"/>
      <c r="AA157" s="171"/>
      <c r="AT157" s="172" t="s">
        <v>154</v>
      </c>
      <c r="AU157" s="172" t="s">
        <v>99</v>
      </c>
      <c r="AV157" s="12" t="s">
        <v>151</v>
      </c>
      <c r="AW157" s="12" t="s">
        <v>35</v>
      </c>
      <c r="AX157" s="12" t="s">
        <v>83</v>
      </c>
      <c r="AY157" s="172" t="s">
        <v>146</v>
      </c>
    </row>
    <row r="158" spans="2:65" s="1" customFormat="1" ht="25.5" customHeight="1">
      <c r="B158" s="123"/>
      <c r="C158" s="143" t="s">
        <v>190</v>
      </c>
      <c r="D158" s="143" t="s">
        <v>147</v>
      </c>
      <c r="E158" s="144" t="s">
        <v>191</v>
      </c>
      <c r="F158" s="240" t="s">
        <v>192</v>
      </c>
      <c r="G158" s="240"/>
      <c r="H158" s="240"/>
      <c r="I158" s="240"/>
      <c r="J158" s="145" t="s">
        <v>150</v>
      </c>
      <c r="K158" s="146">
        <v>4.1210000000000004</v>
      </c>
      <c r="L158" s="241">
        <v>0</v>
      </c>
      <c r="M158" s="241"/>
      <c r="N158" s="223">
        <f>ROUND(L158*K158,2)</f>
        <v>0</v>
      </c>
      <c r="O158" s="223"/>
      <c r="P158" s="223"/>
      <c r="Q158" s="223"/>
      <c r="R158" s="124"/>
      <c r="T158" s="147" t="s">
        <v>5</v>
      </c>
      <c r="U158" s="46" t="s">
        <v>41</v>
      </c>
      <c r="V158" s="38"/>
      <c r="W158" s="148">
        <f>V158*K158</f>
        <v>0</v>
      </c>
      <c r="X158" s="148">
        <v>2.2563399999999998</v>
      </c>
      <c r="Y158" s="148">
        <f>X158*K158</f>
        <v>9.2983771399999995</v>
      </c>
      <c r="Z158" s="148">
        <v>0</v>
      </c>
      <c r="AA158" s="149">
        <f>Z158*K158</f>
        <v>0</v>
      </c>
      <c r="AR158" s="21" t="s">
        <v>151</v>
      </c>
      <c r="AT158" s="21" t="s">
        <v>147</v>
      </c>
      <c r="AU158" s="21" t="s">
        <v>99</v>
      </c>
      <c r="AY158" s="21" t="s">
        <v>146</v>
      </c>
      <c r="BE158" s="105">
        <f>IF(U158="základní",N158,0)</f>
        <v>0</v>
      </c>
      <c r="BF158" s="105">
        <f>IF(U158="snížená",N158,0)</f>
        <v>0</v>
      </c>
      <c r="BG158" s="105">
        <f>IF(U158="zákl. přenesená",N158,0)</f>
        <v>0</v>
      </c>
      <c r="BH158" s="105">
        <f>IF(U158="sníž. přenesená",N158,0)</f>
        <v>0</v>
      </c>
      <c r="BI158" s="105">
        <f>IF(U158="nulová",N158,0)</f>
        <v>0</v>
      </c>
      <c r="BJ158" s="21" t="s">
        <v>83</v>
      </c>
      <c r="BK158" s="105">
        <f>ROUND(L158*K158,2)</f>
        <v>0</v>
      </c>
      <c r="BL158" s="21" t="s">
        <v>151</v>
      </c>
      <c r="BM158" s="21" t="s">
        <v>193</v>
      </c>
    </row>
    <row r="159" spans="2:65" s="10" customFormat="1" ht="16.5" customHeight="1">
      <c r="B159" s="150"/>
      <c r="C159" s="151"/>
      <c r="D159" s="151"/>
      <c r="E159" s="152" t="s">
        <v>5</v>
      </c>
      <c r="F159" s="232" t="s">
        <v>189</v>
      </c>
      <c r="G159" s="233"/>
      <c r="H159" s="233"/>
      <c r="I159" s="233"/>
      <c r="J159" s="151"/>
      <c r="K159" s="152" t="s">
        <v>5</v>
      </c>
      <c r="L159" s="151"/>
      <c r="M159" s="151"/>
      <c r="N159" s="151"/>
      <c r="O159" s="151"/>
      <c r="P159" s="151"/>
      <c r="Q159" s="151"/>
      <c r="R159" s="153"/>
      <c r="T159" s="154"/>
      <c r="U159" s="151"/>
      <c r="V159" s="151"/>
      <c r="W159" s="151"/>
      <c r="X159" s="151"/>
      <c r="Y159" s="151"/>
      <c r="Z159" s="151"/>
      <c r="AA159" s="155"/>
      <c r="AT159" s="156" t="s">
        <v>154</v>
      </c>
      <c r="AU159" s="156" t="s">
        <v>99</v>
      </c>
      <c r="AV159" s="10" t="s">
        <v>83</v>
      </c>
      <c r="AW159" s="10" t="s">
        <v>35</v>
      </c>
      <c r="AX159" s="10" t="s">
        <v>75</v>
      </c>
      <c r="AY159" s="156" t="s">
        <v>146</v>
      </c>
    </row>
    <row r="160" spans="2:65" s="11" customFormat="1" ht="16.5" customHeight="1">
      <c r="B160" s="157"/>
      <c r="C160" s="158"/>
      <c r="D160" s="158"/>
      <c r="E160" s="159" t="s">
        <v>5</v>
      </c>
      <c r="F160" s="234" t="s">
        <v>158</v>
      </c>
      <c r="G160" s="235"/>
      <c r="H160" s="235"/>
      <c r="I160" s="235"/>
      <c r="J160" s="158"/>
      <c r="K160" s="160">
        <v>3.016</v>
      </c>
      <c r="L160" s="158"/>
      <c r="M160" s="158"/>
      <c r="N160" s="158"/>
      <c r="O160" s="158"/>
      <c r="P160" s="158"/>
      <c r="Q160" s="158"/>
      <c r="R160" s="161"/>
      <c r="T160" s="162"/>
      <c r="U160" s="158"/>
      <c r="V160" s="158"/>
      <c r="W160" s="158"/>
      <c r="X160" s="158"/>
      <c r="Y160" s="158"/>
      <c r="Z160" s="158"/>
      <c r="AA160" s="163"/>
      <c r="AT160" s="164" t="s">
        <v>154</v>
      </c>
      <c r="AU160" s="164" t="s">
        <v>99</v>
      </c>
      <c r="AV160" s="11" t="s">
        <v>99</v>
      </c>
      <c r="AW160" s="11" t="s">
        <v>35</v>
      </c>
      <c r="AX160" s="11" t="s">
        <v>75</v>
      </c>
      <c r="AY160" s="164" t="s">
        <v>146</v>
      </c>
    </row>
    <row r="161" spans="2:65" s="11" customFormat="1" ht="16.5" customHeight="1">
      <c r="B161" s="157"/>
      <c r="C161" s="158"/>
      <c r="D161" s="158"/>
      <c r="E161" s="159" t="s">
        <v>5</v>
      </c>
      <c r="F161" s="234" t="s">
        <v>159</v>
      </c>
      <c r="G161" s="235"/>
      <c r="H161" s="235"/>
      <c r="I161" s="235"/>
      <c r="J161" s="158"/>
      <c r="K161" s="160">
        <v>1.105</v>
      </c>
      <c r="L161" s="158"/>
      <c r="M161" s="158"/>
      <c r="N161" s="158"/>
      <c r="O161" s="158"/>
      <c r="P161" s="158"/>
      <c r="Q161" s="158"/>
      <c r="R161" s="161"/>
      <c r="T161" s="162"/>
      <c r="U161" s="158"/>
      <c r="V161" s="158"/>
      <c r="W161" s="158"/>
      <c r="X161" s="158"/>
      <c r="Y161" s="158"/>
      <c r="Z161" s="158"/>
      <c r="AA161" s="163"/>
      <c r="AT161" s="164" t="s">
        <v>154</v>
      </c>
      <c r="AU161" s="164" t="s">
        <v>99</v>
      </c>
      <c r="AV161" s="11" t="s">
        <v>99</v>
      </c>
      <c r="AW161" s="11" t="s">
        <v>35</v>
      </c>
      <c r="AX161" s="11" t="s">
        <v>75</v>
      </c>
      <c r="AY161" s="164" t="s">
        <v>146</v>
      </c>
    </row>
    <row r="162" spans="2:65" s="12" customFormat="1" ht="16.5" customHeight="1">
      <c r="B162" s="165"/>
      <c r="C162" s="166"/>
      <c r="D162" s="166"/>
      <c r="E162" s="167" t="s">
        <v>5</v>
      </c>
      <c r="F162" s="238" t="s">
        <v>163</v>
      </c>
      <c r="G162" s="239"/>
      <c r="H162" s="239"/>
      <c r="I162" s="239"/>
      <c r="J162" s="166"/>
      <c r="K162" s="168">
        <v>4.1210000000000004</v>
      </c>
      <c r="L162" s="166"/>
      <c r="M162" s="166"/>
      <c r="N162" s="166"/>
      <c r="O162" s="166"/>
      <c r="P162" s="166"/>
      <c r="Q162" s="166"/>
      <c r="R162" s="169"/>
      <c r="T162" s="170"/>
      <c r="U162" s="166"/>
      <c r="V162" s="166"/>
      <c r="W162" s="166"/>
      <c r="X162" s="166"/>
      <c r="Y162" s="166"/>
      <c r="Z162" s="166"/>
      <c r="AA162" s="171"/>
      <c r="AT162" s="172" t="s">
        <v>154</v>
      </c>
      <c r="AU162" s="172" t="s">
        <v>99</v>
      </c>
      <c r="AV162" s="12" t="s">
        <v>151</v>
      </c>
      <c r="AW162" s="12" t="s">
        <v>35</v>
      </c>
      <c r="AX162" s="12" t="s">
        <v>83</v>
      </c>
      <c r="AY162" s="172" t="s">
        <v>146</v>
      </c>
    </row>
    <row r="163" spans="2:65" s="1" customFormat="1" ht="25.5" customHeight="1">
      <c r="B163" s="123"/>
      <c r="C163" s="143" t="s">
        <v>194</v>
      </c>
      <c r="D163" s="143" t="s">
        <v>147</v>
      </c>
      <c r="E163" s="144" t="s">
        <v>195</v>
      </c>
      <c r="F163" s="240" t="s">
        <v>196</v>
      </c>
      <c r="G163" s="240"/>
      <c r="H163" s="240"/>
      <c r="I163" s="240"/>
      <c r="J163" s="145" t="s">
        <v>182</v>
      </c>
      <c r="K163" s="146">
        <v>0.23200000000000001</v>
      </c>
      <c r="L163" s="241">
        <v>0</v>
      </c>
      <c r="M163" s="241"/>
      <c r="N163" s="223">
        <f>ROUND(L163*K163,2)</f>
        <v>0</v>
      </c>
      <c r="O163" s="223"/>
      <c r="P163" s="223"/>
      <c r="Q163" s="223"/>
      <c r="R163" s="124"/>
      <c r="T163" s="147" t="s">
        <v>5</v>
      </c>
      <c r="U163" s="46" t="s">
        <v>41</v>
      </c>
      <c r="V163" s="38"/>
      <c r="W163" s="148">
        <f>V163*K163</f>
        <v>0</v>
      </c>
      <c r="X163" s="148">
        <v>1.06277</v>
      </c>
      <c r="Y163" s="148">
        <f>X163*K163</f>
        <v>0.24656264</v>
      </c>
      <c r="Z163" s="148">
        <v>0</v>
      </c>
      <c r="AA163" s="149">
        <f>Z163*K163</f>
        <v>0</v>
      </c>
      <c r="AR163" s="21" t="s">
        <v>151</v>
      </c>
      <c r="AT163" s="21" t="s">
        <v>147</v>
      </c>
      <c r="AU163" s="21" t="s">
        <v>99</v>
      </c>
      <c r="AY163" s="21" t="s">
        <v>146</v>
      </c>
      <c r="BE163" s="105">
        <f>IF(U163="základní",N163,0)</f>
        <v>0</v>
      </c>
      <c r="BF163" s="105">
        <f>IF(U163="snížená",N163,0)</f>
        <v>0</v>
      </c>
      <c r="BG163" s="105">
        <f>IF(U163="zákl. přenesená",N163,0)</f>
        <v>0</v>
      </c>
      <c r="BH163" s="105">
        <f>IF(U163="sníž. přenesená",N163,0)</f>
        <v>0</v>
      </c>
      <c r="BI163" s="105">
        <f>IF(U163="nulová",N163,0)</f>
        <v>0</v>
      </c>
      <c r="BJ163" s="21" t="s">
        <v>83</v>
      </c>
      <c r="BK163" s="105">
        <f>ROUND(L163*K163,2)</f>
        <v>0</v>
      </c>
      <c r="BL163" s="21" t="s">
        <v>151</v>
      </c>
      <c r="BM163" s="21" t="s">
        <v>197</v>
      </c>
    </row>
    <row r="164" spans="2:65" s="10" customFormat="1" ht="16.5" customHeight="1">
      <c r="B164" s="150"/>
      <c r="C164" s="151"/>
      <c r="D164" s="151"/>
      <c r="E164" s="152" t="s">
        <v>5</v>
      </c>
      <c r="F164" s="232" t="s">
        <v>198</v>
      </c>
      <c r="G164" s="233"/>
      <c r="H164" s="233"/>
      <c r="I164" s="233"/>
      <c r="J164" s="151"/>
      <c r="K164" s="152" t="s">
        <v>5</v>
      </c>
      <c r="L164" s="151"/>
      <c r="M164" s="151"/>
      <c r="N164" s="151"/>
      <c r="O164" s="151"/>
      <c r="P164" s="151"/>
      <c r="Q164" s="151"/>
      <c r="R164" s="153"/>
      <c r="T164" s="154"/>
      <c r="U164" s="151"/>
      <c r="V164" s="151"/>
      <c r="W164" s="151"/>
      <c r="X164" s="151"/>
      <c r="Y164" s="151"/>
      <c r="Z164" s="151"/>
      <c r="AA164" s="155"/>
      <c r="AT164" s="156" t="s">
        <v>154</v>
      </c>
      <c r="AU164" s="156" t="s">
        <v>99</v>
      </c>
      <c r="AV164" s="10" t="s">
        <v>83</v>
      </c>
      <c r="AW164" s="10" t="s">
        <v>35</v>
      </c>
      <c r="AX164" s="10" t="s">
        <v>75</v>
      </c>
      <c r="AY164" s="156" t="s">
        <v>146</v>
      </c>
    </row>
    <row r="165" spans="2:65" s="11" customFormat="1" ht="16.5" customHeight="1">
      <c r="B165" s="157"/>
      <c r="C165" s="158"/>
      <c r="D165" s="158"/>
      <c r="E165" s="159" t="s">
        <v>5</v>
      </c>
      <c r="F165" s="234" t="s">
        <v>199</v>
      </c>
      <c r="G165" s="235"/>
      <c r="H165" s="235"/>
      <c r="I165" s="235"/>
      <c r="J165" s="158"/>
      <c r="K165" s="160">
        <v>0.17</v>
      </c>
      <c r="L165" s="158"/>
      <c r="M165" s="158"/>
      <c r="N165" s="158"/>
      <c r="O165" s="158"/>
      <c r="P165" s="158"/>
      <c r="Q165" s="158"/>
      <c r="R165" s="161"/>
      <c r="T165" s="162"/>
      <c r="U165" s="158"/>
      <c r="V165" s="158"/>
      <c r="W165" s="158"/>
      <c r="X165" s="158"/>
      <c r="Y165" s="158"/>
      <c r="Z165" s="158"/>
      <c r="AA165" s="163"/>
      <c r="AT165" s="164" t="s">
        <v>154</v>
      </c>
      <c r="AU165" s="164" t="s">
        <v>99</v>
      </c>
      <c r="AV165" s="11" t="s">
        <v>99</v>
      </c>
      <c r="AW165" s="11" t="s">
        <v>35</v>
      </c>
      <c r="AX165" s="11" t="s">
        <v>75</v>
      </c>
      <c r="AY165" s="164" t="s">
        <v>146</v>
      </c>
    </row>
    <row r="166" spans="2:65" s="11" customFormat="1" ht="16.5" customHeight="1">
      <c r="B166" s="157"/>
      <c r="C166" s="158"/>
      <c r="D166" s="158"/>
      <c r="E166" s="159" t="s">
        <v>5</v>
      </c>
      <c r="F166" s="234" t="s">
        <v>200</v>
      </c>
      <c r="G166" s="235"/>
      <c r="H166" s="235"/>
      <c r="I166" s="235"/>
      <c r="J166" s="158"/>
      <c r="K166" s="160">
        <v>6.2E-2</v>
      </c>
      <c r="L166" s="158"/>
      <c r="M166" s="158"/>
      <c r="N166" s="158"/>
      <c r="O166" s="158"/>
      <c r="P166" s="158"/>
      <c r="Q166" s="158"/>
      <c r="R166" s="161"/>
      <c r="T166" s="162"/>
      <c r="U166" s="158"/>
      <c r="V166" s="158"/>
      <c r="W166" s="158"/>
      <c r="X166" s="158"/>
      <c r="Y166" s="158"/>
      <c r="Z166" s="158"/>
      <c r="AA166" s="163"/>
      <c r="AT166" s="164" t="s">
        <v>154</v>
      </c>
      <c r="AU166" s="164" t="s">
        <v>99</v>
      </c>
      <c r="AV166" s="11" t="s">
        <v>99</v>
      </c>
      <c r="AW166" s="11" t="s">
        <v>35</v>
      </c>
      <c r="AX166" s="11" t="s">
        <v>75</v>
      </c>
      <c r="AY166" s="164" t="s">
        <v>146</v>
      </c>
    </row>
    <row r="167" spans="2:65" s="12" customFormat="1" ht="16.5" customHeight="1">
      <c r="B167" s="165"/>
      <c r="C167" s="166"/>
      <c r="D167" s="166"/>
      <c r="E167" s="167" t="s">
        <v>5</v>
      </c>
      <c r="F167" s="238" t="s">
        <v>163</v>
      </c>
      <c r="G167" s="239"/>
      <c r="H167" s="239"/>
      <c r="I167" s="239"/>
      <c r="J167" s="166"/>
      <c r="K167" s="168">
        <v>0.23200000000000001</v>
      </c>
      <c r="L167" s="166"/>
      <c r="M167" s="166"/>
      <c r="N167" s="166"/>
      <c r="O167" s="166"/>
      <c r="P167" s="166"/>
      <c r="Q167" s="166"/>
      <c r="R167" s="169"/>
      <c r="T167" s="170"/>
      <c r="U167" s="166"/>
      <c r="V167" s="166"/>
      <c r="W167" s="166"/>
      <c r="X167" s="166"/>
      <c r="Y167" s="166"/>
      <c r="Z167" s="166"/>
      <c r="AA167" s="171"/>
      <c r="AT167" s="172" t="s">
        <v>154</v>
      </c>
      <c r="AU167" s="172" t="s">
        <v>99</v>
      </c>
      <c r="AV167" s="12" t="s">
        <v>151</v>
      </c>
      <c r="AW167" s="12" t="s">
        <v>35</v>
      </c>
      <c r="AX167" s="12" t="s">
        <v>83</v>
      </c>
      <c r="AY167" s="172" t="s">
        <v>146</v>
      </c>
    </row>
    <row r="168" spans="2:65" s="9" customFormat="1" ht="29.85" customHeight="1">
      <c r="B168" s="132"/>
      <c r="C168" s="133"/>
      <c r="D168" s="142" t="s">
        <v>111</v>
      </c>
      <c r="E168" s="142"/>
      <c r="F168" s="142"/>
      <c r="G168" s="142"/>
      <c r="H168" s="142"/>
      <c r="I168" s="142"/>
      <c r="J168" s="142"/>
      <c r="K168" s="142"/>
      <c r="L168" s="142"/>
      <c r="M168" s="142"/>
      <c r="N168" s="228">
        <f>BK168</f>
        <v>0</v>
      </c>
      <c r="O168" s="229"/>
      <c r="P168" s="229"/>
      <c r="Q168" s="229"/>
      <c r="R168" s="135"/>
      <c r="T168" s="136"/>
      <c r="U168" s="133"/>
      <c r="V168" s="133"/>
      <c r="W168" s="137">
        <f>SUM(W169:W188)</f>
        <v>0</v>
      </c>
      <c r="X168" s="133"/>
      <c r="Y168" s="137">
        <f>SUM(Y169:Y188)</f>
        <v>5.6130534499999989</v>
      </c>
      <c r="Z168" s="133"/>
      <c r="AA168" s="138">
        <f>SUM(AA169:AA188)</f>
        <v>0</v>
      </c>
      <c r="AR168" s="139" t="s">
        <v>83</v>
      </c>
      <c r="AT168" s="140" t="s">
        <v>74</v>
      </c>
      <c r="AU168" s="140" t="s">
        <v>83</v>
      </c>
      <c r="AY168" s="139" t="s">
        <v>146</v>
      </c>
      <c r="BK168" s="141">
        <f>SUM(BK169:BK188)</f>
        <v>0</v>
      </c>
    </row>
    <row r="169" spans="2:65" s="1" customFormat="1" ht="38.25" customHeight="1">
      <c r="B169" s="123"/>
      <c r="C169" s="143" t="s">
        <v>201</v>
      </c>
      <c r="D169" s="143" t="s">
        <v>147</v>
      </c>
      <c r="E169" s="144" t="s">
        <v>202</v>
      </c>
      <c r="F169" s="240" t="s">
        <v>203</v>
      </c>
      <c r="G169" s="240"/>
      <c r="H169" s="240"/>
      <c r="I169" s="240"/>
      <c r="J169" s="145" t="s">
        <v>204</v>
      </c>
      <c r="K169" s="146">
        <v>2</v>
      </c>
      <c r="L169" s="241">
        <v>0</v>
      </c>
      <c r="M169" s="241"/>
      <c r="N169" s="223">
        <f>ROUND(L169*K169,2)</f>
        <v>0</v>
      </c>
      <c r="O169" s="223"/>
      <c r="P169" s="223"/>
      <c r="Q169" s="223"/>
      <c r="R169" s="124"/>
      <c r="T169" s="147" t="s">
        <v>5</v>
      </c>
      <c r="U169" s="46" t="s">
        <v>41</v>
      </c>
      <c r="V169" s="38"/>
      <c r="W169" s="148">
        <f>V169*K169</f>
        <v>0</v>
      </c>
      <c r="X169" s="148">
        <v>3.909E-2</v>
      </c>
      <c r="Y169" s="148">
        <f>X169*K169</f>
        <v>7.8179999999999999E-2</v>
      </c>
      <c r="Z169" s="148">
        <v>0</v>
      </c>
      <c r="AA169" s="149">
        <f>Z169*K169</f>
        <v>0</v>
      </c>
      <c r="AR169" s="21" t="s">
        <v>151</v>
      </c>
      <c r="AT169" s="21" t="s">
        <v>147</v>
      </c>
      <c r="AU169" s="21" t="s">
        <v>99</v>
      </c>
      <c r="AY169" s="21" t="s">
        <v>146</v>
      </c>
      <c r="BE169" s="105">
        <f>IF(U169="základní",N169,0)</f>
        <v>0</v>
      </c>
      <c r="BF169" s="105">
        <f>IF(U169="snížená",N169,0)</f>
        <v>0</v>
      </c>
      <c r="BG169" s="105">
        <f>IF(U169="zákl. přenesená",N169,0)</f>
        <v>0</v>
      </c>
      <c r="BH169" s="105">
        <f>IF(U169="sníž. přenesená",N169,0)</f>
        <v>0</v>
      </c>
      <c r="BI169" s="105">
        <f>IF(U169="nulová",N169,0)</f>
        <v>0</v>
      </c>
      <c r="BJ169" s="21" t="s">
        <v>83</v>
      </c>
      <c r="BK169" s="105">
        <f>ROUND(L169*K169,2)</f>
        <v>0</v>
      </c>
      <c r="BL169" s="21" t="s">
        <v>151</v>
      </c>
      <c r="BM169" s="21" t="s">
        <v>205</v>
      </c>
    </row>
    <row r="170" spans="2:65" s="1" customFormat="1" ht="25.5" customHeight="1">
      <c r="B170" s="123"/>
      <c r="C170" s="143" t="s">
        <v>206</v>
      </c>
      <c r="D170" s="143" t="s">
        <v>147</v>
      </c>
      <c r="E170" s="144" t="s">
        <v>207</v>
      </c>
      <c r="F170" s="240" t="s">
        <v>208</v>
      </c>
      <c r="G170" s="240"/>
      <c r="H170" s="240"/>
      <c r="I170" s="240"/>
      <c r="J170" s="145" t="s">
        <v>209</v>
      </c>
      <c r="K170" s="146">
        <v>8.1150000000000002</v>
      </c>
      <c r="L170" s="241">
        <v>0</v>
      </c>
      <c r="M170" s="241"/>
      <c r="N170" s="223">
        <f>ROUND(L170*K170,2)</f>
        <v>0</v>
      </c>
      <c r="O170" s="223"/>
      <c r="P170" s="223"/>
      <c r="Q170" s="223"/>
      <c r="R170" s="124"/>
      <c r="T170" s="147" t="s">
        <v>5</v>
      </c>
      <c r="U170" s="46" t="s">
        <v>41</v>
      </c>
      <c r="V170" s="38"/>
      <c r="W170" s="148">
        <f>V170*K170</f>
        <v>0</v>
      </c>
      <c r="X170" s="148">
        <v>2.496E-2</v>
      </c>
      <c r="Y170" s="148">
        <f>X170*K170</f>
        <v>0.20255039999999999</v>
      </c>
      <c r="Z170" s="148">
        <v>0</v>
      </c>
      <c r="AA170" s="149">
        <f>Z170*K170</f>
        <v>0</v>
      </c>
      <c r="AR170" s="21" t="s">
        <v>151</v>
      </c>
      <c r="AT170" s="21" t="s">
        <v>147</v>
      </c>
      <c r="AU170" s="21" t="s">
        <v>99</v>
      </c>
      <c r="AY170" s="21" t="s">
        <v>146</v>
      </c>
      <c r="BE170" s="105">
        <f>IF(U170="základní",N170,0)</f>
        <v>0</v>
      </c>
      <c r="BF170" s="105">
        <f>IF(U170="snížená",N170,0)</f>
        <v>0</v>
      </c>
      <c r="BG170" s="105">
        <f>IF(U170="zákl. přenesená",N170,0)</f>
        <v>0</v>
      </c>
      <c r="BH170" s="105">
        <f>IF(U170="sníž. přenesená",N170,0)</f>
        <v>0</v>
      </c>
      <c r="BI170" s="105">
        <f>IF(U170="nulová",N170,0)</f>
        <v>0</v>
      </c>
      <c r="BJ170" s="21" t="s">
        <v>83</v>
      </c>
      <c r="BK170" s="105">
        <f>ROUND(L170*K170,2)</f>
        <v>0</v>
      </c>
      <c r="BL170" s="21" t="s">
        <v>151</v>
      </c>
      <c r="BM170" s="21" t="s">
        <v>210</v>
      </c>
    </row>
    <row r="171" spans="2:65" s="11" customFormat="1" ht="16.5" customHeight="1">
      <c r="B171" s="157"/>
      <c r="C171" s="158"/>
      <c r="D171" s="158"/>
      <c r="E171" s="159" t="s">
        <v>5</v>
      </c>
      <c r="F171" s="242" t="s">
        <v>211</v>
      </c>
      <c r="G171" s="243"/>
      <c r="H171" s="243"/>
      <c r="I171" s="243"/>
      <c r="J171" s="158"/>
      <c r="K171" s="160">
        <v>3.2549999999999999</v>
      </c>
      <c r="L171" s="158"/>
      <c r="M171" s="158"/>
      <c r="N171" s="158"/>
      <c r="O171" s="158"/>
      <c r="P171" s="158"/>
      <c r="Q171" s="158"/>
      <c r="R171" s="161"/>
      <c r="T171" s="162"/>
      <c r="U171" s="158"/>
      <c r="V171" s="158"/>
      <c r="W171" s="158"/>
      <c r="X171" s="158"/>
      <c r="Y171" s="158"/>
      <c r="Z171" s="158"/>
      <c r="AA171" s="163"/>
      <c r="AT171" s="164" t="s">
        <v>154</v>
      </c>
      <c r="AU171" s="164" t="s">
        <v>99</v>
      </c>
      <c r="AV171" s="11" t="s">
        <v>99</v>
      </c>
      <c r="AW171" s="11" t="s">
        <v>35</v>
      </c>
      <c r="AX171" s="11" t="s">
        <v>75</v>
      </c>
      <c r="AY171" s="164" t="s">
        <v>146</v>
      </c>
    </row>
    <row r="172" spans="2:65" s="11" customFormat="1" ht="16.5" customHeight="1">
      <c r="B172" s="157"/>
      <c r="C172" s="158"/>
      <c r="D172" s="158"/>
      <c r="E172" s="159" t="s">
        <v>5</v>
      </c>
      <c r="F172" s="234" t="s">
        <v>212</v>
      </c>
      <c r="G172" s="235"/>
      <c r="H172" s="235"/>
      <c r="I172" s="235"/>
      <c r="J172" s="158"/>
      <c r="K172" s="160">
        <v>2.2200000000000002</v>
      </c>
      <c r="L172" s="158"/>
      <c r="M172" s="158"/>
      <c r="N172" s="158"/>
      <c r="O172" s="158"/>
      <c r="P172" s="158"/>
      <c r="Q172" s="158"/>
      <c r="R172" s="161"/>
      <c r="T172" s="162"/>
      <c r="U172" s="158"/>
      <c r="V172" s="158"/>
      <c r="W172" s="158"/>
      <c r="X172" s="158"/>
      <c r="Y172" s="158"/>
      <c r="Z172" s="158"/>
      <c r="AA172" s="163"/>
      <c r="AT172" s="164" t="s">
        <v>154</v>
      </c>
      <c r="AU172" s="164" t="s">
        <v>99</v>
      </c>
      <c r="AV172" s="11" t="s">
        <v>99</v>
      </c>
      <c r="AW172" s="11" t="s">
        <v>35</v>
      </c>
      <c r="AX172" s="11" t="s">
        <v>75</v>
      </c>
      <c r="AY172" s="164" t="s">
        <v>146</v>
      </c>
    </row>
    <row r="173" spans="2:65" s="11" customFormat="1" ht="16.5" customHeight="1">
      <c r="B173" s="157"/>
      <c r="C173" s="158"/>
      <c r="D173" s="158"/>
      <c r="E173" s="159" t="s">
        <v>5</v>
      </c>
      <c r="F173" s="234" t="s">
        <v>213</v>
      </c>
      <c r="G173" s="235"/>
      <c r="H173" s="235"/>
      <c r="I173" s="235"/>
      <c r="J173" s="158"/>
      <c r="K173" s="160">
        <v>2.64</v>
      </c>
      <c r="L173" s="158"/>
      <c r="M173" s="158"/>
      <c r="N173" s="158"/>
      <c r="O173" s="158"/>
      <c r="P173" s="158"/>
      <c r="Q173" s="158"/>
      <c r="R173" s="161"/>
      <c r="T173" s="162"/>
      <c r="U173" s="158"/>
      <c r="V173" s="158"/>
      <c r="W173" s="158"/>
      <c r="X173" s="158"/>
      <c r="Y173" s="158"/>
      <c r="Z173" s="158"/>
      <c r="AA173" s="163"/>
      <c r="AT173" s="164" t="s">
        <v>154</v>
      </c>
      <c r="AU173" s="164" t="s">
        <v>99</v>
      </c>
      <c r="AV173" s="11" t="s">
        <v>99</v>
      </c>
      <c r="AW173" s="11" t="s">
        <v>35</v>
      </c>
      <c r="AX173" s="11" t="s">
        <v>75</v>
      </c>
      <c r="AY173" s="164" t="s">
        <v>146</v>
      </c>
    </row>
    <row r="174" spans="2:65" s="12" customFormat="1" ht="16.5" customHeight="1">
      <c r="B174" s="165"/>
      <c r="C174" s="166"/>
      <c r="D174" s="166"/>
      <c r="E174" s="167" t="s">
        <v>5</v>
      </c>
      <c r="F174" s="238" t="s">
        <v>163</v>
      </c>
      <c r="G174" s="239"/>
      <c r="H174" s="239"/>
      <c r="I174" s="239"/>
      <c r="J174" s="166"/>
      <c r="K174" s="168">
        <v>8.1150000000000002</v>
      </c>
      <c r="L174" s="166"/>
      <c r="M174" s="166"/>
      <c r="N174" s="166"/>
      <c r="O174" s="166"/>
      <c r="P174" s="166"/>
      <c r="Q174" s="166"/>
      <c r="R174" s="169"/>
      <c r="T174" s="170"/>
      <c r="U174" s="166"/>
      <c r="V174" s="166"/>
      <c r="W174" s="166"/>
      <c r="X174" s="166"/>
      <c r="Y174" s="166"/>
      <c r="Z174" s="166"/>
      <c r="AA174" s="171"/>
      <c r="AT174" s="172" t="s">
        <v>154</v>
      </c>
      <c r="AU174" s="172" t="s">
        <v>99</v>
      </c>
      <c r="AV174" s="12" t="s">
        <v>151</v>
      </c>
      <c r="AW174" s="12" t="s">
        <v>35</v>
      </c>
      <c r="AX174" s="12" t="s">
        <v>83</v>
      </c>
      <c r="AY174" s="172" t="s">
        <v>146</v>
      </c>
    </row>
    <row r="175" spans="2:65" s="1" customFormat="1" ht="25.5" customHeight="1">
      <c r="B175" s="123"/>
      <c r="C175" s="143" t="s">
        <v>214</v>
      </c>
      <c r="D175" s="143" t="s">
        <v>147</v>
      </c>
      <c r="E175" s="144" t="s">
        <v>215</v>
      </c>
      <c r="F175" s="240" t="s">
        <v>216</v>
      </c>
      <c r="G175" s="240"/>
      <c r="H175" s="240"/>
      <c r="I175" s="240"/>
      <c r="J175" s="145" t="s">
        <v>209</v>
      </c>
      <c r="K175" s="146">
        <v>6.3250000000000002</v>
      </c>
      <c r="L175" s="241">
        <v>0</v>
      </c>
      <c r="M175" s="241"/>
      <c r="N175" s="223">
        <f>ROUND(L175*K175,2)</f>
        <v>0</v>
      </c>
      <c r="O175" s="223"/>
      <c r="P175" s="223"/>
      <c r="Q175" s="223"/>
      <c r="R175" s="124"/>
      <c r="T175" s="147" t="s">
        <v>5</v>
      </c>
      <c r="U175" s="46" t="s">
        <v>41</v>
      </c>
      <c r="V175" s="38"/>
      <c r="W175" s="148">
        <f>V175*K175</f>
        <v>0</v>
      </c>
      <c r="X175" s="148">
        <v>6.9169999999999995E-2</v>
      </c>
      <c r="Y175" s="148">
        <f>X175*K175</f>
        <v>0.43750024999999998</v>
      </c>
      <c r="Z175" s="148">
        <v>0</v>
      </c>
      <c r="AA175" s="149">
        <f>Z175*K175</f>
        <v>0</v>
      </c>
      <c r="AR175" s="21" t="s">
        <v>151</v>
      </c>
      <c r="AT175" s="21" t="s">
        <v>147</v>
      </c>
      <c r="AU175" s="21" t="s">
        <v>99</v>
      </c>
      <c r="AY175" s="21" t="s">
        <v>146</v>
      </c>
      <c r="BE175" s="105">
        <f>IF(U175="základní",N175,0)</f>
        <v>0</v>
      </c>
      <c r="BF175" s="105">
        <f>IF(U175="snížená",N175,0)</f>
        <v>0</v>
      </c>
      <c r="BG175" s="105">
        <f>IF(U175="zákl. přenesená",N175,0)</f>
        <v>0</v>
      </c>
      <c r="BH175" s="105">
        <f>IF(U175="sníž. přenesená",N175,0)</f>
        <v>0</v>
      </c>
      <c r="BI175" s="105">
        <f>IF(U175="nulová",N175,0)</f>
        <v>0</v>
      </c>
      <c r="BJ175" s="21" t="s">
        <v>83</v>
      </c>
      <c r="BK175" s="105">
        <f>ROUND(L175*K175,2)</f>
        <v>0</v>
      </c>
      <c r="BL175" s="21" t="s">
        <v>151</v>
      </c>
      <c r="BM175" s="21" t="s">
        <v>217</v>
      </c>
    </row>
    <row r="176" spans="2:65" s="10" customFormat="1" ht="16.5" customHeight="1">
      <c r="B176" s="150"/>
      <c r="C176" s="151"/>
      <c r="D176" s="151"/>
      <c r="E176" s="152" t="s">
        <v>5</v>
      </c>
      <c r="F176" s="232" t="s">
        <v>218</v>
      </c>
      <c r="G176" s="233"/>
      <c r="H176" s="233"/>
      <c r="I176" s="233"/>
      <c r="J176" s="151"/>
      <c r="K176" s="152" t="s">
        <v>5</v>
      </c>
      <c r="L176" s="151"/>
      <c r="M176" s="151"/>
      <c r="N176" s="151"/>
      <c r="O176" s="151"/>
      <c r="P176" s="151"/>
      <c r="Q176" s="151"/>
      <c r="R176" s="153"/>
      <c r="T176" s="154"/>
      <c r="U176" s="151"/>
      <c r="V176" s="151"/>
      <c r="W176" s="151"/>
      <c r="X176" s="151"/>
      <c r="Y176" s="151"/>
      <c r="Z176" s="151"/>
      <c r="AA176" s="155"/>
      <c r="AT176" s="156" t="s">
        <v>154</v>
      </c>
      <c r="AU176" s="156" t="s">
        <v>99</v>
      </c>
      <c r="AV176" s="10" t="s">
        <v>83</v>
      </c>
      <c r="AW176" s="10" t="s">
        <v>35</v>
      </c>
      <c r="AX176" s="10" t="s">
        <v>75</v>
      </c>
      <c r="AY176" s="156" t="s">
        <v>146</v>
      </c>
    </row>
    <row r="177" spans="2:65" s="11" customFormat="1" ht="16.5" customHeight="1">
      <c r="B177" s="157"/>
      <c r="C177" s="158"/>
      <c r="D177" s="158"/>
      <c r="E177" s="159" t="s">
        <v>5</v>
      </c>
      <c r="F177" s="234" t="s">
        <v>219</v>
      </c>
      <c r="G177" s="235"/>
      <c r="H177" s="235"/>
      <c r="I177" s="235"/>
      <c r="J177" s="158"/>
      <c r="K177" s="160">
        <v>6.3250000000000002</v>
      </c>
      <c r="L177" s="158"/>
      <c r="M177" s="158"/>
      <c r="N177" s="158"/>
      <c r="O177" s="158"/>
      <c r="P177" s="158"/>
      <c r="Q177" s="158"/>
      <c r="R177" s="161"/>
      <c r="T177" s="162"/>
      <c r="U177" s="158"/>
      <c r="V177" s="158"/>
      <c r="W177" s="158"/>
      <c r="X177" s="158"/>
      <c r="Y177" s="158"/>
      <c r="Z177" s="158"/>
      <c r="AA177" s="163"/>
      <c r="AT177" s="164" t="s">
        <v>154</v>
      </c>
      <c r="AU177" s="164" t="s">
        <v>99</v>
      </c>
      <c r="AV177" s="11" t="s">
        <v>99</v>
      </c>
      <c r="AW177" s="11" t="s">
        <v>35</v>
      </c>
      <c r="AX177" s="11" t="s">
        <v>83</v>
      </c>
      <c r="AY177" s="164" t="s">
        <v>146</v>
      </c>
    </row>
    <row r="178" spans="2:65" s="1" customFormat="1" ht="25.5" customHeight="1">
      <c r="B178" s="123"/>
      <c r="C178" s="143" t="s">
        <v>220</v>
      </c>
      <c r="D178" s="143" t="s">
        <v>147</v>
      </c>
      <c r="E178" s="144" t="s">
        <v>221</v>
      </c>
      <c r="F178" s="240" t="s">
        <v>222</v>
      </c>
      <c r="G178" s="240"/>
      <c r="H178" s="240"/>
      <c r="I178" s="240"/>
      <c r="J178" s="145" t="s">
        <v>209</v>
      </c>
      <c r="K178" s="146">
        <v>45</v>
      </c>
      <c r="L178" s="241">
        <v>0</v>
      </c>
      <c r="M178" s="241"/>
      <c r="N178" s="223">
        <f>ROUND(L178*K178,2)</f>
        <v>0</v>
      </c>
      <c r="O178" s="223"/>
      <c r="P178" s="223"/>
      <c r="Q178" s="223"/>
      <c r="R178" s="124"/>
      <c r="T178" s="147" t="s">
        <v>5</v>
      </c>
      <c r="U178" s="46" t="s">
        <v>41</v>
      </c>
      <c r="V178" s="38"/>
      <c r="W178" s="148">
        <f>V178*K178</f>
        <v>0</v>
      </c>
      <c r="X178" s="148">
        <v>0.10324999999999999</v>
      </c>
      <c r="Y178" s="148">
        <f>X178*K178</f>
        <v>4.6462499999999993</v>
      </c>
      <c r="Z178" s="148">
        <v>0</v>
      </c>
      <c r="AA178" s="149">
        <f>Z178*K178</f>
        <v>0</v>
      </c>
      <c r="AR178" s="21" t="s">
        <v>151</v>
      </c>
      <c r="AT178" s="21" t="s">
        <v>147</v>
      </c>
      <c r="AU178" s="21" t="s">
        <v>99</v>
      </c>
      <c r="AY178" s="21" t="s">
        <v>146</v>
      </c>
      <c r="BE178" s="105">
        <f>IF(U178="základní",N178,0)</f>
        <v>0</v>
      </c>
      <c r="BF178" s="105">
        <f>IF(U178="snížená",N178,0)</f>
        <v>0</v>
      </c>
      <c r="BG178" s="105">
        <f>IF(U178="zákl. přenesená",N178,0)</f>
        <v>0</v>
      </c>
      <c r="BH178" s="105">
        <f>IF(U178="sníž. přenesená",N178,0)</f>
        <v>0</v>
      </c>
      <c r="BI178" s="105">
        <f>IF(U178="nulová",N178,0)</f>
        <v>0</v>
      </c>
      <c r="BJ178" s="21" t="s">
        <v>83</v>
      </c>
      <c r="BK178" s="105">
        <f>ROUND(L178*K178,2)</f>
        <v>0</v>
      </c>
      <c r="BL178" s="21" t="s">
        <v>151</v>
      </c>
      <c r="BM178" s="21" t="s">
        <v>223</v>
      </c>
    </row>
    <row r="179" spans="2:65" s="11" customFormat="1" ht="16.5" customHeight="1">
      <c r="B179" s="157"/>
      <c r="C179" s="158"/>
      <c r="D179" s="158"/>
      <c r="E179" s="159" t="s">
        <v>5</v>
      </c>
      <c r="F179" s="242" t="s">
        <v>224</v>
      </c>
      <c r="G179" s="243"/>
      <c r="H179" s="243"/>
      <c r="I179" s="243"/>
      <c r="J179" s="158"/>
      <c r="K179" s="160">
        <v>18.5</v>
      </c>
      <c r="L179" s="158"/>
      <c r="M179" s="158"/>
      <c r="N179" s="158"/>
      <c r="O179" s="158"/>
      <c r="P179" s="158"/>
      <c r="Q179" s="158"/>
      <c r="R179" s="161"/>
      <c r="T179" s="162"/>
      <c r="U179" s="158"/>
      <c r="V179" s="158"/>
      <c r="W179" s="158"/>
      <c r="X179" s="158"/>
      <c r="Y179" s="158"/>
      <c r="Z179" s="158"/>
      <c r="AA179" s="163"/>
      <c r="AT179" s="164" t="s">
        <v>154</v>
      </c>
      <c r="AU179" s="164" t="s">
        <v>99</v>
      </c>
      <c r="AV179" s="11" t="s">
        <v>99</v>
      </c>
      <c r="AW179" s="11" t="s">
        <v>35</v>
      </c>
      <c r="AX179" s="11" t="s">
        <v>75</v>
      </c>
      <c r="AY179" s="164" t="s">
        <v>146</v>
      </c>
    </row>
    <row r="180" spans="2:65" s="11" customFormat="1" ht="16.5" customHeight="1">
      <c r="B180" s="157"/>
      <c r="C180" s="158"/>
      <c r="D180" s="158"/>
      <c r="E180" s="159" t="s">
        <v>5</v>
      </c>
      <c r="F180" s="234" t="s">
        <v>225</v>
      </c>
      <c r="G180" s="235"/>
      <c r="H180" s="235"/>
      <c r="I180" s="235"/>
      <c r="J180" s="158"/>
      <c r="K180" s="160">
        <v>26.5</v>
      </c>
      <c r="L180" s="158"/>
      <c r="M180" s="158"/>
      <c r="N180" s="158"/>
      <c r="O180" s="158"/>
      <c r="P180" s="158"/>
      <c r="Q180" s="158"/>
      <c r="R180" s="161"/>
      <c r="T180" s="162"/>
      <c r="U180" s="158"/>
      <c r="V180" s="158"/>
      <c r="W180" s="158"/>
      <c r="X180" s="158"/>
      <c r="Y180" s="158"/>
      <c r="Z180" s="158"/>
      <c r="AA180" s="163"/>
      <c r="AT180" s="164" t="s">
        <v>154</v>
      </c>
      <c r="AU180" s="164" t="s">
        <v>99</v>
      </c>
      <c r="AV180" s="11" t="s">
        <v>99</v>
      </c>
      <c r="AW180" s="11" t="s">
        <v>35</v>
      </c>
      <c r="AX180" s="11" t="s">
        <v>75</v>
      </c>
      <c r="AY180" s="164" t="s">
        <v>146</v>
      </c>
    </row>
    <row r="181" spans="2:65" s="12" customFormat="1" ht="16.5" customHeight="1">
      <c r="B181" s="165"/>
      <c r="C181" s="166"/>
      <c r="D181" s="166"/>
      <c r="E181" s="167" t="s">
        <v>5</v>
      </c>
      <c r="F181" s="238" t="s">
        <v>163</v>
      </c>
      <c r="G181" s="239"/>
      <c r="H181" s="239"/>
      <c r="I181" s="239"/>
      <c r="J181" s="166"/>
      <c r="K181" s="168">
        <v>45</v>
      </c>
      <c r="L181" s="166"/>
      <c r="M181" s="166"/>
      <c r="N181" s="166"/>
      <c r="O181" s="166"/>
      <c r="P181" s="166"/>
      <c r="Q181" s="166"/>
      <c r="R181" s="169"/>
      <c r="T181" s="170"/>
      <c r="U181" s="166"/>
      <c r="V181" s="166"/>
      <c r="W181" s="166"/>
      <c r="X181" s="166"/>
      <c r="Y181" s="166"/>
      <c r="Z181" s="166"/>
      <c r="AA181" s="171"/>
      <c r="AT181" s="172" t="s">
        <v>154</v>
      </c>
      <c r="AU181" s="172" t="s">
        <v>99</v>
      </c>
      <c r="AV181" s="12" t="s">
        <v>151</v>
      </c>
      <c r="AW181" s="12" t="s">
        <v>35</v>
      </c>
      <c r="AX181" s="12" t="s">
        <v>83</v>
      </c>
      <c r="AY181" s="172" t="s">
        <v>146</v>
      </c>
    </row>
    <row r="182" spans="2:65" s="1" customFormat="1" ht="25.5" customHeight="1">
      <c r="B182" s="123"/>
      <c r="C182" s="143" t="s">
        <v>226</v>
      </c>
      <c r="D182" s="143" t="s">
        <v>147</v>
      </c>
      <c r="E182" s="144" t="s">
        <v>227</v>
      </c>
      <c r="F182" s="240" t="s">
        <v>228</v>
      </c>
      <c r="G182" s="240"/>
      <c r="H182" s="240"/>
      <c r="I182" s="240"/>
      <c r="J182" s="145" t="s">
        <v>229</v>
      </c>
      <c r="K182" s="146">
        <v>20.5</v>
      </c>
      <c r="L182" s="241">
        <v>0</v>
      </c>
      <c r="M182" s="241"/>
      <c r="N182" s="223">
        <f>ROUND(L182*K182,2)</f>
        <v>0</v>
      </c>
      <c r="O182" s="223"/>
      <c r="P182" s="223"/>
      <c r="Q182" s="223"/>
      <c r="R182" s="124"/>
      <c r="T182" s="147" t="s">
        <v>5</v>
      </c>
      <c r="U182" s="46" t="s">
        <v>41</v>
      </c>
      <c r="V182" s="38"/>
      <c r="W182" s="148">
        <f>V182*K182</f>
        <v>0</v>
      </c>
      <c r="X182" s="148">
        <v>1.2E-4</v>
      </c>
      <c r="Y182" s="148">
        <f>X182*K182</f>
        <v>2.4599999999999999E-3</v>
      </c>
      <c r="Z182" s="148">
        <v>0</v>
      </c>
      <c r="AA182" s="149">
        <f>Z182*K182</f>
        <v>0</v>
      </c>
      <c r="AR182" s="21" t="s">
        <v>151</v>
      </c>
      <c r="AT182" s="21" t="s">
        <v>147</v>
      </c>
      <c r="AU182" s="21" t="s">
        <v>99</v>
      </c>
      <c r="AY182" s="21" t="s">
        <v>146</v>
      </c>
      <c r="BE182" s="105">
        <f>IF(U182="základní",N182,0)</f>
        <v>0</v>
      </c>
      <c r="BF182" s="105">
        <f>IF(U182="snížená",N182,0)</f>
        <v>0</v>
      </c>
      <c r="BG182" s="105">
        <f>IF(U182="zákl. přenesená",N182,0)</f>
        <v>0</v>
      </c>
      <c r="BH182" s="105">
        <f>IF(U182="sníž. přenesená",N182,0)</f>
        <v>0</v>
      </c>
      <c r="BI182" s="105">
        <f>IF(U182="nulová",N182,0)</f>
        <v>0</v>
      </c>
      <c r="BJ182" s="21" t="s">
        <v>83</v>
      </c>
      <c r="BK182" s="105">
        <f>ROUND(L182*K182,2)</f>
        <v>0</v>
      </c>
      <c r="BL182" s="21" t="s">
        <v>151</v>
      </c>
      <c r="BM182" s="21" t="s">
        <v>230</v>
      </c>
    </row>
    <row r="183" spans="2:65" s="11" customFormat="1" ht="16.5" customHeight="1">
      <c r="B183" s="157"/>
      <c r="C183" s="158"/>
      <c r="D183" s="158"/>
      <c r="E183" s="159" t="s">
        <v>5</v>
      </c>
      <c r="F183" s="242" t="s">
        <v>231</v>
      </c>
      <c r="G183" s="243"/>
      <c r="H183" s="243"/>
      <c r="I183" s="243"/>
      <c r="J183" s="158"/>
      <c r="K183" s="160">
        <v>20.5</v>
      </c>
      <c r="L183" s="158"/>
      <c r="M183" s="158"/>
      <c r="N183" s="158"/>
      <c r="O183" s="158"/>
      <c r="P183" s="158"/>
      <c r="Q183" s="158"/>
      <c r="R183" s="161"/>
      <c r="T183" s="162"/>
      <c r="U183" s="158"/>
      <c r="V183" s="158"/>
      <c r="W183" s="158"/>
      <c r="X183" s="158"/>
      <c r="Y183" s="158"/>
      <c r="Z183" s="158"/>
      <c r="AA183" s="163"/>
      <c r="AT183" s="164" t="s">
        <v>154</v>
      </c>
      <c r="AU183" s="164" t="s">
        <v>99</v>
      </c>
      <c r="AV183" s="11" t="s">
        <v>99</v>
      </c>
      <c r="AW183" s="11" t="s">
        <v>35</v>
      </c>
      <c r="AX183" s="11" t="s">
        <v>83</v>
      </c>
      <c r="AY183" s="164" t="s">
        <v>146</v>
      </c>
    </row>
    <row r="184" spans="2:65" s="1" customFormat="1" ht="25.5" customHeight="1">
      <c r="B184" s="123"/>
      <c r="C184" s="143" t="s">
        <v>11</v>
      </c>
      <c r="D184" s="143" t="s">
        <v>147</v>
      </c>
      <c r="E184" s="144" t="s">
        <v>232</v>
      </c>
      <c r="F184" s="240" t="s">
        <v>233</v>
      </c>
      <c r="G184" s="240"/>
      <c r="H184" s="240"/>
      <c r="I184" s="240"/>
      <c r="J184" s="145" t="s">
        <v>229</v>
      </c>
      <c r="K184" s="146">
        <v>15.5</v>
      </c>
      <c r="L184" s="241">
        <v>0</v>
      </c>
      <c r="M184" s="241"/>
      <c r="N184" s="223">
        <f>ROUND(L184*K184,2)</f>
        <v>0</v>
      </c>
      <c r="O184" s="223"/>
      <c r="P184" s="223"/>
      <c r="Q184" s="223"/>
      <c r="R184" s="124"/>
      <c r="T184" s="147" t="s">
        <v>5</v>
      </c>
      <c r="U184" s="46" t="s">
        <v>41</v>
      </c>
      <c r="V184" s="38"/>
      <c r="W184" s="148">
        <f>V184*K184</f>
        <v>0</v>
      </c>
      <c r="X184" s="148">
        <v>1.2E-4</v>
      </c>
      <c r="Y184" s="148">
        <f>X184*K184</f>
        <v>1.8600000000000001E-3</v>
      </c>
      <c r="Z184" s="148">
        <v>0</v>
      </c>
      <c r="AA184" s="149">
        <f>Z184*K184</f>
        <v>0</v>
      </c>
      <c r="AR184" s="21" t="s">
        <v>151</v>
      </c>
      <c r="AT184" s="21" t="s">
        <v>147</v>
      </c>
      <c r="AU184" s="21" t="s">
        <v>99</v>
      </c>
      <c r="AY184" s="21" t="s">
        <v>146</v>
      </c>
      <c r="BE184" s="105">
        <f>IF(U184="základní",N184,0)</f>
        <v>0</v>
      </c>
      <c r="BF184" s="105">
        <f>IF(U184="snížená",N184,0)</f>
        <v>0</v>
      </c>
      <c r="BG184" s="105">
        <f>IF(U184="zákl. přenesená",N184,0)</f>
        <v>0</v>
      </c>
      <c r="BH184" s="105">
        <f>IF(U184="sníž. přenesená",N184,0)</f>
        <v>0</v>
      </c>
      <c r="BI184" s="105">
        <f>IF(U184="nulová",N184,0)</f>
        <v>0</v>
      </c>
      <c r="BJ184" s="21" t="s">
        <v>83</v>
      </c>
      <c r="BK184" s="105">
        <f>ROUND(L184*K184,2)</f>
        <v>0</v>
      </c>
      <c r="BL184" s="21" t="s">
        <v>151</v>
      </c>
      <c r="BM184" s="21" t="s">
        <v>234</v>
      </c>
    </row>
    <row r="185" spans="2:65" s="11" customFormat="1" ht="16.5" customHeight="1">
      <c r="B185" s="157"/>
      <c r="C185" s="158"/>
      <c r="D185" s="158"/>
      <c r="E185" s="159" t="s">
        <v>5</v>
      </c>
      <c r="F185" s="242" t="s">
        <v>235</v>
      </c>
      <c r="G185" s="243"/>
      <c r="H185" s="243"/>
      <c r="I185" s="243"/>
      <c r="J185" s="158"/>
      <c r="K185" s="160">
        <v>15.5</v>
      </c>
      <c r="L185" s="158"/>
      <c r="M185" s="158"/>
      <c r="N185" s="158"/>
      <c r="O185" s="158"/>
      <c r="P185" s="158"/>
      <c r="Q185" s="158"/>
      <c r="R185" s="161"/>
      <c r="T185" s="162"/>
      <c r="U185" s="158"/>
      <c r="V185" s="158"/>
      <c r="W185" s="158"/>
      <c r="X185" s="158"/>
      <c r="Y185" s="158"/>
      <c r="Z185" s="158"/>
      <c r="AA185" s="163"/>
      <c r="AT185" s="164" t="s">
        <v>154</v>
      </c>
      <c r="AU185" s="164" t="s">
        <v>99</v>
      </c>
      <c r="AV185" s="11" t="s">
        <v>99</v>
      </c>
      <c r="AW185" s="11" t="s">
        <v>35</v>
      </c>
      <c r="AX185" s="11" t="s">
        <v>83</v>
      </c>
      <c r="AY185" s="164" t="s">
        <v>146</v>
      </c>
    </row>
    <row r="186" spans="2:65" s="1" customFormat="1" ht="25.5" customHeight="1">
      <c r="B186" s="123"/>
      <c r="C186" s="143" t="s">
        <v>236</v>
      </c>
      <c r="D186" s="143" t="s">
        <v>147</v>
      </c>
      <c r="E186" s="144" t="s">
        <v>237</v>
      </c>
      <c r="F186" s="240" t="s">
        <v>238</v>
      </c>
      <c r="G186" s="240"/>
      <c r="H186" s="240"/>
      <c r="I186" s="240"/>
      <c r="J186" s="145" t="s">
        <v>209</v>
      </c>
      <c r="K186" s="146">
        <v>5.94</v>
      </c>
      <c r="L186" s="241">
        <v>0</v>
      </c>
      <c r="M186" s="241"/>
      <c r="N186" s="223">
        <f>ROUND(L186*K186,2)</f>
        <v>0</v>
      </c>
      <c r="O186" s="223"/>
      <c r="P186" s="223"/>
      <c r="Q186" s="223"/>
      <c r="R186" s="124"/>
      <c r="T186" s="147" t="s">
        <v>5</v>
      </c>
      <c r="U186" s="46" t="s">
        <v>41</v>
      </c>
      <c r="V186" s="38"/>
      <c r="W186" s="148">
        <f>V186*K186</f>
        <v>0</v>
      </c>
      <c r="X186" s="148">
        <v>4.1119999999999997E-2</v>
      </c>
      <c r="Y186" s="148">
        <f>X186*K186</f>
        <v>0.24425279999999999</v>
      </c>
      <c r="Z186" s="148">
        <v>0</v>
      </c>
      <c r="AA186" s="149">
        <f>Z186*K186</f>
        <v>0</v>
      </c>
      <c r="AR186" s="21" t="s">
        <v>151</v>
      </c>
      <c r="AT186" s="21" t="s">
        <v>147</v>
      </c>
      <c r="AU186" s="21" t="s">
        <v>99</v>
      </c>
      <c r="AY186" s="21" t="s">
        <v>146</v>
      </c>
      <c r="BE186" s="105">
        <f>IF(U186="základní",N186,0)</f>
        <v>0</v>
      </c>
      <c r="BF186" s="105">
        <f>IF(U186="snížená",N186,0)</f>
        <v>0</v>
      </c>
      <c r="BG186" s="105">
        <f>IF(U186="zákl. přenesená",N186,0)</f>
        <v>0</v>
      </c>
      <c r="BH186" s="105">
        <f>IF(U186="sníž. přenesená",N186,0)</f>
        <v>0</v>
      </c>
      <c r="BI186" s="105">
        <f>IF(U186="nulová",N186,0)</f>
        <v>0</v>
      </c>
      <c r="BJ186" s="21" t="s">
        <v>83</v>
      </c>
      <c r="BK186" s="105">
        <f>ROUND(L186*K186,2)</f>
        <v>0</v>
      </c>
      <c r="BL186" s="21" t="s">
        <v>151</v>
      </c>
      <c r="BM186" s="21" t="s">
        <v>239</v>
      </c>
    </row>
    <row r="187" spans="2:65" s="10" customFormat="1" ht="25.5" customHeight="1">
      <c r="B187" s="150"/>
      <c r="C187" s="151"/>
      <c r="D187" s="151"/>
      <c r="E187" s="152" t="s">
        <v>5</v>
      </c>
      <c r="F187" s="232" t="s">
        <v>240</v>
      </c>
      <c r="G187" s="233"/>
      <c r="H187" s="233"/>
      <c r="I187" s="233"/>
      <c r="J187" s="151"/>
      <c r="K187" s="152" t="s">
        <v>5</v>
      </c>
      <c r="L187" s="151"/>
      <c r="M187" s="151"/>
      <c r="N187" s="151"/>
      <c r="O187" s="151"/>
      <c r="P187" s="151"/>
      <c r="Q187" s="151"/>
      <c r="R187" s="153"/>
      <c r="T187" s="154"/>
      <c r="U187" s="151"/>
      <c r="V187" s="151"/>
      <c r="W187" s="151"/>
      <c r="X187" s="151"/>
      <c r="Y187" s="151"/>
      <c r="Z187" s="151"/>
      <c r="AA187" s="155"/>
      <c r="AT187" s="156" t="s">
        <v>154</v>
      </c>
      <c r="AU187" s="156" t="s">
        <v>99</v>
      </c>
      <c r="AV187" s="10" t="s">
        <v>83</v>
      </c>
      <c r="AW187" s="10" t="s">
        <v>35</v>
      </c>
      <c r="AX187" s="10" t="s">
        <v>75</v>
      </c>
      <c r="AY187" s="156" t="s">
        <v>146</v>
      </c>
    </row>
    <row r="188" spans="2:65" s="11" customFormat="1" ht="16.5" customHeight="1">
      <c r="B188" s="157"/>
      <c r="C188" s="158"/>
      <c r="D188" s="158"/>
      <c r="E188" s="159" t="s">
        <v>5</v>
      </c>
      <c r="F188" s="234" t="s">
        <v>241</v>
      </c>
      <c r="G188" s="235"/>
      <c r="H188" s="235"/>
      <c r="I188" s="235"/>
      <c r="J188" s="158"/>
      <c r="K188" s="160">
        <v>5.94</v>
      </c>
      <c r="L188" s="158"/>
      <c r="M188" s="158"/>
      <c r="N188" s="158"/>
      <c r="O188" s="158"/>
      <c r="P188" s="158"/>
      <c r="Q188" s="158"/>
      <c r="R188" s="161"/>
      <c r="T188" s="162"/>
      <c r="U188" s="158"/>
      <c r="V188" s="158"/>
      <c r="W188" s="158"/>
      <c r="X188" s="158"/>
      <c r="Y188" s="158"/>
      <c r="Z188" s="158"/>
      <c r="AA188" s="163"/>
      <c r="AT188" s="164" t="s">
        <v>154</v>
      </c>
      <c r="AU188" s="164" t="s">
        <v>99</v>
      </c>
      <c r="AV188" s="11" t="s">
        <v>99</v>
      </c>
      <c r="AW188" s="11" t="s">
        <v>35</v>
      </c>
      <c r="AX188" s="11" t="s">
        <v>83</v>
      </c>
      <c r="AY188" s="164" t="s">
        <v>146</v>
      </c>
    </row>
    <row r="189" spans="2:65" s="9" customFormat="1" ht="29.85" customHeight="1">
      <c r="B189" s="132"/>
      <c r="C189" s="133"/>
      <c r="D189" s="142" t="s">
        <v>112</v>
      </c>
      <c r="E189" s="142"/>
      <c r="F189" s="142"/>
      <c r="G189" s="142"/>
      <c r="H189" s="142"/>
      <c r="I189" s="142"/>
      <c r="J189" s="142"/>
      <c r="K189" s="142"/>
      <c r="L189" s="142"/>
      <c r="M189" s="142"/>
      <c r="N189" s="228">
        <f>BK189</f>
        <v>0</v>
      </c>
      <c r="O189" s="229"/>
      <c r="P189" s="229"/>
      <c r="Q189" s="229"/>
      <c r="R189" s="135"/>
      <c r="T189" s="136"/>
      <c r="U189" s="133"/>
      <c r="V189" s="133"/>
      <c r="W189" s="137">
        <f>SUM(W190:W198)</f>
        <v>0</v>
      </c>
      <c r="X189" s="133"/>
      <c r="Y189" s="137">
        <f>SUM(Y190:Y198)</f>
        <v>2.27475</v>
      </c>
      <c r="Z189" s="133"/>
      <c r="AA189" s="138">
        <f>SUM(AA190:AA198)</f>
        <v>15.120000000000001</v>
      </c>
      <c r="AR189" s="139" t="s">
        <v>83</v>
      </c>
      <c r="AT189" s="140" t="s">
        <v>74</v>
      </c>
      <c r="AU189" s="140" t="s">
        <v>83</v>
      </c>
      <c r="AY189" s="139" t="s">
        <v>146</v>
      </c>
      <c r="BK189" s="141">
        <f>SUM(BK190:BK198)</f>
        <v>0</v>
      </c>
    </row>
    <row r="190" spans="2:65" s="1" customFormat="1" ht="25.5" customHeight="1">
      <c r="B190" s="123"/>
      <c r="C190" s="143" t="s">
        <v>242</v>
      </c>
      <c r="D190" s="143" t="s">
        <v>147</v>
      </c>
      <c r="E190" s="144" t="s">
        <v>243</v>
      </c>
      <c r="F190" s="240" t="s">
        <v>244</v>
      </c>
      <c r="G190" s="240"/>
      <c r="H190" s="240"/>
      <c r="I190" s="240"/>
      <c r="J190" s="145" t="s">
        <v>209</v>
      </c>
      <c r="K190" s="146">
        <v>27</v>
      </c>
      <c r="L190" s="241">
        <v>0</v>
      </c>
      <c r="M190" s="241"/>
      <c r="N190" s="223">
        <f>ROUND(L190*K190,2)</f>
        <v>0</v>
      </c>
      <c r="O190" s="223"/>
      <c r="P190" s="223"/>
      <c r="Q190" s="223"/>
      <c r="R190" s="124"/>
      <c r="T190" s="147" t="s">
        <v>5</v>
      </c>
      <c r="U190" s="46" t="s">
        <v>41</v>
      </c>
      <c r="V190" s="38"/>
      <c r="W190" s="148">
        <f>V190*K190</f>
        <v>0</v>
      </c>
      <c r="X190" s="148">
        <v>0</v>
      </c>
      <c r="Y190" s="148">
        <f>X190*K190</f>
        <v>0</v>
      </c>
      <c r="Z190" s="148">
        <v>0.26</v>
      </c>
      <c r="AA190" s="149">
        <f>Z190*K190</f>
        <v>7.0200000000000005</v>
      </c>
      <c r="AR190" s="21" t="s">
        <v>151</v>
      </c>
      <c r="AT190" s="21" t="s">
        <v>147</v>
      </c>
      <c r="AU190" s="21" t="s">
        <v>99</v>
      </c>
      <c r="AY190" s="21" t="s">
        <v>146</v>
      </c>
      <c r="BE190" s="105">
        <f>IF(U190="základní",N190,0)</f>
        <v>0</v>
      </c>
      <c r="BF190" s="105">
        <f>IF(U190="snížená",N190,0)</f>
        <v>0</v>
      </c>
      <c r="BG190" s="105">
        <f>IF(U190="zákl. přenesená",N190,0)</f>
        <v>0</v>
      </c>
      <c r="BH190" s="105">
        <f>IF(U190="sníž. přenesená",N190,0)</f>
        <v>0</v>
      </c>
      <c r="BI190" s="105">
        <f>IF(U190="nulová",N190,0)</f>
        <v>0</v>
      </c>
      <c r="BJ190" s="21" t="s">
        <v>83</v>
      </c>
      <c r="BK190" s="105">
        <f>ROUND(L190*K190,2)</f>
        <v>0</v>
      </c>
      <c r="BL190" s="21" t="s">
        <v>151</v>
      </c>
      <c r="BM190" s="21" t="s">
        <v>245</v>
      </c>
    </row>
    <row r="191" spans="2:65" s="10" customFormat="1" ht="38.25" customHeight="1">
      <c r="B191" s="150"/>
      <c r="C191" s="151"/>
      <c r="D191" s="151"/>
      <c r="E191" s="152" t="s">
        <v>5</v>
      </c>
      <c r="F191" s="232" t="s">
        <v>246</v>
      </c>
      <c r="G191" s="233"/>
      <c r="H191" s="233"/>
      <c r="I191" s="233"/>
      <c r="J191" s="151"/>
      <c r="K191" s="152" t="s">
        <v>5</v>
      </c>
      <c r="L191" s="151"/>
      <c r="M191" s="151"/>
      <c r="N191" s="151"/>
      <c r="O191" s="151"/>
      <c r="P191" s="151"/>
      <c r="Q191" s="151"/>
      <c r="R191" s="153"/>
      <c r="T191" s="154"/>
      <c r="U191" s="151"/>
      <c r="V191" s="151"/>
      <c r="W191" s="151"/>
      <c r="X191" s="151"/>
      <c r="Y191" s="151"/>
      <c r="Z191" s="151"/>
      <c r="AA191" s="155"/>
      <c r="AT191" s="156" t="s">
        <v>154</v>
      </c>
      <c r="AU191" s="156" t="s">
        <v>99</v>
      </c>
      <c r="AV191" s="10" t="s">
        <v>83</v>
      </c>
      <c r="AW191" s="10" t="s">
        <v>35</v>
      </c>
      <c r="AX191" s="10" t="s">
        <v>75</v>
      </c>
      <c r="AY191" s="156" t="s">
        <v>146</v>
      </c>
    </row>
    <row r="192" spans="2:65" s="11" customFormat="1" ht="16.5" customHeight="1">
      <c r="B192" s="157"/>
      <c r="C192" s="158"/>
      <c r="D192" s="158"/>
      <c r="E192" s="159" t="s">
        <v>5</v>
      </c>
      <c r="F192" s="234" t="s">
        <v>247</v>
      </c>
      <c r="G192" s="235"/>
      <c r="H192" s="235"/>
      <c r="I192" s="235"/>
      <c r="J192" s="158"/>
      <c r="K192" s="160">
        <v>27</v>
      </c>
      <c r="L192" s="158"/>
      <c r="M192" s="158"/>
      <c r="N192" s="158"/>
      <c r="O192" s="158"/>
      <c r="P192" s="158"/>
      <c r="Q192" s="158"/>
      <c r="R192" s="161"/>
      <c r="T192" s="162"/>
      <c r="U192" s="158"/>
      <c r="V192" s="158"/>
      <c r="W192" s="158"/>
      <c r="X192" s="158"/>
      <c r="Y192" s="158"/>
      <c r="Z192" s="158"/>
      <c r="AA192" s="163"/>
      <c r="AT192" s="164" t="s">
        <v>154</v>
      </c>
      <c r="AU192" s="164" t="s">
        <v>99</v>
      </c>
      <c r="AV192" s="11" t="s">
        <v>99</v>
      </c>
      <c r="AW192" s="11" t="s">
        <v>35</v>
      </c>
      <c r="AX192" s="11" t="s">
        <v>83</v>
      </c>
      <c r="AY192" s="164" t="s">
        <v>146</v>
      </c>
    </row>
    <row r="193" spans="2:65" s="1" customFormat="1" ht="25.5" customHeight="1">
      <c r="B193" s="123"/>
      <c r="C193" s="143" t="s">
        <v>248</v>
      </c>
      <c r="D193" s="143" t="s">
        <v>147</v>
      </c>
      <c r="E193" s="144" t="s">
        <v>249</v>
      </c>
      <c r="F193" s="240" t="s">
        <v>250</v>
      </c>
      <c r="G193" s="240"/>
      <c r="H193" s="240"/>
      <c r="I193" s="240"/>
      <c r="J193" s="145" t="s">
        <v>209</v>
      </c>
      <c r="K193" s="146">
        <v>27</v>
      </c>
      <c r="L193" s="241">
        <v>0</v>
      </c>
      <c r="M193" s="241"/>
      <c r="N193" s="223">
        <f t="shared" ref="N193:N198" si="0">ROUND(L193*K193,2)</f>
        <v>0</v>
      </c>
      <c r="O193" s="223"/>
      <c r="P193" s="223"/>
      <c r="Q193" s="223"/>
      <c r="R193" s="124"/>
      <c r="T193" s="147" t="s">
        <v>5</v>
      </c>
      <c r="U193" s="46" t="s">
        <v>41</v>
      </c>
      <c r="V193" s="38"/>
      <c r="W193" s="148">
        <f t="shared" ref="W193:W198" si="1">V193*K193</f>
        <v>0</v>
      </c>
      <c r="X193" s="148">
        <v>0</v>
      </c>
      <c r="Y193" s="148">
        <f t="shared" ref="Y193:Y198" si="2">X193*K193</f>
        <v>0</v>
      </c>
      <c r="Z193" s="148">
        <v>0.3</v>
      </c>
      <c r="AA193" s="149">
        <f t="shared" ref="AA193:AA198" si="3">Z193*K193</f>
        <v>8.1</v>
      </c>
      <c r="AR193" s="21" t="s">
        <v>151</v>
      </c>
      <c r="AT193" s="21" t="s">
        <v>147</v>
      </c>
      <c r="AU193" s="21" t="s">
        <v>99</v>
      </c>
      <c r="AY193" s="21" t="s">
        <v>146</v>
      </c>
      <c r="BE193" s="105">
        <f t="shared" ref="BE193:BE198" si="4">IF(U193="základní",N193,0)</f>
        <v>0</v>
      </c>
      <c r="BF193" s="105">
        <f t="shared" ref="BF193:BF198" si="5">IF(U193="snížená",N193,0)</f>
        <v>0</v>
      </c>
      <c r="BG193" s="105">
        <f t="shared" ref="BG193:BG198" si="6">IF(U193="zákl. přenesená",N193,0)</f>
        <v>0</v>
      </c>
      <c r="BH193" s="105">
        <f t="shared" ref="BH193:BH198" si="7">IF(U193="sníž. přenesená",N193,0)</f>
        <v>0</v>
      </c>
      <c r="BI193" s="105">
        <f t="shared" ref="BI193:BI198" si="8">IF(U193="nulová",N193,0)</f>
        <v>0</v>
      </c>
      <c r="BJ193" s="21" t="s">
        <v>83</v>
      </c>
      <c r="BK193" s="105">
        <f t="shared" ref="BK193:BK198" si="9">ROUND(L193*K193,2)</f>
        <v>0</v>
      </c>
      <c r="BL193" s="21" t="s">
        <v>151</v>
      </c>
      <c r="BM193" s="21" t="s">
        <v>251</v>
      </c>
    </row>
    <row r="194" spans="2:65" s="1" customFormat="1" ht="25.5" customHeight="1">
      <c r="B194" s="123"/>
      <c r="C194" s="143" t="s">
        <v>252</v>
      </c>
      <c r="D194" s="143" t="s">
        <v>147</v>
      </c>
      <c r="E194" s="144" t="s">
        <v>253</v>
      </c>
      <c r="F194" s="240" t="s">
        <v>254</v>
      </c>
      <c r="G194" s="240"/>
      <c r="H194" s="240"/>
      <c r="I194" s="240"/>
      <c r="J194" s="145" t="s">
        <v>209</v>
      </c>
      <c r="K194" s="146">
        <v>27</v>
      </c>
      <c r="L194" s="241">
        <v>0</v>
      </c>
      <c r="M194" s="241"/>
      <c r="N194" s="223">
        <f t="shared" si="0"/>
        <v>0</v>
      </c>
      <c r="O194" s="223"/>
      <c r="P194" s="223"/>
      <c r="Q194" s="223"/>
      <c r="R194" s="124"/>
      <c r="T194" s="147" t="s">
        <v>5</v>
      </c>
      <c r="U194" s="46" t="s">
        <v>41</v>
      </c>
      <c r="V194" s="38"/>
      <c r="W194" s="148">
        <f t="shared" si="1"/>
        <v>0</v>
      </c>
      <c r="X194" s="148">
        <v>0</v>
      </c>
      <c r="Y194" s="148">
        <f t="shared" si="2"/>
        <v>0</v>
      </c>
      <c r="Z194" s="148">
        <v>0</v>
      </c>
      <c r="AA194" s="149">
        <f t="shared" si="3"/>
        <v>0</v>
      </c>
      <c r="AR194" s="21" t="s">
        <v>151</v>
      </c>
      <c r="AT194" s="21" t="s">
        <v>147</v>
      </c>
      <c r="AU194" s="21" t="s">
        <v>99</v>
      </c>
      <c r="AY194" s="21" t="s">
        <v>146</v>
      </c>
      <c r="BE194" s="105">
        <f t="shared" si="4"/>
        <v>0</v>
      </c>
      <c r="BF194" s="105">
        <f t="shared" si="5"/>
        <v>0</v>
      </c>
      <c r="BG194" s="105">
        <f t="shared" si="6"/>
        <v>0</v>
      </c>
      <c r="BH194" s="105">
        <f t="shared" si="7"/>
        <v>0</v>
      </c>
      <c r="BI194" s="105">
        <f t="shared" si="8"/>
        <v>0</v>
      </c>
      <c r="BJ194" s="21" t="s">
        <v>83</v>
      </c>
      <c r="BK194" s="105">
        <f t="shared" si="9"/>
        <v>0</v>
      </c>
      <c r="BL194" s="21" t="s">
        <v>151</v>
      </c>
      <c r="BM194" s="21" t="s">
        <v>255</v>
      </c>
    </row>
    <row r="195" spans="2:65" s="1" customFormat="1" ht="25.5" customHeight="1">
      <c r="B195" s="123"/>
      <c r="C195" s="143" t="s">
        <v>256</v>
      </c>
      <c r="D195" s="143" t="s">
        <v>147</v>
      </c>
      <c r="E195" s="144" t="s">
        <v>257</v>
      </c>
      <c r="F195" s="240" t="s">
        <v>258</v>
      </c>
      <c r="G195" s="240"/>
      <c r="H195" s="240"/>
      <c r="I195" s="240"/>
      <c r="J195" s="145" t="s">
        <v>209</v>
      </c>
      <c r="K195" s="146">
        <v>27</v>
      </c>
      <c r="L195" s="241">
        <v>0</v>
      </c>
      <c r="M195" s="241"/>
      <c r="N195" s="223">
        <f t="shared" si="0"/>
        <v>0</v>
      </c>
      <c r="O195" s="223"/>
      <c r="P195" s="223"/>
      <c r="Q195" s="223"/>
      <c r="R195" s="124"/>
      <c r="T195" s="147" t="s">
        <v>5</v>
      </c>
      <c r="U195" s="46" t="s">
        <v>41</v>
      </c>
      <c r="V195" s="38"/>
      <c r="W195" s="148">
        <f t="shared" si="1"/>
        <v>0</v>
      </c>
      <c r="X195" s="148">
        <v>0</v>
      </c>
      <c r="Y195" s="148">
        <f t="shared" si="2"/>
        <v>0</v>
      </c>
      <c r="Z195" s="148">
        <v>0</v>
      </c>
      <c r="AA195" s="149">
        <f t="shared" si="3"/>
        <v>0</v>
      </c>
      <c r="AR195" s="21" t="s">
        <v>151</v>
      </c>
      <c r="AT195" s="21" t="s">
        <v>147</v>
      </c>
      <c r="AU195" s="21" t="s">
        <v>99</v>
      </c>
      <c r="AY195" s="21" t="s">
        <v>146</v>
      </c>
      <c r="BE195" s="105">
        <f t="shared" si="4"/>
        <v>0</v>
      </c>
      <c r="BF195" s="105">
        <f t="shared" si="5"/>
        <v>0</v>
      </c>
      <c r="BG195" s="105">
        <f t="shared" si="6"/>
        <v>0</v>
      </c>
      <c r="BH195" s="105">
        <f t="shared" si="7"/>
        <v>0</v>
      </c>
      <c r="BI195" s="105">
        <f t="shared" si="8"/>
        <v>0</v>
      </c>
      <c r="BJ195" s="21" t="s">
        <v>83</v>
      </c>
      <c r="BK195" s="105">
        <f t="shared" si="9"/>
        <v>0</v>
      </c>
      <c r="BL195" s="21" t="s">
        <v>151</v>
      </c>
      <c r="BM195" s="21" t="s">
        <v>259</v>
      </c>
    </row>
    <row r="196" spans="2:65" s="1" customFormat="1" ht="25.5" customHeight="1">
      <c r="B196" s="123"/>
      <c r="C196" s="143" t="s">
        <v>10</v>
      </c>
      <c r="D196" s="143" t="s">
        <v>147</v>
      </c>
      <c r="E196" s="144" t="s">
        <v>260</v>
      </c>
      <c r="F196" s="240" t="s">
        <v>261</v>
      </c>
      <c r="G196" s="240"/>
      <c r="H196" s="240"/>
      <c r="I196" s="240"/>
      <c r="J196" s="145" t="s">
        <v>209</v>
      </c>
      <c r="K196" s="146">
        <v>27</v>
      </c>
      <c r="L196" s="241">
        <v>0</v>
      </c>
      <c r="M196" s="241"/>
      <c r="N196" s="223">
        <f t="shared" si="0"/>
        <v>0</v>
      </c>
      <c r="O196" s="223"/>
      <c r="P196" s="223"/>
      <c r="Q196" s="223"/>
      <c r="R196" s="124"/>
      <c r="T196" s="147" t="s">
        <v>5</v>
      </c>
      <c r="U196" s="46" t="s">
        <v>41</v>
      </c>
      <c r="V196" s="38"/>
      <c r="W196" s="148">
        <f t="shared" si="1"/>
        <v>0</v>
      </c>
      <c r="X196" s="148">
        <v>8.4250000000000005E-2</v>
      </c>
      <c r="Y196" s="148">
        <f t="shared" si="2"/>
        <v>2.27475</v>
      </c>
      <c r="Z196" s="148">
        <v>0</v>
      </c>
      <c r="AA196" s="149">
        <f t="shared" si="3"/>
        <v>0</v>
      </c>
      <c r="AR196" s="21" t="s">
        <v>151</v>
      </c>
      <c r="AT196" s="21" t="s">
        <v>147</v>
      </c>
      <c r="AU196" s="21" t="s">
        <v>99</v>
      </c>
      <c r="AY196" s="21" t="s">
        <v>146</v>
      </c>
      <c r="BE196" s="105">
        <f t="shared" si="4"/>
        <v>0</v>
      </c>
      <c r="BF196" s="105">
        <f t="shared" si="5"/>
        <v>0</v>
      </c>
      <c r="BG196" s="105">
        <f t="shared" si="6"/>
        <v>0</v>
      </c>
      <c r="BH196" s="105">
        <f t="shared" si="7"/>
        <v>0</v>
      </c>
      <c r="BI196" s="105">
        <f t="shared" si="8"/>
        <v>0</v>
      </c>
      <c r="BJ196" s="21" t="s">
        <v>83</v>
      </c>
      <c r="BK196" s="105">
        <f t="shared" si="9"/>
        <v>0</v>
      </c>
      <c r="BL196" s="21" t="s">
        <v>151</v>
      </c>
      <c r="BM196" s="21" t="s">
        <v>262</v>
      </c>
    </row>
    <row r="197" spans="2:65" s="1" customFormat="1" ht="38.25" customHeight="1">
      <c r="B197" s="123"/>
      <c r="C197" s="143" t="s">
        <v>263</v>
      </c>
      <c r="D197" s="143" t="s">
        <v>147</v>
      </c>
      <c r="E197" s="144" t="s">
        <v>264</v>
      </c>
      <c r="F197" s="240" t="s">
        <v>265</v>
      </c>
      <c r="G197" s="240"/>
      <c r="H197" s="240"/>
      <c r="I197" s="240"/>
      <c r="J197" s="145" t="s">
        <v>209</v>
      </c>
      <c r="K197" s="146">
        <v>27</v>
      </c>
      <c r="L197" s="241">
        <v>0</v>
      </c>
      <c r="M197" s="241"/>
      <c r="N197" s="223">
        <f t="shared" si="0"/>
        <v>0</v>
      </c>
      <c r="O197" s="223"/>
      <c r="P197" s="223"/>
      <c r="Q197" s="223"/>
      <c r="R197" s="124"/>
      <c r="T197" s="147" t="s">
        <v>5</v>
      </c>
      <c r="U197" s="46" t="s">
        <v>41</v>
      </c>
      <c r="V197" s="38"/>
      <c r="W197" s="148">
        <f t="shared" si="1"/>
        <v>0</v>
      </c>
      <c r="X197" s="148">
        <v>0</v>
      </c>
      <c r="Y197" s="148">
        <f t="shared" si="2"/>
        <v>0</v>
      </c>
      <c r="Z197" s="148">
        <v>0</v>
      </c>
      <c r="AA197" s="149">
        <f t="shared" si="3"/>
        <v>0</v>
      </c>
      <c r="AR197" s="21" t="s">
        <v>151</v>
      </c>
      <c r="AT197" s="21" t="s">
        <v>147</v>
      </c>
      <c r="AU197" s="21" t="s">
        <v>99</v>
      </c>
      <c r="AY197" s="21" t="s">
        <v>146</v>
      </c>
      <c r="BE197" s="105">
        <f t="shared" si="4"/>
        <v>0</v>
      </c>
      <c r="BF197" s="105">
        <f t="shared" si="5"/>
        <v>0</v>
      </c>
      <c r="BG197" s="105">
        <f t="shared" si="6"/>
        <v>0</v>
      </c>
      <c r="BH197" s="105">
        <f t="shared" si="7"/>
        <v>0</v>
      </c>
      <c r="BI197" s="105">
        <f t="shared" si="8"/>
        <v>0</v>
      </c>
      <c r="BJ197" s="21" t="s">
        <v>83</v>
      </c>
      <c r="BK197" s="105">
        <f t="shared" si="9"/>
        <v>0</v>
      </c>
      <c r="BL197" s="21" t="s">
        <v>151</v>
      </c>
      <c r="BM197" s="21" t="s">
        <v>266</v>
      </c>
    </row>
    <row r="198" spans="2:65" s="1" customFormat="1" ht="38.25" customHeight="1">
      <c r="B198" s="123"/>
      <c r="C198" s="143" t="s">
        <v>267</v>
      </c>
      <c r="D198" s="143" t="s">
        <v>147</v>
      </c>
      <c r="E198" s="144" t="s">
        <v>268</v>
      </c>
      <c r="F198" s="240" t="s">
        <v>269</v>
      </c>
      <c r="G198" s="240"/>
      <c r="H198" s="240"/>
      <c r="I198" s="240"/>
      <c r="J198" s="145" t="s">
        <v>209</v>
      </c>
      <c r="K198" s="146">
        <v>27</v>
      </c>
      <c r="L198" s="241">
        <v>0</v>
      </c>
      <c r="M198" s="241"/>
      <c r="N198" s="223">
        <f t="shared" si="0"/>
        <v>0</v>
      </c>
      <c r="O198" s="223"/>
      <c r="P198" s="223"/>
      <c r="Q198" s="223"/>
      <c r="R198" s="124"/>
      <c r="T198" s="147" t="s">
        <v>5</v>
      </c>
      <c r="U198" s="46" t="s">
        <v>41</v>
      </c>
      <c r="V198" s="38"/>
      <c r="W198" s="148">
        <f t="shared" si="1"/>
        <v>0</v>
      </c>
      <c r="X198" s="148">
        <v>0</v>
      </c>
      <c r="Y198" s="148">
        <f t="shared" si="2"/>
        <v>0</v>
      </c>
      <c r="Z198" s="148">
        <v>0</v>
      </c>
      <c r="AA198" s="149">
        <f t="shared" si="3"/>
        <v>0</v>
      </c>
      <c r="AR198" s="21" t="s">
        <v>151</v>
      </c>
      <c r="AT198" s="21" t="s">
        <v>147</v>
      </c>
      <c r="AU198" s="21" t="s">
        <v>99</v>
      </c>
      <c r="AY198" s="21" t="s">
        <v>146</v>
      </c>
      <c r="BE198" s="105">
        <f t="shared" si="4"/>
        <v>0</v>
      </c>
      <c r="BF198" s="105">
        <f t="shared" si="5"/>
        <v>0</v>
      </c>
      <c r="BG198" s="105">
        <f t="shared" si="6"/>
        <v>0</v>
      </c>
      <c r="BH198" s="105">
        <f t="shared" si="7"/>
        <v>0</v>
      </c>
      <c r="BI198" s="105">
        <f t="shared" si="8"/>
        <v>0</v>
      </c>
      <c r="BJ198" s="21" t="s">
        <v>83</v>
      </c>
      <c r="BK198" s="105">
        <f t="shared" si="9"/>
        <v>0</v>
      </c>
      <c r="BL198" s="21" t="s">
        <v>151</v>
      </c>
      <c r="BM198" s="21" t="s">
        <v>270</v>
      </c>
    </row>
    <row r="199" spans="2:65" s="9" customFormat="1" ht="29.85" customHeight="1">
      <c r="B199" s="132"/>
      <c r="C199" s="133"/>
      <c r="D199" s="142" t="s">
        <v>113</v>
      </c>
      <c r="E199" s="142"/>
      <c r="F199" s="142"/>
      <c r="G199" s="142"/>
      <c r="H199" s="142"/>
      <c r="I199" s="142"/>
      <c r="J199" s="142"/>
      <c r="K199" s="142"/>
      <c r="L199" s="142"/>
      <c r="M199" s="142"/>
      <c r="N199" s="230">
        <f>BK199</f>
        <v>0</v>
      </c>
      <c r="O199" s="231"/>
      <c r="P199" s="231"/>
      <c r="Q199" s="231"/>
      <c r="R199" s="135"/>
      <c r="T199" s="136"/>
      <c r="U199" s="133"/>
      <c r="V199" s="133"/>
      <c r="W199" s="137">
        <f>SUM(W200:W241)</f>
        <v>0</v>
      </c>
      <c r="X199" s="133"/>
      <c r="Y199" s="137">
        <f>SUM(Y200:Y241)</f>
        <v>6.6272435999999999</v>
      </c>
      <c r="Z199" s="133"/>
      <c r="AA199" s="138">
        <f>SUM(AA200:AA241)</f>
        <v>0</v>
      </c>
      <c r="AR199" s="139" t="s">
        <v>83</v>
      </c>
      <c r="AT199" s="140" t="s">
        <v>74</v>
      </c>
      <c r="AU199" s="140" t="s">
        <v>83</v>
      </c>
      <c r="AY199" s="139" t="s">
        <v>146</v>
      </c>
      <c r="BK199" s="141">
        <f>SUM(BK200:BK241)</f>
        <v>0</v>
      </c>
    </row>
    <row r="200" spans="2:65" s="1" customFormat="1" ht="25.5" customHeight="1">
      <c r="B200" s="123"/>
      <c r="C200" s="143" t="s">
        <v>271</v>
      </c>
      <c r="D200" s="143" t="s">
        <v>147</v>
      </c>
      <c r="E200" s="144" t="s">
        <v>272</v>
      </c>
      <c r="F200" s="240" t="s">
        <v>273</v>
      </c>
      <c r="G200" s="240"/>
      <c r="H200" s="240"/>
      <c r="I200" s="240"/>
      <c r="J200" s="145" t="s">
        <v>209</v>
      </c>
      <c r="K200" s="146">
        <v>149.9</v>
      </c>
      <c r="L200" s="241">
        <v>0</v>
      </c>
      <c r="M200" s="241"/>
      <c r="N200" s="223">
        <f>ROUND(L200*K200,2)</f>
        <v>0</v>
      </c>
      <c r="O200" s="223"/>
      <c r="P200" s="223"/>
      <c r="Q200" s="223"/>
      <c r="R200" s="124"/>
      <c r="T200" s="147" t="s">
        <v>5</v>
      </c>
      <c r="U200" s="46" t="s">
        <v>41</v>
      </c>
      <c r="V200" s="38"/>
      <c r="W200" s="148">
        <f>V200*K200</f>
        <v>0</v>
      </c>
      <c r="X200" s="148">
        <v>7.3499999999999998E-3</v>
      </c>
      <c r="Y200" s="148">
        <f>X200*K200</f>
        <v>1.1017650000000001</v>
      </c>
      <c r="Z200" s="148">
        <v>0</v>
      </c>
      <c r="AA200" s="149">
        <f>Z200*K200</f>
        <v>0</v>
      </c>
      <c r="AR200" s="21" t="s">
        <v>151</v>
      </c>
      <c r="AT200" s="21" t="s">
        <v>147</v>
      </c>
      <c r="AU200" s="21" t="s">
        <v>99</v>
      </c>
      <c r="AY200" s="21" t="s">
        <v>146</v>
      </c>
      <c r="BE200" s="105">
        <f>IF(U200="základní",N200,0)</f>
        <v>0</v>
      </c>
      <c r="BF200" s="105">
        <f>IF(U200="snížená",N200,0)</f>
        <v>0</v>
      </c>
      <c r="BG200" s="105">
        <f>IF(U200="zákl. přenesená",N200,0)</f>
        <v>0</v>
      </c>
      <c r="BH200" s="105">
        <f>IF(U200="sníž. přenesená",N200,0)</f>
        <v>0</v>
      </c>
      <c r="BI200" s="105">
        <f>IF(U200="nulová",N200,0)</f>
        <v>0</v>
      </c>
      <c r="BJ200" s="21" t="s">
        <v>83</v>
      </c>
      <c r="BK200" s="105">
        <f>ROUND(L200*K200,2)</f>
        <v>0</v>
      </c>
      <c r="BL200" s="21" t="s">
        <v>151</v>
      </c>
      <c r="BM200" s="21" t="s">
        <v>274</v>
      </c>
    </row>
    <row r="201" spans="2:65" s="10" customFormat="1" ht="16.5" customHeight="1">
      <c r="B201" s="150"/>
      <c r="C201" s="151"/>
      <c r="D201" s="151"/>
      <c r="E201" s="152" t="s">
        <v>5</v>
      </c>
      <c r="F201" s="232" t="s">
        <v>275</v>
      </c>
      <c r="G201" s="233"/>
      <c r="H201" s="233"/>
      <c r="I201" s="233"/>
      <c r="J201" s="151"/>
      <c r="K201" s="152" t="s">
        <v>5</v>
      </c>
      <c r="L201" s="151"/>
      <c r="M201" s="151"/>
      <c r="N201" s="151"/>
      <c r="O201" s="151"/>
      <c r="P201" s="151"/>
      <c r="Q201" s="151"/>
      <c r="R201" s="153"/>
      <c r="T201" s="154"/>
      <c r="U201" s="151"/>
      <c r="V201" s="151"/>
      <c r="W201" s="151"/>
      <c r="X201" s="151"/>
      <c r="Y201" s="151"/>
      <c r="Z201" s="151"/>
      <c r="AA201" s="155"/>
      <c r="AT201" s="156" t="s">
        <v>154</v>
      </c>
      <c r="AU201" s="156" t="s">
        <v>99</v>
      </c>
      <c r="AV201" s="10" t="s">
        <v>83</v>
      </c>
      <c r="AW201" s="10" t="s">
        <v>35</v>
      </c>
      <c r="AX201" s="10" t="s">
        <v>75</v>
      </c>
      <c r="AY201" s="156" t="s">
        <v>146</v>
      </c>
    </row>
    <row r="202" spans="2:65" s="11" customFormat="1" ht="16.5" customHeight="1">
      <c r="B202" s="157"/>
      <c r="C202" s="158"/>
      <c r="D202" s="158"/>
      <c r="E202" s="159" t="s">
        <v>5</v>
      </c>
      <c r="F202" s="234" t="s">
        <v>276</v>
      </c>
      <c r="G202" s="235"/>
      <c r="H202" s="235"/>
      <c r="I202" s="235"/>
      <c r="J202" s="158"/>
      <c r="K202" s="160">
        <v>28.18</v>
      </c>
      <c r="L202" s="158"/>
      <c r="M202" s="158"/>
      <c r="N202" s="158"/>
      <c r="O202" s="158"/>
      <c r="P202" s="158"/>
      <c r="Q202" s="158"/>
      <c r="R202" s="161"/>
      <c r="T202" s="162"/>
      <c r="U202" s="158"/>
      <c r="V202" s="158"/>
      <c r="W202" s="158"/>
      <c r="X202" s="158"/>
      <c r="Y202" s="158"/>
      <c r="Z202" s="158"/>
      <c r="AA202" s="163"/>
      <c r="AT202" s="164" t="s">
        <v>154</v>
      </c>
      <c r="AU202" s="164" t="s">
        <v>99</v>
      </c>
      <c r="AV202" s="11" t="s">
        <v>99</v>
      </c>
      <c r="AW202" s="11" t="s">
        <v>35</v>
      </c>
      <c r="AX202" s="11" t="s">
        <v>75</v>
      </c>
      <c r="AY202" s="164" t="s">
        <v>146</v>
      </c>
    </row>
    <row r="203" spans="2:65" s="10" customFormat="1" ht="16.5" customHeight="1">
      <c r="B203" s="150"/>
      <c r="C203" s="151"/>
      <c r="D203" s="151"/>
      <c r="E203" s="152" t="s">
        <v>5</v>
      </c>
      <c r="F203" s="236" t="s">
        <v>277</v>
      </c>
      <c r="G203" s="237"/>
      <c r="H203" s="237"/>
      <c r="I203" s="237"/>
      <c r="J203" s="151"/>
      <c r="K203" s="152" t="s">
        <v>5</v>
      </c>
      <c r="L203" s="151"/>
      <c r="M203" s="151"/>
      <c r="N203" s="151"/>
      <c r="O203" s="151"/>
      <c r="P203" s="151"/>
      <c r="Q203" s="151"/>
      <c r="R203" s="153"/>
      <c r="T203" s="154"/>
      <c r="U203" s="151"/>
      <c r="V203" s="151"/>
      <c r="W203" s="151"/>
      <c r="X203" s="151"/>
      <c r="Y203" s="151"/>
      <c r="Z203" s="151"/>
      <c r="AA203" s="155"/>
      <c r="AT203" s="156" t="s">
        <v>154</v>
      </c>
      <c r="AU203" s="156" t="s">
        <v>99</v>
      </c>
      <c r="AV203" s="10" t="s">
        <v>83</v>
      </c>
      <c r="AW203" s="10" t="s">
        <v>35</v>
      </c>
      <c r="AX203" s="10" t="s">
        <v>75</v>
      </c>
      <c r="AY203" s="156" t="s">
        <v>146</v>
      </c>
    </row>
    <row r="204" spans="2:65" s="11" customFormat="1" ht="16.5" customHeight="1">
      <c r="B204" s="157"/>
      <c r="C204" s="158"/>
      <c r="D204" s="158"/>
      <c r="E204" s="159" t="s">
        <v>5</v>
      </c>
      <c r="F204" s="234" t="s">
        <v>278</v>
      </c>
      <c r="G204" s="235"/>
      <c r="H204" s="235"/>
      <c r="I204" s="235"/>
      <c r="J204" s="158"/>
      <c r="K204" s="160">
        <v>30.21</v>
      </c>
      <c r="L204" s="158"/>
      <c r="M204" s="158"/>
      <c r="N204" s="158"/>
      <c r="O204" s="158"/>
      <c r="P204" s="158"/>
      <c r="Q204" s="158"/>
      <c r="R204" s="161"/>
      <c r="T204" s="162"/>
      <c r="U204" s="158"/>
      <c r="V204" s="158"/>
      <c r="W204" s="158"/>
      <c r="X204" s="158"/>
      <c r="Y204" s="158"/>
      <c r="Z204" s="158"/>
      <c r="AA204" s="163"/>
      <c r="AT204" s="164" t="s">
        <v>154</v>
      </c>
      <c r="AU204" s="164" t="s">
        <v>99</v>
      </c>
      <c r="AV204" s="11" t="s">
        <v>99</v>
      </c>
      <c r="AW204" s="11" t="s">
        <v>35</v>
      </c>
      <c r="AX204" s="11" t="s">
        <v>75</v>
      </c>
      <c r="AY204" s="164" t="s">
        <v>146</v>
      </c>
    </row>
    <row r="205" spans="2:65" s="10" customFormat="1" ht="16.5" customHeight="1">
      <c r="B205" s="150"/>
      <c r="C205" s="151"/>
      <c r="D205" s="151"/>
      <c r="E205" s="152" t="s">
        <v>5</v>
      </c>
      <c r="F205" s="236" t="s">
        <v>279</v>
      </c>
      <c r="G205" s="237"/>
      <c r="H205" s="237"/>
      <c r="I205" s="237"/>
      <c r="J205" s="151"/>
      <c r="K205" s="152" t="s">
        <v>5</v>
      </c>
      <c r="L205" s="151"/>
      <c r="M205" s="151"/>
      <c r="N205" s="151"/>
      <c r="O205" s="151"/>
      <c r="P205" s="151"/>
      <c r="Q205" s="151"/>
      <c r="R205" s="153"/>
      <c r="T205" s="154"/>
      <c r="U205" s="151"/>
      <c r="V205" s="151"/>
      <c r="W205" s="151"/>
      <c r="X205" s="151"/>
      <c r="Y205" s="151"/>
      <c r="Z205" s="151"/>
      <c r="AA205" s="155"/>
      <c r="AT205" s="156" t="s">
        <v>154</v>
      </c>
      <c r="AU205" s="156" t="s">
        <v>99</v>
      </c>
      <c r="AV205" s="10" t="s">
        <v>83</v>
      </c>
      <c r="AW205" s="10" t="s">
        <v>35</v>
      </c>
      <c r="AX205" s="10" t="s">
        <v>75</v>
      </c>
      <c r="AY205" s="156" t="s">
        <v>146</v>
      </c>
    </row>
    <row r="206" spans="2:65" s="11" customFormat="1" ht="16.5" customHeight="1">
      <c r="B206" s="157"/>
      <c r="C206" s="158"/>
      <c r="D206" s="158"/>
      <c r="E206" s="159" t="s">
        <v>5</v>
      </c>
      <c r="F206" s="234" t="s">
        <v>280</v>
      </c>
      <c r="G206" s="235"/>
      <c r="H206" s="235"/>
      <c r="I206" s="235"/>
      <c r="J206" s="158"/>
      <c r="K206" s="160">
        <v>28.68</v>
      </c>
      <c r="L206" s="158"/>
      <c r="M206" s="158"/>
      <c r="N206" s="158"/>
      <c r="O206" s="158"/>
      <c r="P206" s="158"/>
      <c r="Q206" s="158"/>
      <c r="R206" s="161"/>
      <c r="T206" s="162"/>
      <c r="U206" s="158"/>
      <c r="V206" s="158"/>
      <c r="W206" s="158"/>
      <c r="X206" s="158"/>
      <c r="Y206" s="158"/>
      <c r="Z206" s="158"/>
      <c r="AA206" s="163"/>
      <c r="AT206" s="164" t="s">
        <v>154</v>
      </c>
      <c r="AU206" s="164" t="s">
        <v>99</v>
      </c>
      <c r="AV206" s="11" t="s">
        <v>99</v>
      </c>
      <c r="AW206" s="11" t="s">
        <v>35</v>
      </c>
      <c r="AX206" s="11" t="s">
        <v>75</v>
      </c>
      <c r="AY206" s="164" t="s">
        <v>146</v>
      </c>
    </row>
    <row r="207" spans="2:65" s="11" customFormat="1" ht="16.5" customHeight="1">
      <c r="B207" s="157"/>
      <c r="C207" s="158"/>
      <c r="D207" s="158"/>
      <c r="E207" s="159" t="s">
        <v>5</v>
      </c>
      <c r="F207" s="234" t="s">
        <v>281</v>
      </c>
      <c r="G207" s="235"/>
      <c r="H207" s="235"/>
      <c r="I207" s="235"/>
      <c r="J207" s="158"/>
      <c r="K207" s="160">
        <v>3.5</v>
      </c>
      <c r="L207" s="158"/>
      <c r="M207" s="158"/>
      <c r="N207" s="158"/>
      <c r="O207" s="158"/>
      <c r="P207" s="158"/>
      <c r="Q207" s="158"/>
      <c r="R207" s="161"/>
      <c r="T207" s="162"/>
      <c r="U207" s="158"/>
      <c r="V207" s="158"/>
      <c r="W207" s="158"/>
      <c r="X207" s="158"/>
      <c r="Y207" s="158"/>
      <c r="Z207" s="158"/>
      <c r="AA207" s="163"/>
      <c r="AT207" s="164" t="s">
        <v>154</v>
      </c>
      <c r="AU207" s="164" t="s">
        <v>99</v>
      </c>
      <c r="AV207" s="11" t="s">
        <v>99</v>
      </c>
      <c r="AW207" s="11" t="s">
        <v>35</v>
      </c>
      <c r="AX207" s="11" t="s">
        <v>75</v>
      </c>
      <c r="AY207" s="164" t="s">
        <v>146</v>
      </c>
    </row>
    <row r="208" spans="2:65" s="10" customFormat="1" ht="16.5" customHeight="1">
      <c r="B208" s="150"/>
      <c r="C208" s="151"/>
      <c r="D208" s="151"/>
      <c r="E208" s="152" t="s">
        <v>5</v>
      </c>
      <c r="F208" s="236" t="s">
        <v>282</v>
      </c>
      <c r="G208" s="237"/>
      <c r="H208" s="237"/>
      <c r="I208" s="237"/>
      <c r="J208" s="151"/>
      <c r="K208" s="152" t="s">
        <v>5</v>
      </c>
      <c r="L208" s="151"/>
      <c r="M208" s="151"/>
      <c r="N208" s="151"/>
      <c r="O208" s="151"/>
      <c r="P208" s="151"/>
      <c r="Q208" s="151"/>
      <c r="R208" s="153"/>
      <c r="T208" s="154"/>
      <c r="U208" s="151"/>
      <c r="V208" s="151"/>
      <c r="W208" s="151"/>
      <c r="X208" s="151"/>
      <c r="Y208" s="151"/>
      <c r="Z208" s="151"/>
      <c r="AA208" s="155"/>
      <c r="AT208" s="156" t="s">
        <v>154</v>
      </c>
      <c r="AU208" s="156" t="s">
        <v>99</v>
      </c>
      <c r="AV208" s="10" t="s">
        <v>83</v>
      </c>
      <c r="AW208" s="10" t="s">
        <v>35</v>
      </c>
      <c r="AX208" s="10" t="s">
        <v>75</v>
      </c>
      <c r="AY208" s="156" t="s">
        <v>146</v>
      </c>
    </row>
    <row r="209" spans="2:65" s="11" customFormat="1" ht="16.5" customHeight="1">
      <c r="B209" s="157"/>
      <c r="C209" s="158"/>
      <c r="D209" s="158"/>
      <c r="E209" s="159" t="s">
        <v>5</v>
      </c>
      <c r="F209" s="234" t="s">
        <v>283</v>
      </c>
      <c r="G209" s="235"/>
      <c r="H209" s="235"/>
      <c r="I209" s="235"/>
      <c r="J209" s="158"/>
      <c r="K209" s="160">
        <v>59.33</v>
      </c>
      <c r="L209" s="158"/>
      <c r="M209" s="158"/>
      <c r="N209" s="158"/>
      <c r="O209" s="158"/>
      <c r="P209" s="158"/>
      <c r="Q209" s="158"/>
      <c r="R209" s="161"/>
      <c r="T209" s="162"/>
      <c r="U209" s="158"/>
      <c r="V209" s="158"/>
      <c r="W209" s="158"/>
      <c r="X209" s="158"/>
      <c r="Y209" s="158"/>
      <c r="Z209" s="158"/>
      <c r="AA209" s="163"/>
      <c r="AT209" s="164" t="s">
        <v>154</v>
      </c>
      <c r="AU209" s="164" t="s">
        <v>99</v>
      </c>
      <c r="AV209" s="11" t="s">
        <v>99</v>
      </c>
      <c r="AW209" s="11" t="s">
        <v>35</v>
      </c>
      <c r="AX209" s="11" t="s">
        <v>75</v>
      </c>
      <c r="AY209" s="164" t="s">
        <v>146</v>
      </c>
    </row>
    <row r="210" spans="2:65" s="12" customFormat="1" ht="16.5" customHeight="1">
      <c r="B210" s="165"/>
      <c r="C210" s="166"/>
      <c r="D210" s="166"/>
      <c r="E210" s="167" t="s">
        <v>5</v>
      </c>
      <c r="F210" s="238" t="s">
        <v>163</v>
      </c>
      <c r="G210" s="239"/>
      <c r="H210" s="239"/>
      <c r="I210" s="239"/>
      <c r="J210" s="166"/>
      <c r="K210" s="168">
        <v>149.9</v>
      </c>
      <c r="L210" s="166"/>
      <c r="M210" s="166"/>
      <c r="N210" s="166"/>
      <c r="O210" s="166"/>
      <c r="P210" s="166"/>
      <c r="Q210" s="166"/>
      <c r="R210" s="169"/>
      <c r="T210" s="170"/>
      <c r="U210" s="166"/>
      <c r="V210" s="166"/>
      <c r="W210" s="166"/>
      <c r="X210" s="166"/>
      <c r="Y210" s="166"/>
      <c r="Z210" s="166"/>
      <c r="AA210" s="171"/>
      <c r="AT210" s="172" t="s">
        <v>154</v>
      </c>
      <c r="AU210" s="172" t="s">
        <v>99</v>
      </c>
      <c r="AV210" s="12" t="s">
        <v>151</v>
      </c>
      <c r="AW210" s="12" t="s">
        <v>35</v>
      </c>
      <c r="AX210" s="12" t="s">
        <v>83</v>
      </c>
      <c r="AY210" s="172" t="s">
        <v>146</v>
      </c>
    </row>
    <row r="211" spans="2:65" s="1" customFormat="1" ht="25.5" customHeight="1">
      <c r="B211" s="123"/>
      <c r="C211" s="143" t="s">
        <v>284</v>
      </c>
      <c r="D211" s="143" t="s">
        <v>147</v>
      </c>
      <c r="E211" s="144" t="s">
        <v>285</v>
      </c>
      <c r="F211" s="240" t="s">
        <v>286</v>
      </c>
      <c r="G211" s="240"/>
      <c r="H211" s="240"/>
      <c r="I211" s="240"/>
      <c r="J211" s="145" t="s">
        <v>209</v>
      </c>
      <c r="K211" s="146">
        <v>72.53</v>
      </c>
      <c r="L211" s="241">
        <v>0</v>
      </c>
      <c r="M211" s="241"/>
      <c r="N211" s="223">
        <f>ROUND(L211*K211,2)</f>
        <v>0</v>
      </c>
      <c r="O211" s="223"/>
      <c r="P211" s="223"/>
      <c r="Q211" s="223"/>
      <c r="R211" s="124"/>
      <c r="T211" s="147" t="s">
        <v>5</v>
      </c>
      <c r="U211" s="46" t="s">
        <v>41</v>
      </c>
      <c r="V211" s="38"/>
      <c r="W211" s="148">
        <f>V211*K211</f>
        <v>0</v>
      </c>
      <c r="X211" s="148">
        <v>3.0000000000000001E-3</v>
      </c>
      <c r="Y211" s="148">
        <f>X211*K211</f>
        <v>0.21759000000000001</v>
      </c>
      <c r="Z211" s="148">
        <v>0</v>
      </c>
      <c r="AA211" s="149">
        <f>Z211*K211</f>
        <v>0</v>
      </c>
      <c r="AR211" s="21" t="s">
        <v>151</v>
      </c>
      <c r="AT211" s="21" t="s">
        <v>147</v>
      </c>
      <c r="AU211" s="21" t="s">
        <v>99</v>
      </c>
      <c r="AY211" s="21" t="s">
        <v>146</v>
      </c>
      <c r="BE211" s="105">
        <f>IF(U211="základní",N211,0)</f>
        <v>0</v>
      </c>
      <c r="BF211" s="105">
        <f>IF(U211="snížená",N211,0)</f>
        <v>0</v>
      </c>
      <c r="BG211" s="105">
        <f>IF(U211="zákl. přenesená",N211,0)</f>
        <v>0</v>
      </c>
      <c r="BH211" s="105">
        <f>IF(U211="sníž. přenesená",N211,0)</f>
        <v>0</v>
      </c>
      <c r="BI211" s="105">
        <f>IF(U211="nulová",N211,0)</f>
        <v>0</v>
      </c>
      <c r="BJ211" s="21" t="s">
        <v>83</v>
      </c>
      <c r="BK211" s="105">
        <f>ROUND(L211*K211,2)</f>
        <v>0</v>
      </c>
      <c r="BL211" s="21" t="s">
        <v>151</v>
      </c>
      <c r="BM211" s="21" t="s">
        <v>287</v>
      </c>
    </row>
    <row r="212" spans="2:65" s="10" customFormat="1" ht="16.5" customHeight="1">
      <c r="B212" s="150"/>
      <c r="C212" s="151"/>
      <c r="D212" s="151"/>
      <c r="E212" s="152" t="s">
        <v>5</v>
      </c>
      <c r="F212" s="232" t="s">
        <v>288</v>
      </c>
      <c r="G212" s="233"/>
      <c r="H212" s="233"/>
      <c r="I212" s="233"/>
      <c r="J212" s="151"/>
      <c r="K212" s="152" t="s">
        <v>5</v>
      </c>
      <c r="L212" s="151"/>
      <c r="M212" s="151"/>
      <c r="N212" s="151"/>
      <c r="O212" s="151"/>
      <c r="P212" s="151"/>
      <c r="Q212" s="151"/>
      <c r="R212" s="153"/>
      <c r="T212" s="154"/>
      <c r="U212" s="151"/>
      <c r="V212" s="151"/>
      <c r="W212" s="151"/>
      <c r="X212" s="151"/>
      <c r="Y212" s="151"/>
      <c r="Z212" s="151"/>
      <c r="AA212" s="155"/>
      <c r="AT212" s="156" t="s">
        <v>154</v>
      </c>
      <c r="AU212" s="156" t="s">
        <v>99</v>
      </c>
      <c r="AV212" s="10" t="s">
        <v>83</v>
      </c>
      <c r="AW212" s="10" t="s">
        <v>35</v>
      </c>
      <c r="AX212" s="10" t="s">
        <v>75</v>
      </c>
      <c r="AY212" s="156" t="s">
        <v>146</v>
      </c>
    </row>
    <row r="213" spans="2:65" s="11" customFormat="1" ht="16.5" customHeight="1">
      <c r="B213" s="157"/>
      <c r="C213" s="158"/>
      <c r="D213" s="158"/>
      <c r="E213" s="159" t="s">
        <v>5</v>
      </c>
      <c r="F213" s="234" t="s">
        <v>289</v>
      </c>
      <c r="G213" s="235"/>
      <c r="H213" s="235"/>
      <c r="I213" s="235"/>
      <c r="J213" s="158"/>
      <c r="K213" s="160">
        <v>149.9</v>
      </c>
      <c r="L213" s="158"/>
      <c r="M213" s="158"/>
      <c r="N213" s="158"/>
      <c r="O213" s="158"/>
      <c r="P213" s="158"/>
      <c r="Q213" s="158"/>
      <c r="R213" s="161"/>
      <c r="T213" s="162"/>
      <c r="U213" s="158"/>
      <c r="V213" s="158"/>
      <c r="W213" s="158"/>
      <c r="X213" s="158"/>
      <c r="Y213" s="158"/>
      <c r="Z213" s="158"/>
      <c r="AA213" s="163"/>
      <c r="AT213" s="164" t="s">
        <v>154</v>
      </c>
      <c r="AU213" s="164" t="s">
        <v>99</v>
      </c>
      <c r="AV213" s="11" t="s">
        <v>99</v>
      </c>
      <c r="AW213" s="11" t="s">
        <v>35</v>
      </c>
      <c r="AX213" s="11" t="s">
        <v>75</v>
      </c>
      <c r="AY213" s="164" t="s">
        <v>146</v>
      </c>
    </row>
    <row r="214" spans="2:65" s="10" customFormat="1" ht="16.5" customHeight="1">
      <c r="B214" s="150"/>
      <c r="C214" s="151"/>
      <c r="D214" s="151"/>
      <c r="E214" s="152" t="s">
        <v>5</v>
      </c>
      <c r="F214" s="236" t="s">
        <v>290</v>
      </c>
      <c r="G214" s="237"/>
      <c r="H214" s="237"/>
      <c r="I214" s="237"/>
      <c r="J214" s="151"/>
      <c r="K214" s="152" t="s">
        <v>5</v>
      </c>
      <c r="L214" s="151"/>
      <c r="M214" s="151"/>
      <c r="N214" s="151"/>
      <c r="O214" s="151"/>
      <c r="P214" s="151"/>
      <c r="Q214" s="151"/>
      <c r="R214" s="153"/>
      <c r="T214" s="154"/>
      <c r="U214" s="151"/>
      <c r="V214" s="151"/>
      <c r="W214" s="151"/>
      <c r="X214" s="151"/>
      <c r="Y214" s="151"/>
      <c r="Z214" s="151"/>
      <c r="AA214" s="155"/>
      <c r="AT214" s="156" t="s">
        <v>154</v>
      </c>
      <c r="AU214" s="156" t="s">
        <v>99</v>
      </c>
      <c r="AV214" s="10" t="s">
        <v>83</v>
      </c>
      <c r="AW214" s="10" t="s">
        <v>35</v>
      </c>
      <c r="AX214" s="10" t="s">
        <v>75</v>
      </c>
      <c r="AY214" s="156" t="s">
        <v>146</v>
      </c>
    </row>
    <row r="215" spans="2:65" s="11" customFormat="1" ht="16.5" customHeight="1">
      <c r="B215" s="157"/>
      <c r="C215" s="158"/>
      <c r="D215" s="158"/>
      <c r="E215" s="159" t="s">
        <v>5</v>
      </c>
      <c r="F215" s="234" t="s">
        <v>291</v>
      </c>
      <c r="G215" s="235"/>
      <c r="H215" s="235"/>
      <c r="I215" s="235"/>
      <c r="J215" s="158"/>
      <c r="K215" s="160">
        <v>-77.37</v>
      </c>
      <c r="L215" s="158"/>
      <c r="M215" s="158"/>
      <c r="N215" s="158"/>
      <c r="O215" s="158"/>
      <c r="P215" s="158"/>
      <c r="Q215" s="158"/>
      <c r="R215" s="161"/>
      <c r="T215" s="162"/>
      <c r="U215" s="158"/>
      <c r="V215" s="158"/>
      <c r="W215" s="158"/>
      <c r="X215" s="158"/>
      <c r="Y215" s="158"/>
      <c r="Z215" s="158"/>
      <c r="AA215" s="163"/>
      <c r="AT215" s="164" t="s">
        <v>154</v>
      </c>
      <c r="AU215" s="164" t="s">
        <v>99</v>
      </c>
      <c r="AV215" s="11" t="s">
        <v>99</v>
      </c>
      <c r="AW215" s="11" t="s">
        <v>35</v>
      </c>
      <c r="AX215" s="11" t="s">
        <v>75</v>
      </c>
      <c r="AY215" s="164" t="s">
        <v>146</v>
      </c>
    </row>
    <row r="216" spans="2:65" s="12" customFormat="1" ht="16.5" customHeight="1">
      <c r="B216" s="165"/>
      <c r="C216" s="166"/>
      <c r="D216" s="166"/>
      <c r="E216" s="167" t="s">
        <v>5</v>
      </c>
      <c r="F216" s="238" t="s">
        <v>163</v>
      </c>
      <c r="G216" s="239"/>
      <c r="H216" s="239"/>
      <c r="I216" s="239"/>
      <c r="J216" s="166"/>
      <c r="K216" s="168">
        <v>72.53</v>
      </c>
      <c r="L216" s="166"/>
      <c r="M216" s="166"/>
      <c r="N216" s="166"/>
      <c r="O216" s="166"/>
      <c r="P216" s="166"/>
      <c r="Q216" s="166"/>
      <c r="R216" s="169"/>
      <c r="T216" s="170"/>
      <c r="U216" s="166"/>
      <c r="V216" s="166"/>
      <c r="W216" s="166"/>
      <c r="X216" s="166"/>
      <c r="Y216" s="166"/>
      <c r="Z216" s="166"/>
      <c r="AA216" s="171"/>
      <c r="AT216" s="172" t="s">
        <v>154</v>
      </c>
      <c r="AU216" s="172" t="s">
        <v>99</v>
      </c>
      <c r="AV216" s="12" t="s">
        <v>151</v>
      </c>
      <c r="AW216" s="12" t="s">
        <v>35</v>
      </c>
      <c r="AX216" s="12" t="s">
        <v>83</v>
      </c>
      <c r="AY216" s="172" t="s">
        <v>146</v>
      </c>
    </row>
    <row r="217" spans="2:65" s="1" customFormat="1" ht="38.25" customHeight="1">
      <c r="B217" s="123"/>
      <c r="C217" s="143" t="s">
        <v>292</v>
      </c>
      <c r="D217" s="143" t="s">
        <v>147</v>
      </c>
      <c r="E217" s="144" t="s">
        <v>293</v>
      </c>
      <c r="F217" s="240" t="s">
        <v>294</v>
      </c>
      <c r="G217" s="240"/>
      <c r="H217" s="240"/>
      <c r="I217" s="240"/>
      <c r="J217" s="145" t="s">
        <v>209</v>
      </c>
      <c r="K217" s="146">
        <v>149.9</v>
      </c>
      <c r="L217" s="241">
        <v>0</v>
      </c>
      <c r="M217" s="241"/>
      <c r="N217" s="223">
        <f>ROUND(L217*K217,2)</f>
        <v>0</v>
      </c>
      <c r="O217" s="223"/>
      <c r="P217" s="223"/>
      <c r="Q217" s="223"/>
      <c r="R217" s="124"/>
      <c r="T217" s="147" t="s">
        <v>5</v>
      </c>
      <c r="U217" s="46" t="s">
        <v>41</v>
      </c>
      <c r="V217" s="38"/>
      <c r="W217" s="148">
        <f>V217*K217</f>
        <v>0</v>
      </c>
      <c r="X217" s="148">
        <v>1.575E-2</v>
      </c>
      <c r="Y217" s="148">
        <f>X217*K217</f>
        <v>2.3609249999999999</v>
      </c>
      <c r="Z217" s="148">
        <v>0</v>
      </c>
      <c r="AA217" s="149">
        <f>Z217*K217</f>
        <v>0</v>
      </c>
      <c r="AR217" s="21" t="s">
        <v>151</v>
      </c>
      <c r="AT217" s="21" t="s">
        <v>147</v>
      </c>
      <c r="AU217" s="21" t="s">
        <v>99</v>
      </c>
      <c r="AY217" s="21" t="s">
        <v>146</v>
      </c>
      <c r="BE217" s="105">
        <f>IF(U217="základní",N217,0)</f>
        <v>0</v>
      </c>
      <c r="BF217" s="105">
        <f>IF(U217="snížená",N217,0)</f>
        <v>0</v>
      </c>
      <c r="BG217" s="105">
        <f>IF(U217="zákl. přenesená",N217,0)</f>
        <v>0</v>
      </c>
      <c r="BH217" s="105">
        <f>IF(U217="sníž. přenesená",N217,0)</f>
        <v>0</v>
      </c>
      <c r="BI217" s="105">
        <f>IF(U217="nulová",N217,0)</f>
        <v>0</v>
      </c>
      <c r="BJ217" s="21" t="s">
        <v>83</v>
      </c>
      <c r="BK217" s="105">
        <f>ROUND(L217*K217,2)</f>
        <v>0</v>
      </c>
      <c r="BL217" s="21" t="s">
        <v>151</v>
      </c>
      <c r="BM217" s="21" t="s">
        <v>295</v>
      </c>
    </row>
    <row r="218" spans="2:65" s="10" customFormat="1" ht="16.5" customHeight="1">
      <c r="B218" s="150"/>
      <c r="C218" s="151"/>
      <c r="D218" s="151"/>
      <c r="E218" s="152" t="s">
        <v>5</v>
      </c>
      <c r="F218" s="232" t="s">
        <v>275</v>
      </c>
      <c r="G218" s="233"/>
      <c r="H218" s="233"/>
      <c r="I218" s="233"/>
      <c r="J218" s="151"/>
      <c r="K218" s="152" t="s">
        <v>5</v>
      </c>
      <c r="L218" s="151"/>
      <c r="M218" s="151"/>
      <c r="N218" s="151"/>
      <c r="O218" s="151"/>
      <c r="P218" s="151"/>
      <c r="Q218" s="151"/>
      <c r="R218" s="153"/>
      <c r="T218" s="154"/>
      <c r="U218" s="151"/>
      <c r="V218" s="151"/>
      <c r="W218" s="151"/>
      <c r="X218" s="151"/>
      <c r="Y218" s="151"/>
      <c r="Z218" s="151"/>
      <c r="AA218" s="155"/>
      <c r="AT218" s="156" t="s">
        <v>154</v>
      </c>
      <c r="AU218" s="156" t="s">
        <v>99</v>
      </c>
      <c r="AV218" s="10" t="s">
        <v>83</v>
      </c>
      <c r="AW218" s="10" t="s">
        <v>35</v>
      </c>
      <c r="AX218" s="10" t="s">
        <v>75</v>
      </c>
      <c r="AY218" s="156" t="s">
        <v>146</v>
      </c>
    </row>
    <row r="219" spans="2:65" s="11" customFormat="1" ht="16.5" customHeight="1">
      <c r="B219" s="157"/>
      <c r="C219" s="158"/>
      <c r="D219" s="158"/>
      <c r="E219" s="159" t="s">
        <v>5</v>
      </c>
      <c r="F219" s="234" t="s">
        <v>276</v>
      </c>
      <c r="G219" s="235"/>
      <c r="H219" s="235"/>
      <c r="I219" s="235"/>
      <c r="J219" s="158"/>
      <c r="K219" s="160">
        <v>28.18</v>
      </c>
      <c r="L219" s="158"/>
      <c r="M219" s="158"/>
      <c r="N219" s="158"/>
      <c r="O219" s="158"/>
      <c r="P219" s="158"/>
      <c r="Q219" s="158"/>
      <c r="R219" s="161"/>
      <c r="T219" s="162"/>
      <c r="U219" s="158"/>
      <c r="V219" s="158"/>
      <c r="W219" s="158"/>
      <c r="X219" s="158"/>
      <c r="Y219" s="158"/>
      <c r="Z219" s="158"/>
      <c r="AA219" s="163"/>
      <c r="AT219" s="164" t="s">
        <v>154</v>
      </c>
      <c r="AU219" s="164" t="s">
        <v>99</v>
      </c>
      <c r="AV219" s="11" t="s">
        <v>99</v>
      </c>
      <c r="AW219" s="11" t="s">
        <v>35</v>
      </c>
      <c r="AX219" s="11" t="s">
        <v>75</v>
      </c>
      <c r="AY219" s="164" t="s">
        <v>146</v>
      </c>
    </row>
    <row r="220" spans="2:65" s="10" customFormat="1" ht="16.5" customHeight="1">
      <c r="B220" s="150"/>
      <c r="C220" s="151"/>
      <c r="D220" s="151"/>
      <c r="E220" s="152" t="s">
        <v>5</v>
      </c>
      <c r="F220" s="236" t="s">
        <v>277</v>
      </c>
      <c r="G220" s="237"/>
      <c r="H220" s="237"/>
      <c r="I220" s="237"/>
      <c r="J220" s="151"/>
      <c r="K220" s="152" t="s">
        <v>5</v>
      </c>
      <c r="L220" s="151"/>
      <c r="M220" s="151"/>
      <c r="N220" s="151"/>
      <c r="O220" s="151"/>
      <c r="P220" s="151"/>
      <c r="Q220" s="151"/>
      <c r="R220" s="153"/>
      <c r="T220" s="154"/>
      <c r="U220" s="151"/>
      <c r="V220" s="151"/>
      <c r="W220" s="151"/>
      <c r="X220" s="151"/>
      <c r="Y220" s="151"/>
      <c r="Z220" s="151"/>
      <c r="AA220" s="155"/>
      <c r="AT220" s="156" t="s">
        <v>154</v>
      </c>
      <c r="AU220" s="156" t="s">
        <v>99</v>
      </c>
      <c r="AV220" s="10" t="s">
        <v>83</v>
      </c>
      <c r="AW220" s="10" t="s">
        <v>35</v>
      </c>
      <c r="AX220" s="10" t="s">
        <v>75</v>
      </c>
      <c r="AY220" s="156" t="s">
        <v>146</v>
      </c>
    </row>
    <row r="221" spans="2:65" s="11" customFormat="1" ht="16.5" customHeight="1">
      <c r="B221" s="157"/>
      <c r="C221" s="158"/>
      <c r="D221" s="158"/>
      <c r="E221" s="159" t="s">
        <v>5</v>
      </c>
      <c r="F221" s="234" t="s">
        <v>278</v>
      </c>
      <c r="G221" s="235"/>
      <c r="H221" s="235"/>
      <c r="I221" s="235"/>
      <c r="J221" s="158"/>
      <c r="K221" s="160">
        <v>30.21</v>
      </c>
      <c r="L221" s="158"/>
      <c r="M221" s="158"/>
      <c r="N221" s="158"/>
      <c r="O221" s="158"/>
      <c r="P221" s="158"/>
      <c r="Q221" s="158"/>
      <c r="R221" s="161"/>
      <c r="T221" s="162"/>
      <c r="U221" s="158"/>
      <c r="V221" s="158"/>
      <c r="W221" s="158"/>
      <c r="X221" s="158"/>
      <c r="Y221" s="158"/>
      <c r="Z221" s="158"/>
      <c r="AA221" s="163"/>
      <c r="AT221" s="164" t="s">
        <v>154</v>
      </c>
      <c r="AU221" s="164" t="s">
        <v>99</v>
      </c>
      <c r="AV221" s="11" t="s">
        <v>99</v>
      </c>
      <c r="AW221" s="11" t="s">
        <v>35</v>
      </c>
      <c r="AX221" s="11" t="s">
        <v>75</v>
      </c>
      <c r="AY221" s="164" t="s">
        <v>146</v>
      </c>
    </row>
    <row r="222" spans="2:65" s="10" customFormat="1" ht="16.5" customHeight="1">
      <c r="B222" s="150"/>
      <c r="C222" s="151"/>
      <c r="D222" s="151"/>
      <c r="E222" s="152" t="s">
        <v>5</v>
      </c>
      <c r="F222" s="236" t="s">
        <v>279</v>
      </c>
      <c r="G222" s="237"/>
      <c r="H222" s="237"/>
      <c r="I222" s="237"/>
      <c r="J222" s="151"/>
      <c r="K222" s="152" t="s">
        <v>5</v>
      </c>
      <c r="L222" s="151"/>
      <c r="M222" s="151"/>
      <c r="N222" s="151"/>
      <c r="O222" s="151"/>
      <c r="P222" s="151"/>
      <c r="Q222" s="151"/>
      <c r="R222" s="153"/>
      <c r="T222" s="154"/>
      <c r="U222" s="151"/>
      <c r="V222" s="151"/>
      <c r="W222" s="151"/>
      <c r="X222" s="151"/>
      <c r="Y222" s="151"/>
      <c r="Z222" s="151"/>
      <c r="AA222" s="155"/>
      <c r="AT222" s="156" t="s">
        <v>154</v>
      </c>
      <c r="AU222" s="156" t="s">
        <v>99</v>
      </c>
      <c r="AV222" s="10" t="s">
        <v>83</v>
      </c>
      <c r="AW222" s="10" t="s">
        <v>35</v>
      </c>
      <c r="AX222" s="10" t="s">
        <v>75</v>
      </c>
      <c r="AY222" s="156" t="s">
        <v>146</v>
      </c>
    </row>
    <row r="223" spans="2:65" s="11" customFormat="1" ht="16.5" customHeight="1">
      <c r="B223" s="157"/>
      <c r="C223" s="158"/>
      <c r="D223" s="158"/>
      <c r="E223" s="159" t="s">
        <v>5</v>
      </c>
      <c r="F223" s="234" t="s">
        <v>280</v>
      </c>
      <c r="G223" s="235"/>
      <c r="H223" s="235"/>
      <c r="I223" s="235"/>
      <c r="J223" s="158"/>
      <c r="K223" s="160">
        <v>28.68</v>
      </c>
      <c r="L223" s="158"/>
      <c r="M223" s="158"/>
      <c r="N223" s="158"/>
      <c r="O223" s="158"/>
      <c r="P223" s="158"/>
      <c r="Q223" s="158"/>
      <c r="R223" s="161"/>
      <c r="T223" s="162"/>
      <c r="U223" s="158"/>
      <c r="V223" s="158"/>
      <c r="W223" s="158"/>
      <c r="X223" s="158"/>
      <c r="Y223" s="158"/>
      <c r="Z223" s="158"/>
      <c r="AA223" s="163"/>
      <c r="AT223" s="164" t="s">
        <v>154</v>
      </c>
      <c r="AU223" s="164" t="s">
        <v>99</v>
      </c>
      <c r="AV223" s="11" t="s">
        <v>99</v>
      </c>
      <c r="AW223" s="11" t="s">
        <v>35</v>
      </c>
      <c r="AX223" s="11" t="s">
        <v>75</v>
      </c>
      <c r="AY223" s="164" t="s">
        <v>146</v>
      </c>
    </row>
    <row r="224" spans="2:65" s="11" customFormat="1" ht="16.5" customHeight="1">
      <c r="B224" s="157"/>
      <c r="C224" s="158"/>
      <c r="D224" s="158"/>
      <c r="E224" s="159" t="s">
        <v>5</v>
      </c>
      <c r="F224" s="234" t="s">
        <v>281</v>
      </c>
      <c r="G224" s="235"/>
      <c r="H224" s="235"/>
      <c r="I224" s="235"/>
      <c r="J224" s="158"/>
      <c r="K224" s="160">
        <v>3.5</v>
      </c>
      <c r="L224" s="158"/>
      <c r="M224" s="158"/>
      <c r="N224" s="158"/>
      <c r="O224" s="158"/>
      <c r="P224" s="158"/>
      <c r="Q224" s="158"/>
      <c r="R224" s="161"/>
      <c r="T224" s="162"/>
      <c r="U224" s="158"/>
      <c r="V224" s="158"/>
      <c r="W224" s="158"/>
      <c r="X224" s="158"/>
      <c r="Y224" s="158"/>
      <c r="Z224" s="158"/>
      <c r="AA224" s="163"/>
      <c r="AT224" s="164" t="s">
        <v>154</v>
      </c>
      <c r="AU224" s="164" t="s">
        <v>99</v>
      </c>
      <c r="AV224" s="11" t="s">
        <v>99</v>
      </c>
      <c r="AW224" s="11" t="s">
        <v>35</v>
      </c>
      <c r="AX224" s="11" t="s">
        <v>75</v>
      </c>
      <c r="AY224" s="164" t="s">
        <v>146</v>
      </c>
    </row>
    <row r="225" spans="2:65" s="10" customFormat="1" ht="16.5" customHeight="1">
      <c r="B225" s="150"/>
      <c r="C225" s="151"/>
      <c r="D225" s="151"/>
      <c r="E225" s="152" t="s">
        <v>5</v>
      </c>
      <c r="F225" s="236" t="s">
        <v>282</v>
      </c>
      <c r="G225" s="237"/>
      <c r="H225" s="237"/>
      <c r="I225" s="237"/>
      <c r="J225" s="151"/>
      <c r="K225" s="152" t="s">
        <v>5</v>
      </c>
      <c r="L225" s="151"/>
      <c r="M225" s="151"/>
      <c r="N225" s="151"/>
      <c r="O225" s="151"/>
      <c r="P225" s="151"/>
      <c r="Q225" s="151"/>
      <c r="R225" s="153"/>
      <c r="T225" s="154"/>
      <c r="U225" s="151"/>
      <c r="V225" s="151"/>
      <c r="W225" s="151"/>
      <c r="X225" s="151"/>
      <c r="Y225" s="151"/>
      <c r="Z225" s="151"/>
      <c r="AA225" s="155"/>
      <c r="AT225" s="156" t="s">
        <v>154</v>
      </c>
      <c r="AU225" s="156" t="s">
        <v>99</v>
      </c>
      <c r="AV225" s="10" t="s">
        <v>83</v>
      </c>
      <c r="AW225" s="10" t="s">
        <v>35</v>
      </c>
      <c r="AX225" s="10" t="s">
        <v>75</v>
      </c>
      <c r="AY225" s="156" t="s">
        <v>146</v>
      </c>
    </row>
    <row r="226" spans="2:65" s="11" customFormat="1" ht="16.5" customHeight="1">
      <c r="B226" s="157"/>
      <c r="C226" s="158"/>
      <c r="D226" s="158"/>
      <c r="E226" s="159" t="s">
        <v>5</v>
      </c>
      <c r="F226" s="234" t="s">
        <v>283</v>
      </c>
      <c r="G226" s="235"/>
      <c r="H226" s="235"/>
      <c r="I226" s="235"/>
      <c r="J226" s="158"/>
      <c r="K226" s="160">
        <v>59.33</v>
      </c>
      <c r="L226" s="158"/>
      <c r="M226" s="158"/>
      <c r="N226" s="158"/>
      <c r="O226" s="158"/>
      <c r="P226" s="158"/>
      <c r="Q226" s="158"/>
      <c r="R226" s="161"/>
      <c r="T226" s="162"/>
      <c r="U226" s="158"/>
      <c r="V226" s="158"/>
      <c r="W226" s="158"/>
      <c r="X226" s="158"/>
      <c r="Y226" s="158"/>
      <c r="Z226" s="158"/>
      <c r="AA226" s="163"/>
      <c r="AT226" s="164" t="s">
        <v>154</v>
      </c>
      <c r="AU226" s="164" t="s">
        <v>99</v>
      </c>
      <c r="AV226" s="11" t="s">
        <v>99</v>
      </c>
      <c r="AW226" s="11" t="s">
        <v>35</v>
      </c>
      <c r="AX226" s="11" t="s">
        <v>75</v>
      </c>
      <c r="AY226" s="164" t="s">
        <v>146</v>
      </c>
    </row>
    <row r="227" spans="2:65" s="12" customFormat="1" ht="16.5" customHeight="1">
      <c r="B227" s="165"/>
      <c r="C227" s="166"/>
      <c r="D227" s="166"/>
      <c r="E227" s="167" t="s">
        <v>5</v>
      </c>
      <c r="F227" s="238" t="s">
        <v>163</v>
      </c>
      <c r="G227" s="239"/>
      <c r="H227" s="239"/>
      <c r="I227" s="239"/>
      <c r="J227" s="166"/>
      <c r="K227" s="168">
        <v>149.9</v>
      </c>
      <c r="L227" s="166"/>
      <c r="M227" s="166"/>
      <c r="N227" s="166"/>
      <c r="O227" s="166"/>
      <c r="P227" s="166"/>
      <c r="Q227" s="166"/>
      <c r="R227" s="169"/>
      <c r="T227" s="170"/>
      <c r="U227" s="166"/>
      <c r="V227" s="166"/>
      <c r="W227" s="166"/>
      <c r="X227" s="166"/>
      <c r="Y227" s="166"/>
      <c r="Z227" s="166"/>
      <c r="AA227" s="171"/>
      <c r="AT227" s="172" t="s">
        <v>154</v>
      </c>
      <c r="AU227" s="172" t="s">
        <v>99</v>
      </c>
      <c r="AV227" s="12" t="s">
        <v>151</v>
      </c>
      <c r="AW227" s="12" t="s">
        <v>35</v>
      </c>
      <c r="AX227" s="12" t="s">
        <v>83</v>
      </c>
      <c r="AY227" s="172" t="s">
        <v>146</v>
      </c>
    </row>
    <row r="228" spans="2:65" s="1" customFormat="1" ht="38.25" customHeight="1">
      <c r="B228" s="123"/>
      <c r="C228" s="143" t="s">
        <v>296</v>
      </c>
      <c r="D228" s="143" t="s">
        <v>147</v>
      </c>
      <c r="E228" s="144" t="s">
        <v>297</v>
      </c>
      <c r="F228" s="240" t="s">
        <v>298</v>
      </c>
      <c r="G228" s="240"/>
      <c r="H228" s="240"/>
      <c r="I228" s="240"/>
      <c r="J228" s="145" t="s">
        <v>209</v>
      </c>
      <c r="K228" s="146">
        <v>333.63</v>
      </c>
      <c r="L228" s="241">
        <v>0</v>
      </c>
      <c r="M228" s="241"/>
      <c r="N228" s="223">
        <f>ROUND(L228*K228,2)</f>
        <v>0</v>
      </c>
      <c r="O228" s="223"/>
      <c r="P228" s="223"/>
      <c r="Q228" s="223"/>
      <c r="R228" s="124"/>
      <c r="T228" s="147" t="s">
        <v>5</v>
      </c>
      <c r="U228" s="46" t="s">
        <v>41</v>
      </c>
      <c r="V228" s="38"/>
      <c r="W228" s="148">
        <f>V228*K228</f>
        <v>0</v>
      </c>
      <c r="X228" s="148">
        <v>7.9000000000000008E-3</v>
      </c>
      <c r="Y228" s="148">
        <f>X228*K228</f>
        <v>2.6356770000000003</v>
      </c>
      <c r="Z228" s="148">
        <v>0</v>
      </c>
      <c r="AA228" s="149">
        <f>Z228*K228</f>
        <v>0</v>
      </c>
      <c r="AR228" s="21" t="s">
        <v>151</v>
      </c>
      <c r="AT228" s="21" t="s">
        <v>147</v>
      </c>
      <c r="AU228" s="21" t="s">
        <v>99</v>
      </c>
      <c r="AY228" s="21" t="s">
        <v>146</v>
      </c>
      <c r="BE228" s="105">
        <f>IF(U228="základní",N228,0)</f>
        <v>0</v>
      </c>
      <c r="BF228" s="105">
        <f>IF(U228="snížená",N228,0)</f>
        <v>0</v>
      </c>
      <c r="BG228" s="105">
        <f>IF(U228="zákl. přenesená",N228,0)</f>
        <v>0</v>
      </c>
      <c r="BH228" s="105">
        <f>IF(U228="sníž. přenesená",N228,0)</f>
        <v>0</v>
      </c>
      <c r="BI228" s="105">
        <f>IF(U228="nulová",N228,0)</f>
        <v>0</v>
      </c>
      <c r="BJ228" s="21" t="s">
        <v>83</v>
      </c>
      <c r="BK228" s="105">
        <f>ROUND(L228*K228,2)</f>
        <v>0</v>
      </c>
      <c r="BL228" s="21" t="s">
        <v>151</v>
      </c>
      <c r="BM228" s="21" t="s">
        <v>299</v>
      </c>
    </row>
    <row r="229" spans="2:65" s="10" customFormat="1" ht="16.5" customHeight="1">
      <c r="B229" s="150"/>
      <c r="C229" s="151"/>
      <c r="D229" s="151"/>
      <c r="E229" s="152" t="s">
        <v>5</v>
      </c>
      <c r="F229" s="232" t="s">
        <v>300</v>
      </c>
      <c r="G229" s="233"/>
      <c r="H229" s="233"/>
      <c r="I229" s="233"/>
      <c r="J229" s="151"/>
      <c r="K229" s="152" t="s">
        <v>5</v>
      </c>
      <c r="L229" s="151"/>
      <c r="M229" s="151"/>
      <c r="N229" s="151"/>
      <c r="O229" s="151"/>
      <c r="P229" s="151"/>
      <c r="Q229" s="151"/>
      <c r="R229" s="153"/>
      <c r="T229" s="154"/>
      <c r="U229" s="151"/>
      <c r="V229" s="151"/>
      <c r="W229" s="151"/>
      <c r="X229" s="151"/>
      <c r="Y229" s="151"/>
      <c r="Z229" s="151"/>
      <c r="AA229" s="155"/>
      <c r="AT229" s="156" t="s">
        <v>154</v>
      </c>
      <c r="AU229" s="156" t="s">
        <v>99</v>
      </c>
      <c r="AV229" s="10" t="s">
        <v>83</v>
      </c>
      <c r="AW229" s="10" t="s">
        <v>35</v>
      </c>
      <c r="AX229" s="10" t="s">
        <v>75</v>
      </c>
      <c r="AY229" s="156" t="s">
        <v>146</v>
      </c>
    </row>
    <row r="230" spans="2:65" s="11" customFormat="1" ht="16.5" customHeight="1">
      <c r="B230" s="157"/>
      <c r="C230" s="158"/>
      <c r="D230" s="158"/>
      <c r="E230" s="159" t="s">
        <v>5</v>
      </c>
      <c r="F230" s="234" t="s">
        <v>301</v>
      </c>
      <c r="G230" s="235"/>
      <c r="H230" s="235"/>
      <c r="I230" s="235"/>
      <c r="J230" s="158"/>
      <c r="K230" s="160">
        <v>243.28</v>
      </c>
      <c r="L230" s="158"/>
      <c r="M230" s="158"/>
      <c r="N230" s="158"/>
      <c r="O230" s="158"/>
      <c r="P230" s="158"/>
      <c r="Q230" s="158"/>
      <c r="R230" s="161"/>
      <c r="T230" s="162"/>
      <c r="U230" s="158"/>
      <c r="V230" s="158"/>
      <c r="W230" s="158"/>
      <c r="X230" s="158"/>
      <c r="Y230" s="158"/>
      <c r="Z230" s="158"/>
      <c r="AA230" s="163"/>
      <c r="AT230" s="164" t="s">
        <v>154</v>
      </c>
      <c r="AU230" s="164" t="s">
        <v>99</v>
      </c>
      <c r="AV230" s="11" t="s">
        <v>99</v>
      </c>
      <c r="AW230" s="11" t="s">
        <v>35</v>
      </c>
      <c r="AX230" s="11" t="s">
        <v>75</v>
      </c>
      <c r="AY230" s="164" t="s">
        <v>146</v>
      </c>
    </row>
    <row r="231" spans="2:65" s="10" customFormat="1" ht="16.5" customHeight="1">
      <c r="B231" s="150"/>
      <c r="C231" s="151"/>
      <c r="D231" s="151"/>
      <c r="E231" s="152" t="s">
        <v>5</v>
      </c>
      <c r="F231" s="236" t="s">
        <v>302</v>
      </c>
      <c r="G231" s="237"/>
      <c r="H231" s="237"/>
      <c r="I231" s="237"/>
      <c r="J231" s="151"/>
      <c r="K231" s="152" t="s">
        <v>5</v>
      </c>
      <c r="L231" s="151"/>
      <c r="M231" s="151"/>
      <c r="N231" s="151"/>
      <c r="O231" s="151"/>
      <c r="P231" s="151"/>
      <c r="Q231" s="151"/>
      <c r="R231" s="153"/>
      <c r="T231" s="154"/>
      <c r="U231" s="151"/>
      <c r="V231" s="151"/>
      <c r="W231" s="151"/>
      <c r="X231" s="151"/>
      <c r="Y231" s="151"/>
      <c r="Z231" s="151"/>
      <c r="AA231" s="155"/>
      <c r="AT231" s="156" t="s">
        <v>154</v>
      </c>
      <c r="AU231" s="156" t="s">
        <v>99</v>
      </c>
      <c r="AV231" s="10" t="s">
        <v>83</v>
      </c>
      <c r="AW231" s="10" t="s">
        <v>35</v>
      </c>
      <c r="AX231" s="10" t="s">
        <v>75</v>
      </c>
      <c r="AY231" s="156" t="s">
        <v>146</v>
      </c>
    </row>
    <row r="232" spans="2:65" s="11" customFormat="1" ht="16.5" customHeight="1">
      <c r="B232" s="157"/>
      <c r="C232" s="158"/>
      <c r="D232" s="158"/>
      <c r="E232" s="159" t="s">
        <v>5</v>
      </c>
      <c r="F232" s="234" t="s">
        <v>303</v>
      </c>
      <c r="G232" s="235"/>
      <c r="H232" s="235"/>
      <c r="I232" s="235"/>
      <c r="J232" s="158"/>
      <c r="K232" s="160">
        <v>37</v>
      </c>
      <c r="L232" s="158"/>
      <c r="M232" s="158"/>
      <c r="N232" s="158"/>
      <c r="O232" s="158"/>
      <c r="P232" s="158"/>
      <c r="Q232" s="158"/>
      <c r="R232" s="161"/>
      <c r="T232" s="162"/>
      <c r="U232" s="158"/>
      <c r="V232" s="158"/>
      <c r="W232" s="158"/>
      <c r="X232" s="158"/>
      <c r="Y232" s="158"/>
      <c r="Z232" s="158"/>
      <c r="AA232" s="163"/>
      <c r="AT232" s="164" t="s">
        <v>154</v>
      </c>
      <c r="AU232" s="164" t="s">
        <v>99</v>
      </c>
      <c r="AV232" s="11" t="s">
        <v>99</v>
      </c>
      <c r="AW232" s="11" t="s">
        <v>35</v>
      </c>
      <c r="AX232" s="11" t="s">
        <v>75</v>
      </c>
      <c r="AY232" s="164" t="s">
        <v>146</v>
      </c>
    </row>
    <row r="233" spans="2:65" s="11" customFormat="1" ht="16.5" customHeight="1">
      <c r="B233" s="157"/>
      <c r="C233" s="158"/>
      <c r="D233" s="158"/>
      <c r="E233" s="159" t="s">
        <v>5</v>
      </c>
      <c r="F233" s="234" t="s">
        <v>304</v>
      </c>
      <c r="G233" s="235"/>
      <c r="H233" s="235"/>
      <c r="I233" s="235"/>
      <c r="J233" s="158"/>
      <c r="K233" s="160">
        <v>53.35</v>
      </c>
      <c r="L233" s="158"/>
      <c r="M233" s="158"/>
      <c r="N233" s="158"/>
      <c r="O233" s="158"/>
      <c r="P233" s="158"/>
      <c r="Q233" s="158"/>
      <c r="R233" s="161"/>
      <c r="T233" s="162"/>
      <c r="U233" s="158"/>
      <c r="V233" s="158"/>
      <c r="W233" s="158"/>
      <c r="X233" s="158"/>
      <c r="Y233" s="158"/>
      <c r="Z233" s="158"/>
      <c r="AA233" s="163"/>
      <c r="AT233" s="164" t="s">
        <v>154</v>
      </c>
      <c r="AU233" s="164" t="s">
        <v>99</v>
      </c>
      <c r="AV233" s="11" t="s">
        <v>99</v>
      </c>
      <c r="AW233" s="11" t="s">
        <v>35</v>
      </c>
      <c r="AX233" s="11" t="s">
        <v>75</v>
      </c>
      <c r="AY233" s="164" t="s">
        <v>146</v>
      </c>
    </row>
    <row r="234" spans="2:65" s="12" customFormat="1" ht="16.5" customHeight="1">
      <c r="B234" s="165"/>
      <c r="C234" s="166"/>
      <c r="D234" s="166"/>
      <c r="E234" s="167" t="s">
        <v>5</v>
      </c>
      <c r="F234" s="238" t="s">
        <v>163</v>
      </c>
      <c r="G234" s="239"/>
      <c r="H234" s="239"/>
      <c r="I234" s="239"/>
      <c r="J234" s="166"/>
      <c r="K234" s="168">
        <v>333.63</v>
      </c>
      <c r="L234" s="166"/>
      <c r="M234" s="166"/>
      <c r="N234" s="166"/>
      <c r="O234" s="166"/>
      <c r="P234" s="166"/>
      <c r="Q234" s="166"/>
      <c r="R234" s="169"/>
      <c r="T234" s="170"/>
      <c r="U234" s="166"/>
      <c r="V234" s="166"/>
      <c r="W234" s="166"/>
      <c r="X234" s="166"/>
      <c r="Y234" s="166"/>
      <c r="Z234" s="166"/>
      <c r="AA234" s="171"/>
      <c r="AT234" s="172" t="s">
        <v>154</v>
      </c>
      <c r="AU234" s="172" t="s">
        <v>99</v>
      </c>
      <c r="AV234" s="12" t="s">
        <v>151</v>
      </c>
      <c r="AW234" s="12" t="s">
        <v>35</v>
      </c>
      <c r="AX234" s="12" t="s">
        <v>83</v>
      </c>
      <c r="AY234" s="172" t="s">
        <v>146</v>
      </c>
    </row>
    <row r="235" spans="2:65" s="1" customFormat="1" ht="25.5" customHeight="1">
      <c r="B235" s="123"/>
      <c r="C235" s="143" t="s">
        <v>305</v>
      </c>
      <c r="D235" s="143" t="s">
        <v>147</v>
      </c>
      <c r="E235" s="144" t="s">
        <v>306</v>
      </c>
      <c r="F235" s="240" t="s">
        <v>307</v>
      </c>
      <c r="G235" s="240"/>
      <c r="H235" s="240"/>
      <c r="I235" s="240"/>
      <c r="J235" s="145" t="s">
        <v>209</v>
      </c>
      <c r="K235" s="146">
        <v>9.27</v>
      </c>
      <c r="L235" s="241">
        <v>0</v>
      </c>
      <c r="M235" s="241"/>
      <c r="N235" s="223">
        <f>ROUND(L235*K235,2)</f>
        <v>0</v>
      </c>
      <c r="O235" s="223"/>
      <c r="P235" s="223"/>
      <c r="Q235" s="223"/>
      <c r="R235" s="124"/>
      <c r="T235" s="147" t="s">
        <v>5</v>
      </c>
      <c r="U235" s="46" t="s">
        <v>41</v>
      </c>
      <c r="V235" s="38"/>
      <c r="W235" s="148">
        <f>V235*K235</f>
        <v>0</v>
      </c>
      <c r="X235" s="148">
        <v>3.3579999999999999E-2</v>
      </c>
      <c r="Y235" s="148">
        <f>X235*K235</f>
        <v>0.31128659999999997</v>
      </c>
      <c r="Z235" s="148">
        <v>0</v>
      </c>
      <c r="AA235" s="149">
        <f>Z235*K235</f>
        <v>0</v>
      </c>
      <c r="AR235" s="21" t="s">
        <v>151</v>
      </c>
      <c r="AT235" s="21" t="s">
        <v>147</v>
      </c>
      <c r="AU235" s="21" t="s">
        <v>99</v>
      </c>
      <c r="AY235" s="21" t="s">
        <v>146</v>
      </c>
      <c r="BE235" s="105">
        <f>IF(U235="základní",N235,0)</f>
        <v>0</v>
      </c>
      <c r="BF235" s="105">
        <f>IF(U235="snížená",N235,0)</f>
        <v>0</v>
      </c>
      <c r="BG235" s="105">
        <f>IF(U235="zákl. přenesená",N235,0)</f>
        <v>0</v>
      </c>
      <c r="BH235" s="105">
        <f>IF(U235="sníž. přenesená",N235,0)</f>
        <v>0</v>
      </c>
      <c r="BI235" s="105">
        <f>IF(U235="nulová",N235,0)</f>
        <v>0</v>
      </c>
      <c r="BJ235" s="21" t="s">
        <v>83</v>
      </c>
      <c r="BK235" s="105">
        <f>ROUND(L235*K235,2)</f>
        <v>0</v>
      </c>
      <c r="BL235" s="21" t="s">
        <v>151</v>
      </c>
      <c r="BM235" s="21" t="s">
        <v>308</v>
      </c>
    </row>
    <row r="236" spans="2:65" s="10" customFormat="1" ht="16.5" customHeight="1">
      <c r="B236" s="150"/>
      <c r="C236" s="151"/>
      <c r="D236" s="151"/>
      <c r="E236" s="152" t="s">
        <v>5</v>
      </c>
      <c r="F236" s="232" t="s">
        <v>309</v>
      </c>
      <c r="G236" s="233"/>
      <c r="H236" s="233"/>
      <c r="I236" s="233"/>
      <c r="J236" s="151"/>
      <c r="K236" s="152" t="s">
        <v>5</v>
      </c>
      <c r="L236" s="151"/>
      <c r="M236" s="151"/>
      <c r="N236" s="151"/>
      <c r="O236" s="151"/>
      <c r="P236" s="151"/>
      <c r="Q236" s="151"/>
      <c r="R236" s="153"/>
      <c r="T236" s="154"/>
      <c r="U236" s="151"/>
      <c r="V236" s="151"/>
      <c r="W236" s="151"/>
      <c r="X236" s="151"/>
      <c r="Y236" s="151"/>
      <c r="Z236" s="151"/>
      <c r="AA236" s="155"/>
      <c r="AT236" s="156" t="s">
        <v>154</v>
      </c>
      <c r="AU236" s="156" t="s">
        <v>99</v>
      </c>
      <c r="AV236" s="10" t="s">
        <v>83</v>
      </c>
      <c r="AW236" s="10" t="s">
        <v>35</v>
      </c>
      <c r="AX236" s="10" t="s">
        <v>75</v>
      </c>
      <c r="AY236" s="156" t="s">
        <v>146</v>
      </c>
    </row>
    <row r="237" spans="2:65" s="11" customFormat="1" ht="16.5" customHeight="1">
      <c r="B237" s="157"/>
      <c r="C237" s="158"/>
      <c r="D237" s="158"/>
      <c r="E237" s="159" t="s">
        <v>5</v>
      </c>
      <c r="F237" s="234" t="s">
        <v>310</v>
      </c>
      <c r="G237" s="235"/>
      <c r="H237" s="235"/>
      <c r="I237" s="235"/>
      <c r="J237" s="158"/>
      <c r="K237" s="160">
        <v>3.78</v>
      </c>
      <c r="L237" s="158"/>
      <c r="M237" s="158"/>
      <c r="N237" s="158"/>
      <c r="O237" s="158"/>
      <c r="P237" s="158"/>
      <c r="Q237" s="158"/>
      <c r="R237" s="161"/>
      <c r="T237" s="162"/>
      <c r="U237" s="158"/>
      <c r="V237" s="158"/>
      <c r="W237" s="158"/>
      <c r="X237" s="158"/>
      <c r="Y237" s="158"/>
      <c r="Z237" s="158"/>
      <c r="AA237" s="163"/>
      <c r="AT237" s="164" t="s">
        <v>154</v>
      </c>
      <c r="AU237" s="164" t="s">
        <v>99</v>
      </c>
      <c r="AV237" s="11" t="s">
        <v>99</v>
      </c>
      <c r="AW237" s="11" t="s">
        <v>35</v>
      </c>
      <c r="AX237" s="11" t="s">
        <v>75</v>
      </c>
      <c r="AY237" s="164" t="s">
        <v>146</v>
      </c>
    </row>
    <row r="238" spans="2:65" s="11" customFormat="1" ht="16.5" customHeight="1">
      <c r="B238" s="157"/>
      <c r="C238" s="158"/>
      <c r="D238" s="158"/>
      <c r="E238" s="159" t="s">
        <v>5</v>
      </c>
      <c r="F238" s="234" t="s">
        <v>311</v>
      </c>
      <c r="G238" s="235"/>
      <c r="H238" s="235"/>
      <c r="I238" s="235"/>
      <c r="J238" s="158"/>
      <c r="K238" s="160">
        <v>1.08</v>
      </c>
      <c r="L238" s="158"/>
      <c r="M238" s="158"/>
      <c r="N238" s="158"/>
      <c r="O238" s="158"/>
      <c r="P238" s="158"/>
      <c r="Q238" s="158"/>
      <c r="R238" s="161"/>
      <c r="T238" s="162"/>
      <c r="U238" s="158"/>
      <c r="V238" s="158"/>
      <c r="W238" s="158"/>
      <c r="X238" s="158"/>
      <c r="Y238" s="158"/>
      <c r="Z238" s="158"/>
      <c r="AA238" s="163"/>
      <c r="AT238" s="164" t="s">
        <v>154</v>
      </c>
      <c r="AU238" s="164" t="s">
        <v>99</v>
      </c>
      <c r="AV238" s="11" t="s">
        <v>99</v>
      </c>
      <c r="AW238" s="11" t="s">
        <v>35</v>
      </c>
      <c r="AX238" s="11" t="s">
        <v>75</v>
      </c>
      <c r="AY238" s="164" t="s">
        <v>146</v>
      </c>
    </row>
    <row r="239" spans="2:65" s="10" customFormat="1" ht="16.5" customHeight="1">
      <c r="B239" s="150"/>
      <c r="C239" s="151"/>
      <c r="D239" s="151"/>
      <c r="E239" s="152" t="s">
        <v>5</v>
      </c>
      <c r="F239" s="236" t="s">
        <v>312</v>
      </c>
      <c r="G239" s="237"/>
      <c r="H239" s="237"/>
      <c r="I239" s="237"/>
      <c r="J239" s="151"/>
      <c r="K239" s="152" t="s">
        <v>5</v>
      </c>
      <c r="L239" s="151"/>
      <c r="M239" s="151"/>
      <c r="N239" s="151"/>
      <c r="O239" s="151"/>
      <c r="P239" s="151"/>
      <c r="Q239" s="151"/>
      <c r="R239" s="153"/>
      <c r="T239" s="154"/>
      <c r="U239" s="151"/>
      <c r="V239" s="151"/>
      <c r="W239" s="151"/>
      <c r="X239" s="151"/>
      <c r="Y239" s="151"/>
      <c r="Z239" s="151"/>
      <c r="AA239" s="155"/>
      <c r="AT239" s="156" t="s">
        <v>154</v>
      </c>
      <c r="AU239" s="156" t="s">
        <v>99</v>
      </c>
      <c r="AV239" s="10" t="s">
        <v>83</v>
      </c>
      <c r="AW239" s="10" t="s">
        <v>35</v>
      </c>
      <c r="AX239" s="10" t="s">
        <v>75</v>
      </c>
      <c r="AY239" s="156" t="s">
        <v>146</v>
      </c>
    </row>
    <row r="240" spans="2:65" s="11" customFormat="1" ht="16.5" customHeight="1">
      <c r="B240" s="157"/>
      <c r="C240" s="158"/>
      <c r="D240" s="158"/>
      <c r="E240" s="159" t="s">
        <v>5</v>
      </c>
      <c r="F240" s="234" t="s">
        <v>313</v>
      </c>
      <c r="G240" s="235"/>
      <c r="H240" s="235"/>
      <c r="I240" s="235"/>
      <c r="J240" s="158"/>
      <c r="K240" s="160">
        <v>4.41</v>
      </c>
      <c r="L240" s="158"/>
      <c r="M240" s="158"/>
      <c r="N240" s="158"/>
      <c r="O240" s="158"/>
      <c r="P240" s="158"/>
      <c r="Q240" s="158"/>
      <c r="R240" s="161"/>
      <c r="T240" s="162"/>
      <c r="U240" s="158"/>
      <c r="V240" s="158"/>
      <c r="W240" s="158"/>
      <c r="X240" s="158"/>
      <c r="Y240" s="158"/>
      <c r="Z240" s="158"/>
      <c r="AA240" s="163"/>
      <c r="AT240" s="164" t="s">
        <v>154</v>
      </c>
      <c r="AU240" s="164" t="s">
        <v>99</v>
      </c>
      <c r="AV240" s="11" t="s">
        <v>99</v>
      </c>
      <c r="AW240" s="11" t="s">
        <v>35</v>
      </c>
      <c r="AX240" s="11" t="s">
        <v>75</v>
      </c>
      <c r="AY240" s="164" t="s">
        <v>146</v>
      </c>
    </row>
    <row r="241" spans="2:65" s="12" customFormat="1" ht="16.5" customHeight="1">
      <c r="B241" s="165"/>
      <c r="C241" s="166"/>
      <c r="D241" s="166"/>
      <c r="E241" s="167" t="s">
        <v>5</v>
      </c>
      <c r="F241" s="238" t="s">
        <v>163</v>
      </c>
      <c r="G241" s="239"/>
      <c r="H241" s="239"/>
      <c r="I241" s="239"/>
      <c r="J241" s="166"/>
      <c r="K241" s="168">
        <v>9.27</v>
      </c>
      <c r="L241" s="166"/>
      <c r="M241" s="166"/>
      <c r="N241" s="166"/>
      <c r="O241" s="166"/>
      <c r="P241" s="166"/>
      <c r="Q241" s="166"/>
      <c r="R241" s="169"/>
      <c r="T241" s="170"/>
      <c r="U241" s="166"/>
      <c r="V241" s="166"/>
      <c r="W241" s="166"/>
      <c r="X241" s="166"/>
      <c r="Y241" s="166"/>
      <c r="Z241" s="166"/>
      <c r="AA241" s="171"/>
      <c r="AT241" s="172" t="s">
        <v>154</v>
      </c>
      <c r="AU241" s="172" t="s">
        <v>99</v>
      </c>
      <c r="AV241" s="12" t="s">
        <v>151</v>
      </c>
      <c r="AW241" s="12" t="s">
        <v>35</v>
      </c>
      <c r="AX241" s="12" t="s">
        <v>83</v>
      </c>
      <c r="AY241" s="172" t="s">
        <v>146</v>
      </c>
    </row>
    <row r="242" spans="2:65" s="9" customFormat="1" ht="29.85" customHeight="1">
      <c r="B242" s="132"/>
      <c r="C242" s="133"/>
      <c r="D242" s="142" t="s">
        <v>114</v>
      </c>
      <c r="E242" s="142"/>
      <c r="F242" s="142"/>
      <c r="G242" s="142"/>
      <c r="H242" s="142"/>
      <c r="I242" s="142"/>
      <c r="J242" s="142"/>
      <c r="K242" s="142"/>
      <c r="L242" s="142"/>
      <c r="M242" s="142"/>
      <c r="N242" s="228">
        <f>BK242</f>
        <v>0</v>
      </c>
      <c r="O242" s="229"/>
      <c r="P242" s="229"/>
      <c r="Q242" s="229"/>
      <c r="R242" s="135"/>
      <c r="T242" s="136"/>
      <c r="U242" s="133"/>
      <c r="V242" s="133"/>
      <c r="W242" s="137">
        <f>SUM(W243:W288)</f>
        <v>0</v>
      </c>
      <c r="X242" s="133"/>
      <c r="Y242" s="137">
        <f>SUM(Y243:Y288)</f>
        <v>1.0338736500000001</v>
      </c>
      <c r="Z242" s="133"/>
      <c r="AA242" s="138">
        <f>SUM(AA243:AA288)</f>
        <v>0</v>
      </c>
      <c r="AR242" s="139" t="s">
        <v>83</v>
      </c>
      <c r="AT242" s="140" t="s">
        <v>74</v>
      </c>
      <c r="AU242" s="140" t="s">
        <v>83</v>
      </c>
      <c r="AY242" s="139" t="s">
        <v>146</v>
      </c>
      <c r="BK242" s="141">
        <f>SUM(BK243:BK288)</f>
        <v>0</v>
      </c>
    </row>
    <row r="243" spans="2:65" s="1" customFormat="1" ht="25.5" customHeight="1">
      <c r="B243" s="123"/>
      <c r="C243" s="143" t="s">
        <v>314</v>
      </c>
      <c r="D243" s="143" t="s">
        <v>147</v>
      </c>
      <c r="E243" s="144" t="s">
        <v>315</v>
      </c>
      <c r="F243" s="240" t="s">
        <v>316</v>
      </c>
      <c r="G243" s="240"/>
      <c r="H243" s="240"/>
      <c r="I243" s="240"/>
      <c r="J243" s="145" t="s">
        <v>209</v>
      </c>
      <c r="K243" s="146">
        <v>15.435</v>
      </c>
      <c r="L243" s="241">
        <v>0</v>
      </c>
      <c r="M243" s="241"/>
      <c r="N243" s="223">
        <f>ROUND(L243*K243,2)</f>
        <v>0</v>
      </c>
      <c r="O243" s="223"/>
      <c r="P243" s="223"/>
      <c r="Q243" s="223"/>
      <c r="R243" s="124"/>
      <c r="T243" s="147" t="s">
        <v>5</v>
      </c>
      <c r="U243" s="46" t="s">
        <v>41</v>
      </c>
      <c r="V243" s="38"/>
      <c r="W243" s="148">
        <f>V243*K243</f>
        <v>0</v>
      </c>
      <c r="X243" s="148">
        <v>7.3499999999999998E-3</v>
      </c>
      <c r="Y243" s="148">
        <f>X243*K243</f>
        <v>0.11344725</v>
      </c>
      <c r="Z243" s="148">
        <v>0</v>
      </c>
      <c r="AA243" s="149">
        <f>Z243*K243</f>
        <v>0</v>
      </c>
      <c r="AR243" s="21" t="s">
        <v>151</v>
      </c>
      <c r="AT243" s="21" t="s">
        <v>147</v>
      </c>
      <c r="AU243" s="21" t="s">
        <v>99</v>
      </c>
      <c r="AY243" s="21" t="s">
        <v>146</v>
      </c>
      <c r="BE243" s="105">
        <f>IF(U243="základní",N243,0)</f>
        <v>0</v>
      </c>
      <c r="BF243" s="105">
        <f>IF(U243="snížená",N243,0)</f>
        <v>0</v>
      </c>
      <c r="BG243" s="105">
        <f>IF(U243="zákl. přenesená",N243,0)</f>
        <v>0</v>
      </c>
      <c r="BH243" s="105">
        <f>IF(U243="sníž. přenesená",N243,0)</f>
        <v>0</v>
      </c>
      <c r="BI243" s="105">
        <f>IF(U243="nulová",N243,0)</f>
        <v>0</v>
      </c>
      <c r="BJ243" s="21" t="s">
        <v>83</v>
      </c>
      <c r="BK243" s="105">
        <f>ROUND(L243*K243,2)</f>
        <v>0</v>
      </c>
      <c r="BL243" s="21" t="s">
        <v>151</v>
      </c>
      <c r="BM243" s="21" t="s">
        <v>317</v>
      </c>
    </row>
    <row r="244" spans="2:65" s="10" customFormat="1" ht="16.5" customHeight="1">
      <c r="B244" s="150"/>
      <c r="C244" s="151"/>
      <c r="D244" s="151"/>
      <c r="E244" s="152" t="s">
        <v>5</v>
      </c>
      <c r="F244" s="232" t="s">
        <v>318</v>
      </c>
      <c r="G244" s="233"/>
      <c r="H244" s="233"/>
      <c r="I244" s="233"/>
      <c r="J244" s="151"/>
      <c r="K244" s="152" t="s">
        <v>5</v>
      </c>
      <c r="L244" s="151"/>
      <c r="M244" s="151"/>
      <c r="N244" s="151"/>
      <c r="O244" s="151"/>
      <c r="P244" s="151"/>
      <c r="Q244" s="151"/>
      <c r="R244" s="153"/>
      <c r="T244" s="154"/>
      <c r="U244" s="151"/>
      <c r="V244" s="151"/>
      <c r="W244" s="151"/>
      <c r="X244" s="151"/>
      <c r="Y244" s="151"/>
      <c r="Z244" s="151"/>
      <c r="AA244" s="155"/>
      <c r="AT244" s="156" t="s">
        <v>154</v>
      </c>
      <c r="AU244" s="156" t="s">
        <v>99</v>
      </c>
      <c r="AV244" s="10" t="s">
        <v>83</v>
      </c>
      <c r="AW244" s="10" t="s">
        <v>35</v>
      </c>
      <c r="AX244" s="10" t="s">
        <v>75</v>
      </c>
      <c r="AY244" s="156" t="s">
        <v>146</v>
      </c>
    </row>
    <row r="245" spans="2:65" s="11" customFormat="1" ht="16.5" customHeight="1">
      <c r="B245" s="157"/>
      <c r="C245" s="158"/>
      <c r="D245" s="158"/>
      <c r="E245" s="159" t="s">
        <v>5</v>
      </c>
      <c r="F245" s="234" t="s">
        <v>319</v>
      </c>
      <c r="G245" s="235"/>
      <c r="H245" s="235"/>
      <c r="I245" s="235"/>
      <c r="J245" s="158"/>
      <c r="K245" s="160">
        <v>8.6999999999999993</v>
      </c>
      <c r="L245" s="158"/>
      <c r="M245" s="158"/>
      <c r="N245" s="158"/>
      <c r="O245" s="158"/>
      <c r="P245" s="158"/>
      <c r="Q245" s="158"/>
      <c r="R245" s="161"/>
      <c r="T245" s="162"/>
      <c r="U245" s="158"/>
      <c r="V245" s="158"/>
      <c r="W245" s="158"/>
      <c r="X245" s="158"/>
      <c r="Y245" s="158"/>
      <c r="Z245" s="158"/>
      <c r="AA245" s="163"/>
      <c r="AT245" s="164" t="s">
        <v>154</v>
      </c>
      <c r="AU245" s="164" t="s">
        <v>99</v>
      </c>
      <c r="AV245" s="11" t="s">
        <v>99</v>
      </c>
      <c r="AW245" s="11" t="s">
        <v>35</v>
      </c>
      <c r="AX245" s="11" t="s">
        <v>75</v>
      </c>
      <c r="AY245" s="164" t="s">
        <v>146</v>
      </c>
    </row>
    <row r="246" spans="2:65" s="10" customFormat="1" ht="38.25" customHeight="1">
      <c r="B246" s="150"/>
      <c r="C246" s="151"/>
      <c r="D246" s="151"/>
      <c r="E246" s="152" t="s">
        <v>5</v>
      </c>
      <c r="F246" s="236" t="s">
        <v>320</v>
      </c>
      <c r="G246" s="237"/>
      <c r="H246" s="237"/>
      <c r="I246" s="237"/>
      <c r="J246" s="151"/>
      <c r="K246" s="152" t="s">
        <v>5</v>
      </c>
      <c r="L246" s="151"/>
      <c r="M246" s="151"/>
      <c r="N246" s="151"/>
      <c r="O246" s="151"/>
      <c r="P246" s="151"/>
      <c r="Q246" s="151"/>
      <c r="R246" s="153"/>
      <c r="T246" s="154"/>
      <c r="U246" s="151"/>
      <c r="V246" s="151"/>
      <c r="W246" s="151"/>
      <c r="X246" s="151"/>
      <c r="Y246" s="151"/>
      <c r="Z246" s="151"/>
      <c r="AA246" s="155"/>
      <c r="AT246" s="156" t="s">
        <v>154</v>
      </c>
      <c r="AU246" s="156" t="s">
        <v>99</v>
      </c>
      <c r="AV246" s="10" t="s">
        <v>83</v>
      </c>
      <c r="AW246" s="10" t="s">
        <v>35</v>
      </c>
      <c r="AX246" s="10" t="s">
        <v>75</v>
      </c>
      <c r="AY246" s="156" t="s">
        <v>146</v>
      </c>
    </row>
    <row r="247" spans="2:65" s="11" customFormat="1" ht="16.5" customHeight="1">
      <c r="B247" s="157"/>
      <c r="C247" s="158"/>
      <c r="D247" s="158"/>
      <c r="E247" s="159" t="s">
        <v>5</v>
      </c>
      <c r="F247" s="234" t="s">
        <v>321</v>
      </c>
      <c r="G247" s="235"/>
      <c r="H247" s="235"/>
      <c r="I247" s="235"/>
      <c r="J247" s="158"/>
      <c r="K247" s="160">
        <v>6.7350000000000003</v>
      </c>
      <c r="L247" s="158"/>
      <c r="M247" s="158"/>
      <c r="N247" s="158"/>
      <c r="O247" s="158"/>
      <c r="P247" s="158"/>
      <c r="Q247" s="158"/>
      <c r="R247" s="161"/>
      <c r="T247" s="162"/>
      <c r="U247" s="158"/>
      <c r="V247" s="158"/>
      <c r="W247" s="158"/>
      <c r="X247" s="158"/>
      <c r="Y247" s="158"/>
      <c r="Z247" s="158"/>
      <c r="AA247" s="163"/>
      <c r="AT247" s="164" t="s">
        <v>154</v>
      </c>
      <c r="AU247" s="164" t="s">
        <v>99</v>
      </c>
      <c r="AV247" s="11" t="s">
        <v>99</v>
      </c>
      <c r="AW247" s="11" t="s">
        <v>35</v>
      </c>
      <c r="AX247" s="11" t="s">
        <v>75</v>
      </c>
      <c r="AY247" s="164" t="s">
        <v>146</v>
      </c>
    </row>
    <row r="248" spans="2:65" s="12" customFormat="1" ht="16.5" customHeight="1">
      <c r="B248" s="165"/>
      <c r="C248" s="166"/>
      <c r="D248" s="166"/>
      <c r="E248" s="167" t="s">
        <v>5</v>
      </c>
      <c r="F248" s="238" t="s">
        <v>163</v>
      </c>
      <c r="G248" s="239"/>
      <c r="H248" s="239"/>
      <c r="I248" s="239"/>
      <c r="J248" s="166"/>
      <c r="K248" s="168">
        <v>15.435</v>
      </c>
      <c r="L248" s="166"/>
      <c r="M248" s="166"/>
      <c r="N248" s="166"/>
      <c r="O248" s="166"/>
      <c r="P248" s="166"/>
      <c r="Q248" s="166"/>
      <c r="R248" s="169"/>
      <c r="T248" s="170"/>
      <c r="U248" s="166"/>
      <c r="V248" s="166"/>
      <c r="W248" s="166"/>
      <c r="X248" s="166"/>
      <c r="Y248" s="166"/>
      <c r="Z248" s="166"/>
      <c r="AA248" s="171"/>
      <c r="AT248" s="172" t="s">
        <v>154</v>
      </c>
      <c r="AU248" s="172" t="s">
        <v>99</v>
      </c>
      <c r="AV248" s="12" t="s">
        <v>151</v>
      </c>
      <c r="AW248" s="12" t="s">
        <v>35</v>
      </c>
      <c r="AX248" s="12" t="s">
        <v>83</v>
      </c>
      <c r="AY248" s="172" t="s">
        <v>146</v>
      </c>
    </row>
    <row r="249" spans="2:65" s="1" customFormat="1" ht="25.5" customHeight="1">
      <c r="B249" s="123"/>
      <c r="C249" s="143" t="s">
        <v>322</v>
      </c>
      <c r="D249" s="143" t="s">
        <v>147</v>
      </c>
      <c r="E249" s="144" t="s">
        <v>323</v>
      </c>
      <c r="F249" s="240" t="s">
        <v>324</v>
      </c>
      <c r="G249" s="240"/>
      <c r="H249" s="240"/>
      <c r="I249" s="240"/>
      <c r="J249" s="145" t="s">
        <v>209</v>
      </c>
      <c r="K249" s="146">
        <v>31.914999999999999</v>
      </c>
      <c r="L249" s="241">
        <v>0</v>
      </c>
      <c r="M249" s="241"/>
      <c r="N249" s="223">
        <f>ROUND(L249*K249,2)</f>
        <v>0</v>
      </c>
      <c r="O249" s="223"/>
      <c r="P249" s="223"/>
      <c r="Q249" s="223"/>
      <c r="R249" s="124"/>
      <c r="T249" s="147" t="s">
        <v>5</v>
      </c>
      <c r="U249" s="46" t="s">
        <v>41</v>
      </c>
      <c r="V249" s="38"/>
      <c r="W249" s="148">
        <f>V249*K249</f>
        <v>0</v>
      </c>
      <c r="X249" s="148">
        <v>4.3800000000000002E-3</v>
      </c>
      <c r="Y249" s="148">
        <f>X249*K249</f>
        <v>0.13978770000000001</v>
      </c>
      <c r="Z249" s="148">
        <v>0</v>
      </c>
      <c r="AA249" s="149">
        <f>Z249*K249</f>
        <v>0</v>
      </c>
      <c r="AR249" s="21" t="s">
        <v>151</v>
      </c>
      <c r="AT249" s="21" t="s">
        <v>147</v>
      </c>
      <c r="AU249" s="21" t="s">
        <v>99</v>
      </c>
      <c r="AY249" s="21" t="s">
        <v>146</v>
      </c>
      <c r="BE249" s="105">
        <f>IF(U249="základní",N249,0)</f>
        <v>0</v>
      </c>
      <c r="BF249" s="105">
        <f>IF(U249="snížená",N249,0)</f>
        <v>0</v>
      </c>
      <c r="BG249" s="105">
        <f>IF(U249="zákl. přenesená",N249,0)</f>
        <v>0</v>
      </c>
      <c r="BH249" s="105">
        <f>IF(U249="sníž. přenesená",N249,0)</f>
        <v>0</v>
      </c>
      <c r="BI249" s="105">
        <f>IF(U249="nulová",N249,0)</f>
        <v>0</v>
      </c>
      <c r="BJ249" s="21" t="s">
        <v>83</v>
      </c>
      <c r="BK249" s="105">
        <f>ROUND(L249*K249,2)</f>
        <v>0</v>
      </c>
      <c r="BL249" s="21" t="s">
        <v>151</v>
      </c>
      <c r="BM249" s="21" t="s">
        <v>325</v>
      </c>
    </row>
    <row r="250" spans="2:65" s="10" customFormat="1" ht="16.5" customHeight="1">
      <c r="B250" s="150"/>
      <c r="C250" s="151"/>
      <c r="D250" s="151"/>
      <c r="E250" s="152" t="s">
        <v>5</v>
      </c>
      <c r="F250" s="232" t="s">
        <v>326</v>
      </c>
      <c r="G250" s="233"/>
      <c r="H250" s="233"/>
      <c r="I250" s="233"/>
      <c r="J250" s="151"/>
      <c r="K250" s="152" t="s">
        <v>5</v>
      </c>
      <c r="L250" s="151"/>
      <c r="M250" s="151"/>
      <c r="N250" s="151"/>
      <c r="O250" s="151"/>
      <c r="P250" s="151"/>
      <c r="Q250" s="151"/>
      <c r="R250" s="153"/>
      <c r="T250" s="154"/>
      <c r="U250" s="151"/>
      <c r="V250" s="151"/>
      <c r="W250" s="151"/>
      <c r="X250" s="151"/>
      <c r="Y250" s="151"/>
      <c r="Z250" s="151"/>
      <c r="AA250" s="155"/>
      <c r="AT250" s="156" t="s">
        <v>154</v>
      </c>
      <c r="AU250" s="156" t="s">
        <v>99</v>
      </c>
      <c r="AV250" s="10" t="s">
        <v>83</v>
      </c>
      <c r="AW250" s="10" t="s">
        <v>35</v>
      </c>
      <c r="AX250" s="10" t="s">
        <v>75</v>
      </c>
      <c r="AY250" s="156" t="s">
        <v>146</v>
      </c>
    </row>
    <row r="251" spans="2:65" s="11" customFormat="1" ht="16.5" customHeight="1">
      <c r="B251" s="157"/>
      <c r="C251" s="158"/>
      <c r="D251" s="158"/>
      <c r="E251" s="159" t="s">
        <v>5</v>
      </c>
      <c r="F251" s="234" t="s">
        <v>327</v>
      </c>
      <c r="G251" s="235"/>
      <c r="H251" s="235"/>
      <c r="I251" s="235"/>
      <c r="J251" s="158"/>
      <c r="K251" s="160">
        <v>15.435</v>
      </c>
      <c r="L251" s="158"/>
      <c r="M251" s="158"/>
      <c r="N251" s="158"/>
      <c r="O251" s="158"/>
      <c r="P251" s="158"/>
      <c r="Q251" s="158"/>
      <c r="R251" s="161"/>
      <c r="T251" s="162"/>
      <c r="U251" s="158"/>
      <c r="V251" s="158"/>
      <c r="W251" s="158"/>
      <c r="X251" s="158"/>
      <c r="Y251" s="158"/>
      <c r="Z251" s="158"/>
      <c r="AA251" s="163"/>
      <c r="AT251" s="164" t="s">
        <v>154</v>
      </c>
      <c r="AU251" s="164" t="s">
        <v>99</v>
      </c>
      <c r="AV251" s="11" t="s">
        <v>99</v>
      </c>
      <c r="AW251" s="11" t="s">
        <v>35</v>
      </c>
      <c r="AX251" s="11" t="s">
        <v>75</v>
      </c>
      <c r="AY251" s="164" t="s">
        <v>146</v>
      </c>
    </row>
    <row r="252" spans="2:65" s="10" customFormat="1" ht="16.5" customHeight="1">
      <c r="B252" s="150"/>
      <c r="C252" s="151"/>
      <c r="D252" s="151"/>
      <c r="E252" s="152" t="s">
        <v>5</v>
      </c>
      <c r="F252" s="236" t="s">
        <v>328</v>
      </c>
      <c r="G252" s="237"/>
      <c r="H252" s="237"/>
      <c r="I252" s="237"/>
      <c r="J252" s="151"/>
      <c r="K252" s="152" t="s">
        <v>5</v>
      </c>
      <c r="L252" s="151"/>
      <c r="M252" s="151"/>
      <c r="N252" s="151"/>
      <c r="O252" s="151"/>
      <c r="P252" s="151"/>
      <c r="Q252" s="151"/>
      <c r="R252" s="153"/>
      <c r="T252" s="154"/>
      <c r="U252" s="151"/>
      <c r="V252" s="151"/>
      <c r="W252" s="151"/>
      <c r="X252" s="151"/>
      <c r="Y252" s="151"/>
      <c r="Z252" s="151"/>
      <c r="AA252" s="155"/>
      <c r="AT252" s="156" t="s">
        <v>154</v>
      </c>
      <c r="AU252" s="156" t="s">
        <v>99</v>
      </c>
      <c r="AV252" s="10" t="s">
        <v>83</v>
      </c>
      <c r="AW252" s="10" t="s">
        <v>35</v>
      </c>
      <c r="AX252" s="10" t="s">
        <v>75</v>
      </c>
      <c r="AY252" s="156" t="s">
        <v>146</v>
      </c>
    </row>
    <row r="253" spans="2:65" s="11" customFormat="1" ht="16.5" customHeight="1">
      <c r="B253" s="157"/>
      <c r="C253" s="158"/>
      <c r="D253" s="158"/>
      <c r="E253" s="159" t="s">
        <v>5</v>
      </c>
      <c r="F253" s="234" t="s">
        <v>329</v>
      </c>
      <c r="G253" s="235"/>
      <c r="H253" s="235"/>
      <c r="I253" s="235"/>
      <c r="J253" s="158"/>
      <c r="K253" s="160">
        <v>16.48</v>
      </c>
      <c r="L253" s="158"/>
      <c r="M253" s="158"/>
      <c r="N253" s="158"/>
      <c r="O253" s="158"/>
      <c r="P253" s="158"/>
      <c r="Q253" s="158"/>
      <c r="R253" s="161"/>
      <c r="T253" s="162"/>
      <c r="U253" s="158"/>
      <c r="V253" s="158"/>
      <c r="W253" s="158"/>
      <c r="X253" s="158"/>
      <c r="Y253" s="158"/>
      <c r="Z253" s="158"/>
      <c r="AA253" s="163"/>
      <c r="AT253" s="164" t="s">
        <v>154</v>
      </c>
      <c r="AU253" s="164" t="s">
        <v>99</v>
      </c>
      <c r="AV253" s="11" t="s">
        <v>99</v>
      </c>
      <c r="AW253" s="11" t="s">
        <v>35</v>
      </c>
      <c r="AX253" s="11" t="s">
        <v>75</v>
      </c>
      <c r="AY253" s="164" t="s">
        <v>146</v>
      </c>
    </row>
    <row r="254" spans="2:65" s="12" customFormat="1" ht="16.5" customHeight="1">
      <c r="B254" s="165"/>
      <c r="C254" s="166"/>
      <c r="D254" s="166"/>
      <c r="E254" s="167" t="s">
        <v>5</v>
      </c>
      <c r="F254" s="238" t="s">
        <v>163</v>
      </c>
      <c r="G254" s="239"/>
      <c r="H254" s="239"/>
      <c r="I254" s="239"/>
      <c r="J254" s="166"/>
      <c r="K254" s="168">
        <v>31.914999999999999</v>
      </c>
      <c r="L254" s="166"/>
      <c r="M254" s="166"/>
      <c r="N254" s="166"/>
      <c r="O254" s="166"/>
      <c r="P254" s="166"/>
      <c r="Q254" s="166"/>
      <c r="R254" s="169"/>
      <c r="T254" s="170"/>
      <c r="U254" s="166"/>
      <c r="V254" s="166"/>
      <c r="W254" s="166"/>
      <c r="X254" s="166"/>
      <c r="Y254" s="166"/>
      <c r="Z254" s="166"/>
      <c r="AA254" s="171"/>
      <c r="AT254" s="172" t="s">
        <v>154</v>
      </c>
      <c r="AU254" s="172" t="s">
        <v>99</v>
      </c>
      <c r="AV254" s="12" t="s">
        <v>151</v>
      </c>
      <c r="AW254" s="12" t="s">
        <v>35</v>
      </c>
      <c r="AX254" s="12" t="s">
        <v>83</v>
      </c>
      <c r="AY254" s="172" t="s">
        <v>146</v>
      </c>
    </row>
    <row r="255" spans="2:65" s="1" customFormat="1" ht="25.5" customHeight="1">
      <c r="B255" s="123"/>
      <c r="C255" s="143" t="s">
        <v>330</v>
      </c>
      <c r="D255" s="143" t="s">
        <v>147</v>
      </c>
      <c r="E255" s="144" t="s">
        <v>331</v>
      </c>
      <c r="F255" s="240" t="s">
        <v>332</v>
      </c>
      <c r="G255" s="240"/>
      <c r="H255" s="240"/>
      <c r="I255" s="240"/>
      <c r="J255" s="145" t="s">
        <v>209</v>
      </c>
      <c r="K255" s="146">
        <v>15.435</v>
      </c>
      <c r="L255" s="241">
        <v>0</v>
      </c>
      <c r="M255" s="241"/>
      <c r="N255" s="223">
        <f>ROUND(L255*K255,2)</f>
        <v>0</v>
      </c>
      <c r="O255" s="223"/>
      <c r="P255" s="223"/>
      <c r="Q255" s="223"/>
      <c r="R255" s="124"/>
      <c r="T255" s="147" t="s">
        <v>5</v>
      </c>
      <c r="U255" s="46" t="s">
        <v>41</v>
      </c>
      <c r="V255" s="38"/>
      <c r="W255" s="148">
        <f>V255*K255</f>
        <v>0</v>
      </c>
      <c r="X255" s="148">
        <v>2.7299999999999998E-3</v>
      </c>
      <c r="Y255" s="148">
        <f>X255*K255</f>
        <v>4.2137549999999996E-2</v>
      </c>
      <c r="Z255" s="148">
        <v>0</v>
      </c>
      <c r="AA255" s="149">
        <f>Z255*K255</f>
        <v>0</v>
      </c>
      <c r="AR255" s="21" t="s">
        <v>151</v>
      </c>
      <c r="AT255" s="21" t="s">
        <v>147</v>
      </c>
      <c r="AU255" s="21" t="s">
        <v>99</v>
      </c>
      <c r="AY255" s="21" t="s">
        <v>146</v>
      </c>
      <c r="BE255" s="105">
        <f>IF(U255="základní",N255,0)</f>
        <v>0</v>
      </c>
      <c r="BF255" s="105">
        <f>IF(U255="snížená",N255,0)</f>
        <v>0</v>
      </c>
      <c r="BG255" s="105">
        <f>IF(U255="zákl. přenesená",N255,0)</f>
        <v>0</v>
      </c>
      <c r="BH255" s="105">
        <f>IF(U255="sníž. přenesená",N255,0)</f>
        <v>0</v>
      </c>
      <c r="BI255" s="105">
        <f>IF(U255="nulová",N255,0)</f>
        <v>0</v>
      </c>
      <c r="BJ255" s="21" t="s">
        <v>83</v>
      </c>
      <c r="BK255" s="105">
        <f>ROUND(L255*K255,2)</f>
        <v>0</v>
      </c>
      <c r="BL255" s="21" t="s">
        <v>151</v>
      </c>
      <c r="BM255" s="21" t="s">
        <v>333</v>
      </c>
    </row>
    <row r="256" spans="2:65" s="10" customFormat="1" ht="16.5" customHeight="1">
      <c r="B256" s="150"/>
      <c r="C256" s="151"/>
      <c r="D256" s="151"/>
      <c r="E256" s="152" t="s">
        <v>5</v>
      </c>
      <c r="F256" s="232" t="s">
        <v>318</v>
      </c>
      <c r="G256" s="233"/>
      <c r="H256" s="233"/>
      <c r="I256" s="233"/>
      <c r="J256" s="151"/>
      <c r="K256" s="152" t="s">
        <v>5</v>
      </c>
      <c r="L256" s="151"/>
      <c r="M256" s="151"/>
      <c r="N256" s="151"/>
      <c r="O256" s="151"/>
      <c r="P256" s="151"/>
      <c r="Q256" s="151"/>
      <c r="R256" s="153"/>
      <c r="T256" s="154"/>
      <c r="U256" s="151"/>
      <c r="V256" s="151"/>
      <c r="W256" s="151"/>
      <c r="X256" s="151"/>
      <c r="Y256" s="151"/>
      <c r="Z256" s="151"/>
      <c r="AA256" s="155"/>
      <c r="AT256" s="156" t="s">
        <v>154</v>
      </c>
      <c r="AU256" s="156" t="s">
        <v>99</v>
      </c>
      <c r="AV256" s="10" t="s">
        <v>83</v>
      </c>
      <c r="AW256" s="10" t="s">
        <v>35</v>
      </c>
      <c r="AX256" s="10" t="s">
        <v>75</v>
      </c>
      <c r="AY256" s="156" t="s">
        <v>146</v>
      </c>
    </row>
    <row r="257" spans="2:65" s="11" customFormat="1" ht="16.5" customHeight="1">
      <c r="B257" s="157"/>
      <c r="C257" s="158"/>
      <c r="D257" s="158"/>
      <c r="E257" s="159" t="s">
        <v>5</v>
      </c>
      <c r="F257" s="234" t="s">
        <v>319</v>
      </c>
      <c r="G257" s="235"/>
      <c r="H257" s="235"/>
      <c r="I257" s="235"/>
      <c r="J257" s="158"/>
      <c r="K257" s="160">
        <v>8.6999999999999993</v>
      </c>
      <c r="L257" s="158"/>
      <c r="M257" s="158"/>
      <c r="N257" s="158"/>
      <c r="O257" s="158"/>
      <c r="P257" s="158"/>
      <c r="Q257" s="158"/>
      <c r="R257" s="161"/>
      <c r="T257" s="162"/>
      <c r="U257" s="158"/>
      <c r="V257" s="158"/>
      <c r="W257" s="158"/>
      <c r="X257" s="158"/>
      <c r="Y257" s="158"/>
      <c r="Z257" s="158"/>
      <c r="AA257" s="163"/>
      <c r="AT257" s="164" t="s">
        <v>154</v>
      </c>
      <c r="AU257" s="164" t="s">
        <v>99</v>
      </c>
      <c r="AV257" s="11" t="s">
        <v>99</v>
      </c>
      <c r="AW257" s="11" t="s">
        <v>35</v>
      </c>
      <c r="AX257" s="11" t="s">
        <v>75</v>
      </c>
      <c r="AY257" s="164" t="s">
        <v>146</v>
      </c>
    </row>
    <row r="258" spans="2:65" s="10" customFormat="1" ht="38.25" customHeight="1">
      <c r="B258" s="150"/>
      <c r="C258" s="151"/>
      <c r="D258" s="151"/>
      <c r="E258" s="152" t="s">
        <v>5</v>
      </c>
      <c r="F258" s="236" t="s">
        <v>320</v>
      </c>
      <c r="G258" s="237"/>
      <c r="H258" s="237"/>
      <c r="I258" s="237"/>
      <c r="J258" s="151"/>
      <c r="K258" s="152" t="s">
        <v>5</v>
      </c>
      <c r="L258" s="151"/>
      <c r="M258" s="151"/>
      <c r="N258" s="151"/>
      <c r="O258" s="151"/>
      <c r="P258" s="151"/>
      <c r="Q258" s="151"/>
      <c r="R258" s="153"/>
      <c r="T258" s="154"/>
      <c r="U258" s="151"/>
      <c r="V258" s="151"/>
      <c r="W258" s="151"/>
      <c r="X258" s="151"/>
      <c r="Y258" s="151"/>
      <c r="Z258" s="151"/>
      <c r="AA258" s="155"/>
      <c r="AT258" s="156" t="s">
        <v>154</v>
      </c>
      <c r="AU258" s="156" t="s">
        <v>99</v>
      </c>
      <c r="AV258" s="10" t="s">
        <v>83</v>
      </c>
      <c r="AW258" s="10" t="s">
        <v>35</v>
      </c>
      <c r="AX258" s="10" t="s">
        <v>75</v>
      </c>
      <c r="AY258" s="156" t="s">
        <v>146</v>
      </c>
    </row>
    <row r="259" spans="2:65" s="11" customFormat="1" ht="16.5" customHeight="1">
      <c r="B259" s="157"/>
      <c r="C259" s="158"/>
      <c r="D259" s="158"/>
      <c r="E259" s="159" t="s">
        <v>5</v>
      </c>
      <c r="F259" s="234" t="s">
        <v>321</v>
      </c>
      <c r="G259" s="235"/>
      <c r="H259" s="235"/>
      <c r="I259" s="235"/>
      <c r="J259" s="158"/>
      <c r="K259" s="160">
        <v>6.7350000000000003</v>
      </c>
      <c r="L259" s="158"/>
      <c r="M259" s="158"/>
      <c r="N259" s="158"/>
      <c r="O259" s="158"/>
      <c r="P259" s="158"/>
      <c r="Q259" s="158"/>
      <c r="R259" s="161"/>
      <c r="T259" s="162"/>
      <c r="U259" s="158"/>
      <c r="V259" s="158"/>
      <c r="W259" s="158"/>
      <c r="X259" s="158"/>
      <c r="Y259" s="158"/>
      <c r="Z259" s="158"/>
      <c r="AA259" s="163"/>
      <c r="AT259" s="164" t="s">
        <v>154</v>
      </c>
      <c r="AU259" s="164" t="s">
        <v>99</v>
      </c>
      <c r="AV259" s="11" t="s">
        <v>99</v>
      </c>
      <c r="AW259" s="11" t="s">
        <v>35</v>
      </c>
      <c r="AX259" s="11" t="s">
        <v>75</v>
      </c>
      <c r="AY259" s="164" t="s">
        <v>146</v>
      </c>
    </row>
    <row r="260" spans="2:65" s="12" customFormat="1" ht="16.5" customHeight="1">
      <c r="B260" s="165"/>
      <c r="C260" s="166"/>
      <c r="D260" s="166"/>
      <c r="E260" s="167" t="s">
        <v>5</v>
      </c>
      <c r="F260" s="238" t="s">
        <v>163</v>
      </c>
      <c r="G260" s="239"/>
      <c r="H260" s="239"/>
      <c r="I260" s="239"/>
      <c r="J260" s="166"/>
      <c r="K260" s="168">
        <v>15.435</v>
      </c>
      <c r="L260" s="166"/>
      <c r="M260" s="166"/>
      <c r="N260" s="166"/>
      <c r="O260" s="166"/>
      <c r="P260" s="166"/>
      <c r="Q260" s="166"/>
      <c r="R260" s="169"/>
      <c r="T260" s="170"/>
      <c r="U260" s="166"/>
      <c r="V260" s="166"/>
      <c r="W260" s="166"/>
      <c r="X260" s="166"/>
      <c r="Y260" s="166"/>
      <c r="Z260" s="166"/>
      <c r="AA260" s="171"/>
      <c r="AT260" s="172" t="s">
        <v>154</v>
      </c>
      <c r="AU260" s="172" t="s">
        <v>99</v>
      </c>
      <c r="AV260" s="12" t="s">
        <v>151</v>
      </c>
      <c r="AW260" s="12" t="s">
        <v>35</v>
      </c>
      <c r="AX260" s="12" t="s">
        <v>83</v>
      </c>
      <c r="AY260" s="172" t="s">
        <v>146</v>
      </c>
    </row>
    <row r="261" spans="2:65" s="1" customFormat="1" ht="25.5" customHeight="1">
      <c r="B261" s="123"/>
      <c r="C261" s="143" t="s">
        <v>334</v>
      </c>
      <c r="D261" s="143" t="s">
        <v>147</v>
      </c>
      <c r="E261" s="144" t="s">
        <v>335</v>
      </c>
      <c r="F261" s="240" t="s">
        <v>336</v>
      </c>
      <c r="G261" s="240"/>
      <c r="H261" s="240"/>
      <c r="I261" s="240"/>
      <c r="J261" s="145" t="s">
        <v>229</v>
      </c>
      <c r="K261" s="146">
        <v>28.1</v>
      </c>
      <c r="L261" s="241">
        <v>0</v>
      </c>
      <c r="M261" s="241"/>
      <c r="N261" s="223">
        <f>ROUND(L261*K261,2)</f>
        <v>0</v>
      </c>
      <c r="O261" s="223"/>
      <c r="P261" s="223"/>
      <c r="Q261" s="223"/>
      <c r="R261" s="124"/>
      <c r="T261" s="147" t="s">
        <v>5</v>
      </c>
      <c r="U261" s="46" t="s">
        <v>41</v>
      </c>
      <c r="V261" s="38"/>
      <c r="W261" s="148">
        <f>V261*K261</f>
        <v>0</v>
      </c>
      <c r="X261" s="148">
        <v>0</v>
      </c>
      <c r="Y261" s="148">
        <f>X261*K261</f>
        <v>0</v>
      </c>
      <c r="Z261" s="148">
        <v>0</v>
      </c>
      <c r="AA261" s="149">
        <f>Z261*K261</f>
        <v>0</v>
      </c>
      <c r="AR261" s="21" t="s">
        <v>151</v>
      </c>
      <c r="AT261" s="21" t="s">
        <v>147</v>
      </c>
      <c r="AU261" s="21" t="s">
        <v>99</v>
      </c>
      <c r="AY261" s="21" t="s">
        <v>146</v>
      </c>
      <c r="BE261" s="105">
        <f>IF(U261="základní",N261,0)</f>
        <v>0</v>
      </c>
      <c r="BF261" s="105">
        <f>IF(U261="snížená",N261,0)</f>
        <v>0</v>
      </c>
      <c r="BG261" s="105">
        <f>IF(U261="zákl. přenesená",N261,0)</f>
        <v>0</v>
      </c>
      <c r="BH261" s="105">
        <f>IF(U261="sníž. přenesená",N261,0)</f>
        <v>0</v>
      </c>
      <c r="BI261" s="105">
        <f>IF(U261="nulová",N261,0)</f>
        <v>0</v>
      </c>
      <c r="BJ261" s="21" t="s">
        <v>83</v>
      </c>
      <c r="BK261" s="105">
        <f>ROUND(L261*K261,2)</f>
        <v>0</v>
      </c>
      <c r="BL261" s="21" t="s">
        <v>151</v>
      </c>
      <c r="BM261" s="21" t="s">
        <v>337</v>
      </c>
    </row>
    <row r="262" spans="2:65" s="11" customFormat="1" ht="16.5" customHeight="1">
      <c r="B262" s="157"/>
      <c r="C262" s="158"/>
      <c r="D262" s="158"/>
      <c r="E262" s="159" t="s">
        <v>5</v>
      </c>
      <c r="F262" s="242" t="s">
        <v>338</v>
      </c>
      <c r="G262" s="243"/>
      <c r="H262" s="243"/>
      <c r="I262" s="243"/>
      <c r="J262" s="158"/>
      <c r="K262" s="160">
        <v>24.5</v>
      </c>
      <c r="L262" s="158"/>
      <c r="M262" s="158"/>
      <c r="N262" s="158"/>
      <c r="O262" s="158"/>
      <c r="P262" s="158"/>
      <c r="Q262" s="158"/>
      <c r="R262" s="161"/>
      <c r="T262" s="162"/>
      <c r="U262" s="158"/>
      <c r="V262" s="158"/>
      <c r="W262" s="158"/>
      <c r="X262" s="158"/>
      <c r="Y262" s="158"/>
      <c r="Z262" s="158"/>
      <c r="AA262" s="163"/>
      <c r="AT262" s="164" t="s">
        <v>154</v>
      </c>
      <c r="AU262" s="164" t="s">
        <v>99</v>
      </c>
      <c r="AV262" s="11" t="s">
        <v>99</v>
      </c>
      <c r="AW262" s="11" t="s">
        <v>35</v>
      </c>
      <c r="AX262" s="11" t="s">
        <v>75</v>
      </c>
      <c r="AY262" s="164" t="s">
        <v>146</v>
      </c>
    </row>
    <row r="263" spans="2:65" s="11" customFormat="1" ht="16.5" customHeight="1">
      <c r="B263" s="157"/>
      <c r="C263" s="158"/>
      <c r="D263" s="158"/>
      <c r="E263" s="159" t="s">
        <v>5</v>
      </c>
      <c r="F263" s="234" t="s">
        <v>339</v>
      </c>
      <c r="G263" s="235"/>
      <c r="H263" s="235"/>
      <c r="I263" s="235"/>
      <c r="J263" s="158"/>
      <c r="K263" s="160">
        <v>3.6</v>
      </c>
      <c r="L263" s="158"/>
      <c r="M263" s="158"/>
      <c r="N263" s="158"/>
      <c r="O263" s="158"/>
      <c r="P263" s="158"/>
      <c r="Q263" s="158"/>
      <c r="R263" s="161"/>
      <c r="T263" s="162"/>
      <c r="U263" s="158"/>
      <c r="V263" s="158"/>
      <c r="W263" s="158"/>
      <c r="X263" s="158"/>
      <c r="Y263" s="158"/>
      <c r="Z263" s="158"/>
      <c r="AA263" s="163"/>
      <c r="AT263" s="164" t="s">
        <v>154</v>
      </c>
      <c r="AU263" s="164" t="s">
        <v>99</v>
      </c>
      <c r="AV263" s="11" t="s">
        <v>99</v>
      </c>
      <c r="AW263" s="11" t="s">
        <v>35</v>
      </c>
      <c r="AX263" s="11" t="s">
        <v>75</v>
      </c>
      <c r="AY263" s="164" t="s">
        <v>146</v>
      </c>
    </row>
    <row r="264" spans="2:65" s="12" customFormat="1" ht="16.5" customHeight="1">
      <c r="B264" s="165"/>
      <c r="C264" s="166"/>
      <c r="D264" s="166"/>
      <c r="E264" s="167" t="s">
        <v>5</v>
      </c>
      <c r="F264" s="238" t="s">
        <v>163</v>
      </c>
      <c r="G264" s="239"/>
      <c r="H264" s="239"/>
      <c r="I264" s="239"/>
      <c r="J264" s="166"/>
      <c r="K264" s="168">
        <v>28.1</v>
      </c>
      <c r="L264" s="166"/>
      <c r="M264" s="166"/>
      <c r="N264" s="166"/>
      <c r="O264" s="166"/>
      <c r="P264" s="166"/>
      <c r="Q264" s="166"/>
      <c r="R264" s="169"/>
      <c r="T264" s="170"/>
      <c r="U264" s="166"/>
      <c r="V264" s="166"/>
      <c r="W264" s="166"/>
      <c r="X264" s="166"/>
      <c r="Y264" s="166"/>
      <c r="Z264" s="166"/>
      <c r="AA264" s="171"/>
      <c r="AT264" s="172" t="s">
        <v>154</v>
      </c>
      <c r="AU264" s="172" t="s">
        <v>99</v>
      </c>
      <c r="AV264" s="12" t="s">
        <v>151</v>
      </c>
      <c r="AW264" s="12" t="s">
        <v>35</v>
      </c>
      <c r="AX264" s="12" t="s">
        <v>83</v>
      </c>
      <c r="AY264" s="172" t="s">
        <v>146</v>
      </c>
    </row>
    <row r="265" spans="2:65" s="1" customFormat="1" ht="16.5" customHeight="1">
      <c r="B265" s="123"/>
      <c r="C265" s="173" t="s">
        <v>340</v>
      </c>
      <c r="D265" s="173" t="s">
        <v>341</v>
      </c>
      <c r="E265" s="174" t="s">
        <v>342</v>
      </c>
      <c r="F265" s="245" t="s">
        <v>343</v>
      </c>
      <c r="G265" s="245"/>
      <c r="H265" s="245"/>
      <c r="I265" s="245"/>
      <c r="J265" s="175" t="s">
        <v>229</v>
      </c>
      <c r="K265" s="176">
        <v>30.91</v>
      </c>
      <c r="L265" s="246">
        <v>0</v>
      </c>
      <c r="M265" s="246"/>
      <c r="N265" s="244">
        <f>ROUND(L265*K265,2)</f>
        <v>0</v>
      </c>
      <c r="O265" s="223"/>
      <c r="P265" s="223"/>
      <c r="Q265" s="223"/>
      <c r="R265" s="124"/>
      <c r="T265" s="147" t="s">
        <v>5</v>
      </c>
      <c r="U265" s="46" t="s">
        <v>41</v>
      </c>
      <c r="V265" s="38"/>
      <c r="W265" s="148">
        <f>V265*K265</f>
        <v>0</v>
      </c>
      <c r="X265" s="148">
        <v>3.0000000000000001E-5</v>
      </c>
      <c r="Y265" s="148">
        <f>X265*K265</f>
        <v>9.2730000000000004E-4</v>
      </c>
      <c r="Z265" s="148">
        <v>0</v>
      </c>
      <c r="AA265" s="149">
        <f>Z265*K265</f>
        <v>0</v>
      </c>
      <c r="AR265" s="21" t="s">
        <v>190</v>
      </c>
      <c r="AT265" s="21" t="s">
        <v>341</v>
      </c>
      <c r="AU265" s="21" t="s">
        <v>99</v>
      </c>
      <c r="AY265" s="21" t="s">
        <v>146</v>
      </c>
      <c r="BE265" s="105">
        <f>IF(U265="základní",N265,0)</f>
        <v>0</v>
      </c>
      <c r="BF265" s="105">
        <f>IF(U265="snížená",N265,0)</f>
        <v>0</v>
      </c>
      <c r="BG265" s="105">
        <f>IF(U265="zákl. přenesená",N265,0)</f>
        <v>0</v>
      </c>
      <c r="BH265" s="105">
        <f>IF(U265="sníž. přenesená",N265,0)</f>
        <v>0</v>
      </c>
      <c r="BI265" s="105">
        <f>IF(U265="nulová",N265,0)</f>
        <v>0</v>
      </c>
      <c r="BJ265" s="21" t="s">
        <v>83</v>
      </c>
      <c r="BK265" s="105">
        <f>ROUND(L265*K265,2)</f>
        <v>0</v>
      </c>
      <c r="BL265" s="21" t="s">
        <v>151</v>
      </c>
      <c r="BM265" s="21" t="s">
        <v>344</v>
      </c>
    </row>
    <row r="266" spans="2:65" s="11" customFormat="1" ht="16.5" customHeight="1">
      <c r="B266" s="157"/>
      <c r="C266" s="158"/>
      <c r="D266" s="158"/>
      <c r="E266" s="159" t="s">
        <v>5</v>
      </c>
      <c r="F266" s="242" t="s">
        <v>345</v>
      </c>
      <c r="G266" s="243"/>
      <c r="H266" s="243"/>
      <c r="I266" s="243"/>
      <c r="J266" s="158"/>
      <c r="K266" s="160">
        <v>30.91</v>
      </c>
      <c r="L266" s="158"/>
      <c r="M266" s="158"/>
      <c r="N266" s="158"/>
      <c r="O266" s="158"/>
      <c r="P266" s="158"/>
      <c r="Q266" s="158"/>
      <c r="R266" s="161"/>
      <c r="T266" s="162"/>
      <c r="U266" s="158"/>
      <c r="V266" s="158"/>
      <c r="W266" s="158"/>
      <c r="X266" s="158"/>
      <c r="Y266" s="158"/>
      <c r="Z266" s="158"/>
      <c r="AA266" s="163"/>
      <c r="AT266" s="164" t="s">
        <v>154</v>
      </c>
      <c r="AU266" s="164" t="s">
        <v>99</v>
      </c>
      <c r="AV266" s="11" t="s">
        <v>99</v>
      </c>
      <c r="AW266" s="11" t="s">
        <v>35</v>
      </c>
      <c r="AX266" s="11" t="s">
        <v>83</v>
      </c>
      <c r="AY266" s="164" t="s">
        <v>146</v>
      </c>
    </row>
    <row r="267" spans="2:65" s="1" customFormat="1" ht="38.25" customHeight="1">
      <c r="B267" s="123"/>
      <c r="C267" s="143" t="s">
        <v>346</v>
      </c>
      <c r="D267" s="143" t="s">
        <v>147</v>
      </c>
      <c r="E267" s="144" t="s">
        <v>347</v>
      </c>
      <c r="F267" s="240" t="s">
        <v>348</v>
      </c>
      <c r="G267" s="240"/>
      <c r="H267" s="240"/>
      <c r="I267" s="240"/>
      <c r="J267" s="145" t="s">
        <v>229</v>
      </c>
      <c r="K267" s="146">
        <v>18</v>
      </c>
      <c r="L267" s="241">
        <v>0</v>
      </c>
      <c r="M267" s="241"/>
      <c r="N267" s="223">
        <f>ROUND(L267*K267,2)</f>
        <v>0</v>
      </c>
      <c r="O267" s="223"/>
      <c r="P267" s="223"/>
      <c r="Q267" s="223"/>
      <c r="R267" s="124"/>
      <c r="T267" s="147" t="s">
        <v>5</v>
      </c>
      <c r="U267" s="46" t="s">
        <v>41</v>
      </c>
      <c r="V267" s="38"/>
      <c r="W267" s="148">
        <f>V267*K267</f>
        <v>0</v>
      </c>
      <c r="X267" s="148">
        <v>0</v>
      </c>
      <c r="Y267" s="148">
        <f>X267*K267</f>
        <v>0</v>
      </c>
      <c r="Z267" s="148">
        <v>0</v>
      </c>
      <c r="AA267" s="149">
        <f>Z267*K267</f>
        <v>0</v>
      </c>
      <c r="AR267" s="21" t="s">
        <v>151</v>
      </c>
      <c r="AT267" s="21" t="s">
        <v>147</v>
      </c>
      <c r="AU267" s="21" t="s">
        <v>99</v>
      </c>
      <c r="AY267" s="21" t="s">
        <v>146</v>
      </c>
      <c r="BE267" s="105">
        <f>IF(U267="základní",N267,0)</f>
        <v>0</v>
      </c>
      <c r="BF267" s="105">
        <f>IF(U267="snížená",N267,0)</f>
        <v>0</v>
      </c>
      <c r="BG267" s="105">
        <f>IF(U267="zákl. přenesená",N267,0)</f>
        <v>0</v>
      </c>
      <c r="BH267" s="105">
        <f>IF(U267="sníž. přenesená",N267,0)</f>
        <v>0</v>
      </c>
      <c r="BI267" s="105">
        <f>IF(U267="nulová",N267,0)</f>
        <v>0</v>
      </c>
      <c r="BJ267" s="21" t="s">
        <v>83</v>
      </c>
      <c r="BK267" s="105">
        <f>ROUND(L267*K267,2)</f>
        <v>0</v>
      </c>
      <c r="BL267" s="21" t="s">
        <v>151</v>
      </c>
      <c r="BM267" s="21" t="s">
        <v>349</v>
      </c>
    </row>
    <row r="268" spans="2:65" s="10" customFormat="1" ht="16.5" customHeight="1">
      <c r="B268" s="150"/>
      <c r="C268" s="151"/>
      <c r="D268" s="151"/>
      <c r="E268" s="152" t="s">
        <v>5</v>
      </c>
      <c r="F268" s="232" t="s">
        <v>350</v>
      </c>
      <c r="G268" s="233"/>
      <c r="H268" s="233"/>
      <c r="I268" s="233"/>
      <c r="J268" s="151"/>
      <c r="K268" s="152" t="s">
        <v>5</v>
      </c>
      <c r="L268" s="151"/>
      <c r="M268" s="151"/>
      <c r="N268" s="151"/>
      <c r="O268" s="151"/>
      <c r="P268" s="151"/>
      <c r="Q268" s="151"/>
      <c r="R268" s="153"/>
      <c r="T268" s="154"/>
      <c r="U268" s="151"/>
      <c r="V268" s="151"/>
      <c r="W268" s="151"/>
      <c r="X268" s="151"/>
      <c r="Y268" s="151"/>
      <c r="Z268" s="151"/>
      <c r="AA268" s="155"/>
      <c r="AT268" s="156" t="s">
        <v>154</v>
      </c>
      <c r="AU268" s="156" t="s">
        <v>99</v>
      </c>
      <c r="AV268" s="10" t="s">
        <v>83</v>
      </c>
      <c r="AW268" s="10" t="s">
        <v>35</v>
      </c>
      <c r="AX268" s="10" t="s">
        <v>75</v>
      </c>
      <c r="AY268" s="156" t="s">
        <v>146</v>
      </c>
    </row>
    <row r="269" spans="2:65" s="11" customFormat="1" ht="16.5" customHeight="1">
      <c r="B269" s="157"/>
      <c r="C269" s="158"/>
      <c r="D269" s="158"/>
      <c r="E269" s="159" t="s">
        <v>5</v>
      </c>
      <c r="F269" s="234" t="s">
        <v>351</v>
      </c>
      <c r="G269" s="235"/>
      <c r="H269" s="235"/>
      <c r="I269" s="235"/>
      <c r="J269" s="158"/>
      <c r="K269" s="160">
        <v>3.6</v>
      </c>
      <c r="L269" s="158"/>
      <c r="M269" s="158"/>
      <c r="N269" s="158"/>
      <c r="O269" s="158"/>
      <c r="P269" s="158"/>
      <c r="Q269" s="158"/>
      <c r="R269" s="161"/>
      <c r="T269" s="162"/>
      <c r="U269" s="158"/>
      <c r="V269" s="158"/>
      <c r="W269" s="158"/>
      <c r="X269" s="158"/>
      <c r="Y269" s="158"/>
      <c r="Z269" s="158"/>
      <c r="AA269" s="163"/>
      <c r="AT269" s="164" t="s">
        <v>154</v>
      </c>
      <c r="AU269" s="164" t="s">
        <v>99</v>
      </c>
      <c r="AV269" s="11" t="s">
        <v>99</v>
      </c>
      <c r="AW269" s="11" t="s">
        <v>35</v>
      </c>
      <c r="AX269" s="11" t="s">
        <v>75</v>
      </c>
      <c r="AY269" s="164" t="s">
        <v>146</v>
      </c>
    </row>
    <row r="270" spans="2:65" s="10" customFormat="1" ht="16.5" customHeight="1">
      <c r="B270" s="150"/>
      <c r="C270" s="151"/>
      <c r="D270" s="151"/>
      <c r="E270" s="152" t="s">
        <v>5</v>
      </c>
      <c r="F270" s="236" t="s">
        <v>352</v>
      </c>
      <c r="G270" s="237"/>
      <c r="H270" s="237"/>
      <c r="I270" s="237"/>
      <c r="J270" s="151"/>
      <c r="K270" s="152" t="s">
        <v>5</v>
      </c>
      <c r="L270" s="151"/>
      <c r="M270" s="151"/>
      <c r="N270" s="151"/>
      <c r="O270" s="151"/>
      <c r="P270" s="151"/>
      <c r="Q270" s="151"/>
      <c r="R270" s="153"/>
      <c r="T270" s="154"/>
      <c r="U270" s="151"/>
      <c r="V270" s="151"/>
      <c r="W270" s="151"/>
      <c r="X270" s="151"/>
      <c r="Y270" s="151"/>
      <c r="Z270" s="151"/>
      <c r="AA270" s="155"/>
      <c r="AT270" s="156" t="s">
        <v>154</v>
      </c>
      <c r="AU270" s="156" t="s">
        <v>99</v>
      </c>
      <c r="AV270" s="10" t="s">
        <v>83</v>
      </c>
      <c r="AW270" s="10" t="s">
        <v>35</v>
      </c>
      <c r="AX270" s="10" t="s">
        <v>75</v>
      </c>
      <c r="AY270" s="156" t="s">
        <v>146</v>
      </c>
    </row>
    <row r="271" spans="2:65" s="11" customFormat="1" ht="16.5" customHeight="1">
      <c r="B271" s="157"/>
      <c r="C271" s="158"/>
      <c r="D271" s="158"/>
      <c r="E271" s="159" t="s">
        <v>5</v>
      </c>
      <c r="F271" s="234" t="s">
        <v>353</v>
      </c>
      <c r="G271" s="235"/>
      <c r="H271" s="235"/>
      <c r="I271" s="235"/>
      <c r="J271" s="158"/>
      <c r="K271" s="160">
        <v>14.4</v>
      </c>
      <c r="L271" s="158"/>
      <c r="M271" s="158"/>
      <c r="N271" s="158"/>
      <c r="O271" s="158"/>
      <c r="P271" s="158"/>
      <c r="Q271" s="158"/>
      <c r="R271" s="161"/>
      <c r="T271" s="162"/>
      <c r="U271" s="158"/>
      <c r="V271" s="158"/>
      <c r="W271" s="158"/>
      <c r="X271" s="158"/>
      <c r="Y271" s="158"/>
      <c r="Z271" s="158"/>
      <c r="AA271" s="163"/>
      <c r="AT271" s="164" t="s">
        <v>154</v>
      </c>
      <c r="AU271" s="164" t="s">
        <v>99</v>
      </c>
      <c r="AV271" s="11" t="s">
        <v>99</v>
      </c>
      <c r="AW271" s="11" t="s">
        <v>35</v>
      </c>
      <c r="AX271" s="11" t="s">
        <v>75</v>
      </c>
      <c r="AY271" s="164" t="s">
        <v>146</v>
      </c>
    </row>
    <row r="272" spans="2:65" s="12" customFormat="1" ht="16.5" customHeight="1">
      <c r="B272" s="165"/>
      <c r="C272" s="166"/>
      <c r="D272" s="166"/>
      <c r="E272" s="167" t="s">
        <v>5</v>
      </c>
      <c r="F272" s="238" t="s">
        <v>163</v>
      </c>
      <c r="G272" s="239"/>
      <c r="H272" s="239"/>
      <c r="I272" s="239"/>
      <c r="J272" s="166"/>
      <c r="K272" s="168">
        <v>18</v>
      </c>
      <c r="L272" s="166"/>
      <c r="M272" s="166"/>
      <c r="N272" s="166"/>
      <c r="O272" s="166"/>
      <c r="P272" s="166"/>
      <c r="Q272" s="166"/>
      <c r="R272" s="169"/>
      <c r="T272" s="170"/>
      <c r="U272" s="166"/>
      <c r="V272" s="166"/>
      <c r="W272" s="166"/>
      <c r="X272" s="166"/>
      <c r="Y272" s="166"/>
      <c r="Z272" s="166"/>
      <c r="AA272" s="171"/>
      <c r="AT272" s="172" t="s">
        <v>154</v>
      </c>
      <c r="AU272" s="172" t="s">
        <v>99</v>
      </c>
      <c r="AV272" s="12" t="s">
        <v>151</v>
      </c>
      <c r="AW272" s="12" t="s">
        <v>35</v>
      </c>
      <c r="AX272" s="12" t="s">
        <v>83</v>
      </c>
      <c r="AY272" s="172" t="s">
        <v>146</v>
      </c>
    </row>
    <row r="273" spans="2:65" s="1" customFormat="1" ht="25.5" customHeight="1">
      <c r="B273" s="123"/>
      <c r="C273" s="173" t="s">
        <v>354</v>
      </c>
      <c r="D273" s="173" t="s">
        <v>341</v>
      </c>
      <c r="E273" s="174" t="s">
        <v>355</v>
      </c>
      <c r="F273" s="245" t="s">
        <v>356</v>
      </c>
      <c r="G273" s="245"/>
      <c r="H273" s="245"/>
      <c r="I273" s="245"/>
      <c r="J273" s="175" t="s">
        <v>229</v>
      </c>
      <c r="K273" s="176">
        <v>19.8</v>
      </c>
      <c r="L273" s="246">
        <v>0</v>
      </c>
      <c r="M273" s="246"/>
      <c r="N273" s="244">
        <f>ROUND(L273*K273,2)</f>
        <v>0</v>
      </c>
      <c r="O273" s="223"/>
      <c r="P273" s="223"/>
      <c r="Q273" s="223"/>
      <c r="R273" s="124"/>
      <c r="T273" s="147" t="s">
        <v>5</v>
      </c>
      <c r="U273" s="46" t="s">
        <v>41</v>
      </c>
      <c r="V273" s="38"/>
      <c r="W273" s="148">
        <f>V273*K273</f>
        <v>0</v>
      </c>
      <c r="X273" s="148">
        <v>4.0000000000000003E-5</v>
      </c>
      <c r="Y273" s="148">
        <f>X273*K273</f>
        <v>7.9200000000000006E-4</v>
      </c>
      <c r="Z273" s="148">
        <v>0</v>
      </c>
      <c r="AA273" s="149">
        <f>Z273*K273</f>
        <v>0</v>
      </c>
      <c r="AR273" s="21" t="s">
        <v>190</v>
      </c>
      <c r="AT273" s="21" t="s">
        <v>341</v>
      </c>
      <c r="AU273" s="21" t="s">
        <v>99</v>
      </c>
      <c r="AY273" s="21" t="s">
        <v>146</v>
      </c>
      <c r="BE273" s="105">
        <f>IF(U273="základní",N273,0)</f>
        <v>0</v>
      </c>
      <c r="BF273" s="105">
        <f>IF(U273="snížená",N273,0)</f>
        <v>0</v>
      </c>
      <c r="BG273" s="105">
        <f>IF(U273="zákl. přenesená",N273,0)</f>
        <v>0</v>
      </c>
      <c r="BH273" s="105">
        <f>IF(U273="sníž. přenesená",N273,0)</f>
        <v>0</v>
      </c>
      <c r="BI273" s="105">
        <f>IF(U273="nulová",N273,0)</f>
        <v>0</v>
      </c>
      <c r="BJ273" s="21" t="s">
        <v>83</v>
      </c>
      <c r="BK273" s="105">
        <f>ROUND(L273*K273,2)</f>
        <v>0</v>
      </c>
      <c r="BL273" s="21" t="s">
        <v>151</v>
      </c>
      <c r="BM273" s="21" t="s">
        <v>357</v>
      </c>
    </row>
    <row r="274" spans="2:65" s="11" customFormat="1" ht="16.5" customHeight="1">
      <c r="B274" s="157"/>
      <c r="C274" s="158"/>
      <c r="D274" s="158"/>
      <c r="E274" s="159" t="s">
        <v>5</v>
      </c>
      <c r="F274" s="242" t="s">
        <v>358</v>
      </c>
      <c r="G274" s="243"/>
      <c r="H274" s="243"/>
      <c r="I274" s="243"/>
      <c r="J274" s="158"/>
      <c r="K274" s="160">
        <v>19.8</v>
      </c>
      <c r="L274" s="158"/>
      <c r="M274" s="158"/>
      <c r="N274" s="158"/>
      <c r="O274" s="158"/>
      <c r="P274" s="158"/>
      <c r="Q274" s="158"/>
      <c r="R274" s="161"/>
      <c r="T274" s="162"/>
      <c r="U274" s="158"/>
      <c r="V274" s="158"/>
      <c r="W274" s="158"/>
      <c r="X274" s="158"/>
      <c r="Y274" s="158"/>
      <c r="Z274" s="158"/>
      <c r="AA274" s="163"/>
      <c r="AT274" s="164" t="s">
        <v>154</v>
      </c>
      <c r="AU274" s="164" t="s">
        <v>99</v>
      </c>
      <c r="AV274" s="11" t="s">
        <v>99</v>
      </c>
      <c r="AW274" s="11" t="s">
        <v>35</v>
      </c>
      <c r="AX274" s="11" t="s">
        <v>83</v>
      </c>
      <c r="AY274" s="164" t="s">
        <v>146</v>
      </c>
    </row>
    <row r="275" spans="2:65" s="1" customFormat="1" ht="38.25" customHeight="1">
      <c r="B275" s="123"/>
      <c r="C275" s="143" t="s">
        <v>359</v>
      </c>
      <c r="D275" s="143" t="s">
        <v>147</v>
      </c>
      <c r="E275" s="144" t="s">
        <v>360</v>
      </c>
      <c r="F275" s="240" t="s">
        <v>361</v>
      </c>
      <c r="G275" s="240"/>
      <c r="H275" s="240"/>
      <c r="I275" s="240"/>
      <c r="J275" s="145" t="s">
        <v>209</v>
      </c>
      <c r="K275" s="146">
        <v>15.435</v>
      </c>
      <c r="L275" s="241">
        <v>0</v>
      </c>
      <c r="M275" s="241"/>
      <c r="N275" s="223">
        <f>ROUND(L275*K275,2)</f>
        <v>0</v>
      </c>
      <c r="O275" s="223"/>
      <c r="P275" s="223"/>
      <c r="Q275" s="223"/>
      <c r="R275" s="124"/>
      <c r="T275" s="147" t="s">
        <v>5</v>
      </c>
      <c r="U275" s="46" t="s">
        <v>41</v>
      </c>
      <c r="V275" s="38"/>
      <c r="W275" s="148">
        <f>V275*K275</f>
        <v>0</v>
      </c>
      <c r="X275" s="148">
        <v>2.3630000000000002E-2</v>
      </c>
      <c r="Y275" s="148">
        <f>X275*K275</f>
        <v>0.36472905000000005</v>
      </c>
      <c r="Z275" s="148">
        <v>0</v>
      </c>
      <c r="AA275" s="149">
        <f>Z275*K275</f>
        <v>0</v>
      </c>
      <c r="AR275" s="21" t="s">
        <v>151</v>
      </c>
      <c r="AT275" s="21" t="s">
        <v>147</v>
      </c>
      <c r="AU275" s="21" t="s">
        <v>99</v>
      </c>
      <c r="AY275" s="21" t="s">
        <v>146</v>
      </c>
      <c r="BE275" s="105">
        <f>IF(U275="základní",N275,0)</f>
        <v>0</v>
      </c>
      <c r="BF275" s="105">
        <f>IF(U275="snížená",N275,0)</f>
        <v>0</v>
      </c>
      <c r="BG275" s="105">
        <f>IF(U275="zákl. přenesená",N275,0)</f>
        <v>0</v>
      </c>
      <c r="BH275" s="105">
        <f>IF(U275="sníž. přenesená",N275,0)</f>
        <v>0</v>
      </c>
      <c r="BI275" s="105">
        <f>IF(U275="nulová",N275,0)</f>
        <v>0</v>
      </c>
      <c r="BJ275" s="21" t="s">
        <v>83</v>
      </c>
      <c r="BK275" s="105">
        <f>ROUND(L275*K275,2)</f>
        <v>0</v>
      </c>
      <c r="BL275" s="21" t="s">
        <v>151</v>
      </c>
      <c r="BM275" s="21" t="s">
        <v>362</v>
      </c>
    </row>
    <row r="276" spans="2:65" s="10" customFormat="1" ht="16.5" customHeight="1">
      <c r="B276" s="150"/>
      <c r="C276" s="151"/>
      <c r="D276" s="151"/>
      <c r="E276" s="152" t="s">
        <v>5</v>
      </c>
      <c r="F276" s="232" t="s">
        <v>318</v>
      </c>
      <c r="G276" s="233"/>
      <c r="H276" s="233"/>
      <c r="I276" s="233"/>
      <c r="J276" s="151"/>
      <c r="K276" s="152" t="s">
        <v>5</v>
      </c>
      <c r="L276" s="151"/>
      <c r="M276" s="151"/>
      <c r="N276" s="151"/>
      <c r="O276" s="151"/>
      <c r="P276" s="151"/>
      <c r="Q276" s="151"/>
      <c r="R276" s="153"/>
      <c r="T276" s="154"/>
      <c r="U276" s="151"/>
      <c r="V276" s="151"/>
      <c r="W276" s="151"/>
      <c r="X276" s="151"/>
      <c r="Y276" s="151"/>
      <c r="Z276" s="151"/>
      <c r="AA276" s="155"/>
      <c r="AT276" s="156" t="s">
        <v>154</v>
      </c>
      <c r="AU276" s="156" t="s">
        <v>99</v>
      </c>
      <c r="AV276" s="10" t="s">
        <v>83</v>
      </c>
      <c r="AW276" s="10" t="s">
        <v>35</v>
      </c>
      <c r="AX276" s="10" t="s">
        <v>75</v>
      </c>
      <c r="AY276" s="156" t="s">
        <v>146</v>
      </c>
    </row>
    <row r="277" spans="2:65" s="11" customFormat="1" ht="16.5" customHeight="1">
      <c r="B277" s="157"/>
      <c r="C277" s="158"/>
      <c r="D277" s="158"/>
      <c r="E277" s="159" t="s">
        <v>5</v>
      </c>
      <c r="F277" s="234" t="s">
        <v>319</v>
      </c>
      <c r="G277" s="235"/>
      <c r="H277" s="235"/>
      <c r="I277" s="235"/>
      <c r="J277" s="158"/>
      <c r="K277" s="160">
        <v>8.6999999999999993</v>
      </c>
      <c r="L277" s="158"/>
      <c r="M277" s="158"/>
      <c r="N277" s="158"/>
      <c r="O277" s="158"/>
      <c r="P277" s="158"/>
      <c r="Q277" s="158"/>
      <c r="R277" s="161"/>
      <c r="T277" s="162"/>
      <c r="U277" s="158"/>
      <c r="V277" s="158"/>
      <c r="W277" s="158"/>
      <c r="X277" s="158"/>
      <c r="Y277" s="158"/>
      <c r="Z277" s="158"/>
      <c r="AA277" s="163"/>
      <c r="AT277" s="164" t="s">
        <v>154</v>
      </c>
      <c r="AU277" s="164" t="s">
        <v>99</v>
      </c>
      <c r="AV277" s="11" t="s">
        <v>99</v>
      </c>
      <c r="AW277" s="11" t="s">
        <v>35</v>
      </c>
      <c r="AX277" s="11" t="s">
        <v>75</v>
      </c>
      <c r="AY277" s="164" t="s">
        <v>146</v>
      </c>
    </row>
    <row r="278" spans="2:65" s="10" customFormat="1" ht="38.25" customHeight="1">
      <c r="B278" s="150"/>
      <c r="C278" s="151"/>
      <c r="D278" s="151"/>
      <c r="E278" s="152" t="s">
        <v>5</v>
      </c>
      <c r="F278" s="236" t="s">
        <v>320</v>
      </c>
      <c r="G278" s="237"/>
      <c r="H278" s="237"/>
      <c r="I278" s="237"/>
      <c r="J278" s="151"/>
      <c r="K278" s="152" t="s">
        <v>5</v>
      </c>
      <c r="L278" s="151"/>
      <c r="M278" s="151"/>
      <c r="N278" s="151"/>
      <c r="O278" s="151"/>
      <c r="P278" s="151"/>
      <c r="Q278" s="151"/>
      <c r="R278" s="153"/>
      <c r="T278" s="154"/>
      <c r="U278" s="151"/>
      <c r="V278" s="151"/>
      <c r="W278" s="151"/>
      <c r="X278" s="151"/>
      <c r="Y278" s="151"/>
      <c r="Z278" s="151"/>
      <c r="AA278" s="155"/>
      <c r="AT278" s="156" t="s">
        <v>154</v>
      </c>
      <c r="AU278" s="156" t="s">
        <v>99</v>
      </c>
      <c r="AV278" s="10" t="s">
        <v>83</v>
      </c>
      <c r="AW278" s="10" t="s">
        <v>35</v>
      </c>
      <c r="AX278" s="10" t="s">
        <v>75</v>
      </c>
      <c r="AY278" s="156" t="s">
        <v>146</v>
      </c>
    </row>
    <row r="279" spans="2:65" s="11" customFormat="1" ht="16.5" customHeight="1">
      <c r="B279" s="157"/>
      <c r="C279" s="158"/>
      <c r="D279" s="158"/>
      <c r="E279" s="159" t="s">
        <v>5</v>
      </c>
      <c r="F279" s="234" t="s">
        <v>321</v>
      </c>
      <c r="G279" s="235"/>
      <c r="H279" s="235"/>
      <c r="I279" s="235"/>
      <c r="J279" s="158"/>
      <c r="K279" s="160">
        <v>6.7350000000000003</v>
      </c>
      <c r="L279" s="158"/>
      <c r="M279" s="158"/>
      <c r="N279" s="158"/>
      <c r="O279" s="158"/>
      <c r="P279" s="158"/>
      <c r="Q279" s="158"/>
      <c r="R279" s="161"/>
      <c r="T279" s="162"/>
      <c r="U279" s="158"/>
      <c r="V279" s="158"/>
      <c r="W279" s="158"/>
      <c r="X279" s="158"/>
      <c r="Y279" s="158"/>
      <c r="Z279" s="158"/>
      <c r="AA279" s="163"/>
      <c r="AT279" s="164" t="s">
        <v>154</v>
      </c>
      <c r="AU279" s="164" t="s">
        <v>99</v>
      </c>
      <c r="AV279" s="11" t="s">
        <v>99</v>
      </c>
      <c r="AW279" s="11" t="s">
        <v>35</v>
      </c>
      <c r="AX279" s="11" t="s">
        <v>75</v>
      </c>
      <c r="AY279" s="164" t="s">
        <v>146</v>
      </c>
    </row>
    <row r="280" spans="2:65" s="12" customFormat="1" ht="16.5" customHeight="1">
      <c r="B280" s="165"/>
      <c r="C280" s="166"/>
      <c r="D280" s="166"/>
      <c r="E280" s="167" t="s">
        <v>5</v>
      </c>
      <c r="F280" s="238" t="s">
        <v>163</v>
      </c>
      <c r="G280" s="239"/>
      <c r="H280" s="239"/>
      <c r="I280" s="239"/>
      <c r="J280" s="166"/>
      <c r="K280" s="168">
        <v>15.435</v>
      </c>
      <c r="L280" s="166"/>
      <c r="M280" s="166"/>
      <c r="N280" s="166"/>
      <c r="O280" s="166"/>
      <c r="P280" s="166"/>
      <c r="Q280" s="166"/>
      <c r="R280" s="169"/>
      <c r="T280" s="170"/>
      <c r="U280" s="166"/>
      <c r="V280" s="166"/>
      <c r="W280" s="166"/>
      <c r="X280" s="166"/>
      <c r="Y280" s="166"/>
      <c r="Z280" s="166"/>
      <c r="AA280" s="171"/>
      <c r="AT280" s="172" t="s">
        <v>154</v>
      </c>
      <c r="AU280" s="172" t="s">
        <v>99</v>
      </c>
      <c r="AV280" s="12" t="s">
        <v>151</v>
      </c>
      <c r="AW280" s="12" t="s">
        <v>35</v>
      </c>
      <c r="AX280" s="12" t="s">
        <v>83</v>
      </c>
      <c r="AY280" s="172" t="s">
        <v>146</v>
      </c>
    </row>
    <row r="281" spans="2:65" s="1" customFormat="1" ht="38.25" customHeight="1">
      <c r="B281" s="123"/>
      <c r="C281" s="143" t="s">
        <v>363</v>
      </c>
      <c r="D281" s="143" t="s">
        <v>147</v>
      </c>
      <c r="E281" s="144" t="s">
        <v>364</v>
      </c>
      <c r="F281" s="240" t="s">
        <v>365</v>
      </c>
      <c r="G281" s="240"/>
      <c r="H281" s="240"/>
      <c r="I281" s="240"/>
      <c r="J281" s="145" t="s">
        <v>209</v>
      </c>
      <c r="K281" s="146">
        <v>26.94</v>
      </c>
      <c r="L281" s="241">
        <v>0</v>
      </c>
      <c r="M281" s="241"/>
      <c r="N281" s="223">
        <f>ROUND(L281*K281,2)</f>
        <v>0</v>
      </c>
      <c r="O281" s="223"/>
      <c r="P281" s="223"/>
      <c r="Q281" s="223"/>
      <c r="R281" s="124"/>
      <c r="T281" s="147" t="s">
        <v>5</v>
      </c>
      <c r="U281" s="46" t="s">
        <v>41</v>
      </c>
      <c r="V281" s="38"/>
      <c r="W281" s="148">
        <f>V281*K281</f>
        <v>0</v>
      </c>
      <c r="X281" s="148">
        <v>6.7999999999999996E-3</v>
      </c>
      <c r="Y281" s="148">
        <f>X281*K281</f>
        <v>0.18319199999999999</v>
      </c>
      <c r="Z281" s="148">
        <v>0</v>
      </c>
      <c r="AA281" s="149">
        <f>Z281*K281</f>
        <v>0</v>
      </c>
      <c r="AR281" s="21" t="s">
        <v>151</v>
      </c>
      <c r="AT281" s="21" t="s">
        <v>147</v>
      </c>
      <c r="AU281" s="21" t="s">
        <v>99</v>
      </c>
      <c r="AY281" s="21" t="s">
        <v>146</v>
      </c>
      <c r="BE281" s="105">
        <f>IF(U281="základní",N281,0)</f>
        <v>0</v>
      </c>
      <c r="BF281" s="105">
        <f>IF(U281="snížená",N281,0)</f>
        <v>0</v>
      </c>
      <c r="BG281" s="105">
        <f>IF(U281="zákl. přenesená",N281,0)</f>
        <v>0</v>
      </c>
      <c r="BH281" s="105">
        <f>IF(U281="sníž. přenesená",N281,0)</f>
        <v>0</v>
      </c>
      <c r="BI281" s="105">
        <f>IF(U281="nulová",N281,0)</f>
        <v>0</v>
      </c>
      <c r="BJ281" s="21" t="s">
        <v>83</v>
      </c>
      <c r="BK281" s="105">
        <f>ROUND(L281*K281,2)</f>
        <v>0</v>
      </c>
      <c r="BL281" s="21" t="s">
        <v>151</v>
      </c>
      <c r="BM281" s="21" t="s">
        <v>366</v>
      </c>
    </row>
    <row r="282" spans="2:65" s="10" customFormat="1" ht="38.25" customHeight="1">
      <c r="B282" s="150"/>
      <c r="C282" s="151"/>
      <c r="D282" s="151"/>
      <c r="E282" s="152" t="s">
        <v>5</v>
      </c>
      <c r="F282" s="232" t="s">
        <v>320</v>
      </c>
      <c r="G282" s="233"/>
      <c r="H282" s="233"/>
      <c r="I282" s="233"/>
      <c r="J282" s="151"/>
      <c r="K282" s="152" t="s">
        <v>5</v>
      </c>
      <c r="L282" s="151"/>
      <c r="M282" s="151"/>
      <c r="N282" s="151"/>
      <c r="O282" s="151"/>
      <c r="P282" s="151"/>
      <c r="Q282" s="151"/>
      <c r="R282" s="153"/>
      <c r="T282" s="154"/>
      <c r="U282" s="151"/>
      <c r="V282" s="151"/>
      <c r="W282" s="151"/>
      <c r="X282" s="151"/>
      <c r="Y282" s="151"/>
      <c r="Z282" s="151"/>
      <c r="AA282" s="155"/>
      <c r="AT282" s="156" t="s">
        <v>154</v>
      </c>
      <c r="AU282" s="156" t="s">
        <v>99</v>
      </c>
      <c r="AV282" s="10" t="s">
        <v>83</v>
      </c>
      <c r="AW282" s="10" t="s">
        <v>35</v>
      </c>
      <c r="AX282" s="10" t="s">
        <v>75</v>
      </c>
      <c r="AY282" s="156" t="s">
        <v>146</v>
      </c>
    </row>
    <row r="283" spans="2:65" s="11" customFormat="1" ht="16.5" customHeight="1">
      <c r="B283" s="157"/>
      <c r="C283" s="158"/>
      <c r="D283" s="158"/>
      <c r="E283" s="159" t="s">
        <v>5</v>
      </c>
      <c r="F283" s="234" t="s">
        <v>367</v>
      </c>
      <c r="G283" s="235"/>
      <c r="H283" s="235"/>
      <c r="I283" s="235"/>
      <c r="J283" s="158"/>
      <c r="K283" s="160">
        <v>26.94</v>
      </c>
      <c r="L283" s="158"/>
      <c r="M283" s="158"/>
      <c r="N283" s="158"/>
      <c r="O283" s="158"/>
      <c r="P283" s="158"/>
      <c r="Q283" s="158"/>
      <c r="R283" s="161"/>
      <c r="T283" s="162"/>
      <c r="U283" s="158"/>
      <c r="V283" s="158"/>
      <c r="W283" s="158"/>
      <c r="X283" s="158"/>
      <c r="Y283" s="158"/>
      <c r="Z283" s="158"/>
      <c r="AA283" s="163"/>
      <c r="AT283" s="164" t="s">
        <v>154</v>
      </c>
      <c r="AU283" s="164" t="s">
        <v>99</v>
      </c>
      <c r="AV283" s="11" t="s">
        <v>99</v>
      </c>
      <c r="AW283" s="11" t="s">
        <v>35</v>
      </c>
      <c r="AX283" s="11" t="s">
        <v>83</v>
      </c>
      <c r="AY283" s="164" t="s">
        <v>146</v>
      </c>
    </row>
    <row r="284" spans="2:65" s="1" customFormat="1" ht="38.25" customHeight="1">
      <c r="B284" s="123"/>
      <c r="C284" s="143" t="s">
        <v>368</v>
      </c>
      <c r="D284" s="143" t="s">
        <v>147</v>
      </c>
      <c r="E284" s="144" t="s">
        <v>369</v>
      </c>
      <c r="F284" s="240" t="s">
        <v>370</v>
      </c>
      <c r="G284" s="240"/>
      <c r="H284" s="240"/>
      <c r="I284" s="240"/>
      <c r="J284" s="145" t="s">
        <v>209</v>
      </c>
      <c r="K284" s="146">
        <v>16.48</v>
      </c>
      <c r="L284" s="241">
        <v>0</v>
      </c>
      <c r="M284" s="241"/>
      <c r="N284" s="223">
        <f>ROUND(L284*K284,2)</f>
        <v>0</v>
      </c>
      <c r="O284" s="223"/>
      <c r="P284" s="223"/>
      <c r="Q284" s="223"/>
      <c r="R284" s="124"/>
      <c r="T284" s="147" t="s">
        <v>5</v>
      </c>
      <c r="U284" s="46" t="s">
        <v>41</v>
      </c>
      <c r="V284" s="38"/>
      <c r="W284" s="148">
        <f>V284*K284</f>
        <v>0</v>
      </c>
      <c r="X284" s="148">
        <v>1.146E-2</v>
      </c>
      <c r="Y284" s="148">
        <f>X284*K284</f>
        <v>0.1888608</v>
      </c>
      <c r="Z284" s="148">
        <v>0</v>
      </c>
      <c r="AA284" s="149">
        <f>Z284*K284</f>
        <v>0</v>
      </c>
      <c r="AR284" s="21" t="s">
        <v>151</v>
      </c>
      <c r="AT284" s="21" t="s">
        <v>147</v>
      </c>
      <c r="AU284" s="21" t="s">
        <v>99</v>
      </c>
      <c r="AY284" s="21" t="s">
        <v>146</v>
      </c>
      <c r="BE284" s="105">
        <f>IF(U284="základní",N284,0)</f>
        <v>0</v>
      </c>
      <c r="BF284" s="105">
        <f>IF(U284="snížená",N284,0)</f>
        <v>0</v>
      </c>
      <c r="BG284" s="105">
        <f>IF(U284="zákl. přenesená",N284,0)</f>
        <v>0</v>
      </c>
      <c r="BH284" s="105">
        <f>IF(U284="sníž. přenesená",N284,0)</f>
        <v>0</v>
      </c>
      <c r="BI284" s="105">
        <f>IF(U284="nulová",N284,0)</f>
        <v>0</v>
      </c>
      <c r="BJ284" s="21" t="s">
        <v>83</v>
      </c>
      <c r="BK284" s="105">
        <f>ROUND(L284*K284,2)</f>
        <v>0</v>
      </c>
      <c r="BL284" s="21" t="s">
        <v>151</v>
      </c>
      <c r="BM284" s="21" t="s">
        <v>371</v>
      </c>
    </row>
    <row r="285" spans="2:65" s="10" customFormat="1" ht="25.5" customHeight="1">
      <c r="B285" s="150"/>
      <c r="C285" s="151"/>
      <c r="D285" s="151"/>
      <c r="E285" s="152" t="s">
        <v>5</v>
      </c>
      <c r="F285" s="232" t="s">
        <v>372</v>
      </c>
      <c r="G285" s="233"/>
      <c r="H285" s="233"/>
      <c r="I285" s="233"/>
      <c r="J285" s="151"/>
      <c r="K285" s="152" t="s">
        <v>5</v>
      </c>
      <c r="L285" s="151"/>
      <c r="M285" s="151"/>
      <c r="N285" s="151"/>
      <c r="O285" s="151"/>
      <c r="P285" s="151"/>
      <c r="Q285" s="151"/>
      <c r="R285" s="153"/>
      <c r="T285" s="154"/>
      <c r="U285" s="151"/>
      <c r="V285" s="151"/>
      <c r="W285" s="151"/>
      <c r="X285" s="151"/>
      <c r="Y285" s="151"/>
      <c r="Z285" s="151"/>
      <c r="AA285" s="155"/>
      <c r="AT285" s="156" t="s">
        <v>154</v>
      </c>
      <c r="AU285" s="156" t="s">
        <v>99</v>
      </c>
      <c r="AV285" s="10" t="s">
        <v>83</v>
      </c>
      <c r="AW285" s="10" t="s">
        <v>35</v>
      </c>
      <c r="AX285" s="10" t="s">
        <v>75</v>
      </c>
      <c r="AY285" s="156" t="s">
        <v>146</v>
      </c>
    </row>
    <row r="286" spans="2:65" s="11" customFormat="1" ht="16.5" customHeight="1">
      <c r="B286" s="157"/>
      <c r="C286" s="158"/>
      <c r="D286" s="158"/>
      <c r="E286" s="159" t="s">
        <v>5</v>
      </c>
      <c r="F286" s="234" t="s">
        <v>373</v>
      </c>
      <c r="G286" s="235"/>
      <c r="H286" s="235"/>
      <c r="I286" s="235"/>
      <c r="J286" s="158"/>
      <c r="K286" s="160">
        <v>19.12</v>
      </c>
      <c r="L286" s="158"/>
      <c r="M286" s="158"/>
      <c r="N286" s="158"/>
      <c r="O286" s="158"/>
      <c r="P286" s="158"/>
      <c r="Q286" s="158"/>
      <c r="R286" s="161"/>
      <c r="T286" s="162"/>
      <c r="U286" s="158"/>
      <c r="V286" s="158"/>
      <c r="W286" s="158"/>
      <c r="X286" s="158"/>
      <c r="Y286" s="158"/>
      <c r="Z286" s="158"/>
      <c r="AA286" s="163"/>
      <c r="AT286" s="164" t="s">
        <v>154</v>
      </c>
      <c r="AU286" s="164" t="s">
        <v>99</v>
      </c>
      <c r="AV286" s="11" t="s">
        <v>99</v>
      </c>
      <c r="AW286" s="11" t="s">
        <v>35</v>
      </c>
      <c r="AX286" s="11" t="s">
        <v>75</v>
      </c>
      <c r="AY286" s="164" t="s">
        <v>146</v>
      </c>
    </row>
    <row r="287" spans="2:65" s="11" customFormat="1" ht="16.5" customHeight="1">
      <c r="B287" s="157"/>
      <c r="C287" s="158"/>
      <c r="D287" s="158"/>
      <c r="E287" s="159" t="s">
        <v>5</v>
      </c>
      <c r="F287" s="234" t="s">
        <v>374</v>
      </c>
      <c r="G287" s="235"/>
      <c r="H287" s="235"/>
      <c r="I287" s="235"/>
      <c r="J287" s="158"/>
      <c r="K287" s="160">
        <v>-2.64</v>
      </c>
      <c r="L287" s="158"/>
      <c r="M287" s="158"/>
      <c r="N287" s="158"/>
      <c r="O287" s="158"/>
      <c r="P287" s="158"/>
      <c r="Q287" s="158"/>
      <c r="R287" s="161"/>
      <c r="T287" s="162"/>
      <c r="U287" s="158"/>
      <c r="V287" s="158"/>
      <c r="W287" s="158"/>
      <c r="X287" s="158"/>
      <c r="Y287" s="158"/>
      <c r="Z287" s="158"/>
      <c r="AA287" s="163"/>
      <c r="AT287" s="164" t="s">
        <v>154</v>
      </c>
      <c r="AU287" s="164" t="s">
        <v>99</v>
      </c>
      <c r="AV287" s="11" t="s">
        <v>99</v>
      </c>
      <c r="AW287" s="11" t="s">
        <v>35</v>
      </c>
      <c r="AX287" s="11" t="s">
        <v>75</v>
      </c>
      <c r="AY287" s="164" t="s">
        <v>146</v>
      </c>
    </row>
    <row r="288" spans="2:65" s="12" customFormat="1" ht="16.5" customHeight="1">
      <c r="B288" s="165"/>
      <c r="C288" s="166"/>
      <c r="D288" s="166"/>
      <c r="E288" s="167" t="s">
        <v>5</v>
      </c>
      <c r="F288" s="238" t="s">
        <v>163</v>
      </c>
      <c r="G288" s="239"/>
      <c r="H288" s="239"/>
      <c r="I288" s="239"/>
      <c r="J288" s="166"/>
      <c r="K288" s="168">
        <v>16.48</v>
      </c>
      <c r="L288" s="166"/>
      <c r="M288" s="166"/>
      <c r="N288" s="166"/>
      <c r="O288" s="166"/>
      <c r="P288" s="166"/>
      <c r="Q288" s="166"/>
      <c r="R288" s="169"/>
      <c r="T288" s="170"/>
      <c r="U288" s="166"/>
      <c r="V288" s="166"/>
      <c r="W288" s="166"/>
      <c r="X288" s="166"/>
      <c r="Y288" s="166"/>
      <c r="Z288" s="166"/>
      <c r="AA288" s="171"/>
      <c r="AT288" s="172" t="s">
        <v>154</v>
      </c>
      <c r="AU288" s="172" t="s">
        <v>99</v>
      </c>
      <c r="AV288" s="12" t="s">
        <v>151</v>
      </c>
      <c r="AW288" s="12" t="s">
        <v>35</v>
      </c>
      <c r="AX288" s="12" t="s">
        <v>83</v>
      </c>
      <c r="AY288" s="172" t="s">
        <v>146</v>
      </c>
    </row>
    <row r="289" spans="2:65" s="9" customFormat="1" ht="29.85" customHeight="1">
      <c r="B289" s="132"/>
      <c r="C289" s="133"/>
      <c r="D289" s="142" t="s">
        <v>115</v>
      </c>
      <c r="E289" s="142"/>
      <c r="F289" s="142"/>
      <c r="G289" s="142"/>
      <c r="H289" s="142"/>
      <c r="I289" s="142"/>
      <c r="J289" s="142"/>
      <c r="K289" s="142"/>
      <c r="L289" s="142"/>
      <c r="M289" s="142"/>
      <c r="N289" s="228">
        <f>BK289</f>
        <v>0</v>
      </c>
      <c r="O289" s="229"/>
      <c r="P289" s="229"/>
      <c r="Q289" s="229"/>
      <c r="R289" s="135"/>
      <c r="T289" s="136"/>
      <c r="U289" s="133"/>
      <c r="V289" s="133"/>
      <c r="W289" s="137">
        <f>SUM(W290:W300)</f>
        <v>0</v>
      </c>
      <c r="X289" s="133"/>
      <c r="Y289" s="137">
        <f>SUM(Y290:Y300)</f>
        <v>4.0179029999999996</v>
      </c>
      <c r="Z289" s="133"/>
      <c r="AA289" s="138">
        <f>SUM(AA290:AA300)</f>
        <v>0</v>
      </c>
      <c r="AR289" s="139" t="s">
        <v>83</v>
      </c>
      <c r="AT289" s="140" t="s">
        <v>74</v>
      </c>
      <c r="AU289" s="140" t="s">
        <v>83</v>
      </c>
      <c r="AY289" s="139" t="s">
        <v>146</v>
      </c>
      <c r="BK289" s="141">
        <f>SUM(BK290:BK300)</f>
        <v>0</v>
      </c>
    </row>
    <row r="290" spans="2:65" s="1" customFormat="1" ht="25.5" customHeight="1">
      <c r="B290" s="123"/>
      <c r="C290" s="143" t="s">
        <v>375</v>
      </c>
      <c r="D290" s="143" t="s">
        <v>147</v>
      </c>
      <c r="E290" s="144" t="s">
        <v>376</v>
      </c>
      <c r="F290" s="240" t="s">
        <v>377</v>
      </c>
      <c r="G290" s="240"/>
      <c r="H290" s="240"/>
      <c r="I290" s="240"/>
      <c r="J290" s="145" t="s">
        <v>209</v>
      </c>
      <c r="K290" s="146">
        <v>38.25</v>
      </c>
      <c r="L290" s="241">
        <v>0</v>
      </c>
      <c r="M290" s="241"/>
      <c r="N290" s="223">
        <f>ROUND(L290*K290,2)</f>
        <v>0</v>
      </c>
      <c r="O290" s="223"/>
      <c r="P290" s="223"/>
      <c r="Q290" s="223"/>
      <c r="R290" s="124"/>
      <c r="T290" s="147" t="s">
        <v>5</v>
      </c>
      <c r="U290" s="46" t="s">
        <v>41</v>
      </c>
      <c r="V290" s="38"/>
      <c r="W290" s="148">
        <f>V290*K290</f>
        <v>0</v>
      </c>
      <c r="X290" s="148">
        <v>0.105</v>
      </c>
      <c r="Y290" s="148">
        <f>X290*K290</f>
        <v>4.0162499999999994</v>
      </c>
      <c r="Z290" s="148">
        <v>0</v>
      </c>
      <c r="AA290" s="149">
        <f>Z290*K290</f>
        <v>0</v>
      </c>
      <c r="AR290" s="21" t="s">
        <v>151</v>
      </c>
      <c r="AT290" s="21" t="s">
        <v>147</v>
      </c>
      <c r="AU290" s="21" t="s">
        <v>99</v>
      </c>
      <c r="AY290" s="21" t="s">
        <v>146</v>
      </c>
      <c r="BE290" s="105">
        <f>IF(U290="základní",N290,0)</f>
        <v>0</v>
      </c>
      <c r="BF290" s="105">
        <f>IF(U290="snížená",N290,0)</f>
        <v>0</v>
      </c>
      <c r="BG290" s="105">
        <f>IF(U290="zákl. přenesená",N290,0)</f>
        <v>0</v>
      </c>
      <c r="BH290" s="105">
        <f>IF(U290="sníž. přenesená",N290,0)</f>
        <v>0</v>
      </c>
      <c r="BI290" s="105">
        <f>IF(U290="nulová",N290,0)</f>
        <v>0</v>
      </c>
      <c r="BJ290" s="21" t="s">
        <v>83</v>
      </c>
      <c r="BK290" s="105">
        <f>ROUND(L290*K290,2)</f>
        <v>0</v>
      </c>
      <c r="BL290" s="21" t="s">
        <v>151</v>
      </c>
      <c r="BM290" s="21" t="s">
        <v>378</v>
      </c>
    </row>
    <row r="291" spans="2:65" s="11" customFormat="1" ht="16.5" customHeight="1">
      <c r="B291" s="157"/>
      <c r="C291" s="158"/>
      <c r="D291" s="158"/>
      <c r="E291" s="159" t="s">
        <v>5</v>
      </c>
      <c r="F291" s="242" t="s">
        <v>379</v>
      </c>
      <c r="G291" s="243"/>
      <c r="H291" s="243"/>
      <c r="I291" s="243"/>
      <c r="J291" s="158"/>
      <c r="K291" s="160">
        <v>38.25</v>
      </c>
      <c r="L291" s="158"/>
      <c r="M291" s="158"/>
      <c r="N291" s="158"/>
      <c r="O291" s="158"/>
      <c r="P291" s="158"/>
      <c r="Q291" s="158"/>
      <c r="R291" s="161"/>
      <c r="T291" s="162"/>
      <c r="U291" s="158"/>
      <c r="V291" s="158"/>
      <c r="W291" s="158"/>
      <c r="X291" s="158"/>
      <c r="Y291" s="158"/>
      <c r="Z291" s="158"/>
      <c r="AA291" s="163"/>
      <c r="AT291" s="164" t="s">
        <v>154</v>
      </c>
      <c r="AU291" s="164" t="s">
        <v>99</v>
      </c>
      <c r="AV291" s="11" t="s">
        <v>99</v>
      </c>
      <c r="AW291" s="11" t="s">
        <v>35</v>
      </c>
      <c r="AX291" s="11" t="s">
        <v>83</v>
      </c>
      <c r="AY291" s="164" t="s">
        <v>146</v>
      </c>
    </row>
    <row r="292" spans="2:65" s="1" customFormat="1" ht="25.5" customHeight="1">
      <c r="B292" s="123"/>
      <c r="C292" s="143" t="s">
        <v>380</v>
      </c>
      <c r="D292" s="143" t="s">
        <v>147</v>
      </c>
      <c r="E292" s="144" t="s">
        <v>381</v>
      </c>
      <c r="F292" s="240" t="s">
        <v>382</v>
      </c>
      <c r="G292" s="240"/>
      <c r="H292" s="240"/>
      <c r="I292" s="240"/>
      <c r="J292" s="145" t="s">
        <v>209</v>
      </c>
      <c r="K292" s="146">
        <v>9.1999999999999993</v>
      </c>
      <c r="L292" s="241">
        <v>0</v>
      </c>
      <c r="M292" s="241"/>
      <c r="N292" s="223">
        <f>ROUND(L292*K292,2)</f>
        <v>0</v>
      </c>
      <c r="O292" s="223"/>
      <c r="P292" s="223"/>
      <c r="Q292" s="223"/>
      <c r="R292" s="124"/>
      <c r="T292" s="147" t="s">
        <v>5</v>
      </c>
      <c r="U292" s="46" t="s">
        <v>41</v>
      </c>
      <c r="V292" s="38"/>
      <c r="W292" s="148">
        <f>V292*K292</f>
        <v>0</v>
      </c>
      <c r="X292" s="148">
        <v>0</v>
      </c>
      <c r="Y292" s="148">
        <f>X292*K292</f>
        <v>0</v>
      </c>
      <c r="Z292" s="148">
        <v>0</v>
      </c>
      <c r="AA292" s="149">
        <f>Z292*K292</f>
        <v>0</v>
      </c>
      <c r="AR292" s="21" t="s">
        <v>151</v>
      </c>
      <c r="AT292" s="21" t="s">
        <v>147</v>
      </c>
      <c r="AU292" s="21" t="s">
        <v>99</v>
      </c>
      <c r="AY292" s="21" t="s">
        <v>146</v>
      </c>
      <c r="BE292" s="105">
        <f>IF(U292="základní",N292,0)</f>
        <v>0</v>
      </c>
      <c r="BF292" s="105">
        <f>IF(U292="snížená",N292,0)</f>
        <v>0</v>
      </c>
      <c r="BG292" s="105">
        <f>IF(U292="zákl. přenesená",N292,0)</f>
        <v>0</v>
      </c>
      <c r="BH292" s="105">
        <f>IF(U292="sníž. přenesená",N292,0)</f>
        <v>0</v>
      </c>
      <c r="BI292" s="105">
        <f>IF(U292="nulová",N292,0)</f>
        <v>0</v>
      </c>
      <c r="BJ292" s="21" t="s">
        <v>83</v>
      </c>
      <c r="BK292" s="105">
        <f>ROUND(L292*K292,2)</f>
        <v>0</v>
      </c>
      <c r="BL292" s="21" t="s">
        <v>151</v>
      </c>
      <c r="BM292" s="21" t="s">
        <v>383</v>
      </c>
    </row>
    <row r="293" spans="2:65" s="11" customFormat="1" ht="16.5" customHeight="1">
      <c r="B293" s="157"/>
      <c r="C293" s="158"/>
      <c r="D293" s="158"/>
      <c r="E293" s="159" t="s">
        <v>5</v>
      </c>
      <c r="F293" s="242" t="s">
        <v>384</v>
      </c>
      <c r="G293" s="243"/>
      <c r="H293" s="243"/>
      <c r="I293" s="243"/>
      <c r="J293" s="158"/>
      <c r="K293" s="160">
        <v>9.1999999999999993</v>
      </c>
      <c r="L293" s="158"/>
      <c r="M293" s="158"/>
      <c r="N293" s="158"/>
      <c r="O293" s="158"/>
      <c r="P293" s="158"/>
      <c r="Q293" s="158"/>
      <c r="R293" s="161"/>
      <c r="T293" s="162"/>
      <c r="U293" s="158"/>
      <c r="V293" s="158"/>
      <c r="W293" s="158"/>
      <c r="X293" s="158"/>
      <c r="Y293" s="158"/>
      <c r="Z293" s="158"/>
      <c r="AA293" s="163"/>
      <c r="AT293" s="164" t="s">
        <v>154</v>
      </c>
      <c r="AU293" s="164" t="s">
        <v>99</v>
      </c>
      <c r="AV293" s="11" t="s">
        <v>99</v>
      </c>
      <c r="AW293" s="11" t="s">
        <v>35</v>
      </c>
      <c r="AX293" s="11" t="s">
        <v>83</v>
      </c>
      <c r="AY293" s="164" t="s">
        <v>146</v>
      </c>
    </row>
    <row r="294" spans="2:65" s="1" customFormat="1" ht="25.5" customHeight="1">
      <c r="B294" s="123"/>
      <c r="C294" s="143" t="s">
        <v>385</v>
      </c>
      <c r="D294" s="143" t="s">
        <v>147</v>
      </c>
      <c r="E294" s="144" t="s">
        <v>386</v>
      </c>
      <c r="F294" s="240" t="s">
        <v>387</v>
      </c>
      <c r="G294" s="240"/>
      <c r="H294" s="240"/>
      <c r="I294" s="240"/>
      <c r="J294" s="145" t="s">
        <v>209</v>
      </c>
      <c r="K294" s="146">
        <v>9.1999999999999993</v>
      </c>
      <c r="L294" s="241">
        <v>0</v>
      </c>
      <c r="M294" s="241"/>
      <c r="N294" s="223">
        <f>ROUND(L294*K294,2)</f>
        <v>0</v>
      </c>
      <c r="O294" s="223"/>
      <c r="P294" s="223"/>
      <c r="Q294" s="223"/>
      <c r="R294" s="124"/>
      <c r="T294" s="147" t="s">
        <v>5</v>
      </c>
      <c r="U294" s="46" t="s">
        <v>41</v>
      </c>
      <c r="V294" s="38"/>
      <c r="W294" s="148">
        <f>V294*K294</f>
        <v>0</v>
      </c>
      <c r="X294" s="148">
        <v>0</v>
      </c>
      <c r="Y294" s="148">
        <f>X294*K294</f>
        <v>0</v>
      </c>
      <c r="Z294" s="148">
        <v>0</v>
      </c>
      <c r="AA294" s="149">
        <f>Z294*K294</f>
        <v>0</v>
      </c>
      <c r="AR294" s="21" t="s">
        <v>151</v>
      </c>
      <c r="AT294" s="21" t="s">
        <v>147</v>
      </c>
      <c r="AU294" s="21" t="s">
        <v>99</v>
      </c>
      <c r="AY294" s="21" t="s">
        <v>146</v>
      </c>
      <c r="BE294" s="105">
        <f>IF(U294="základní",N294,0)</f>
        <v>0</v>
      </c>
      <c r="BF294" s="105">
        <f>IF(U294="snížená",N294,0)</f>
        <v>0</v>
      </c>
      <c r="BG294" s="105">
        <f>IF(U294="zákl. přenesená",N294,0)</f>
        <v>0</v>
      </c>
      <c r="BH294" s="105">
        <f>IF(U294="sníž. přenesená",N294,0)</f>
        <v>0</v>
      </c>
      <c r="BI294" s="105">
        <f>IF(U294="nulová",N294,0)</f>
        <v>0</v>
      </c>
      <c r="BJ294" s="21" t="s">
        <v>83</v>
      </c>
      <c r="BK294" s="105">
        <f>ROUND(L294*K294,2)</f>
        <v>0</v>
      </c>
      <c r="BL294" s="21" t="s">
        <v>151</v>
      </c>
      <c r="BM294" s="21" t="s">
        <v>388</v>
      </c>
    </row>
    <row r="295" spans="2:65" s="1" customFormat="1" ht="38.25" customHeight="1">
      <c r="B295" s="123"/>
      <c r="C295" s="143" t="s">
        <v>389</v>
      </c>
      <c r="D295" s="143" t="s">
        <v>147</v>
      </c>
      <c r="E295" s="144" t="s">
        <v>390</v>
      </c>
      <c r="F295" s="240" t="s">
        <v>391</v>
      </c>
      <c r="G295" s="240"/>
      <c r="H295" s="240"/>
      <c r="I295" s="240"/>
      <c r="J295" s="145" t="s">
        <v>229</v>
      </c>
      <c r="K295" s="146">
        <v>55.1</v>
      </c>
      <c r="L295" s="241">
        <v>0</v>
      </c>
      <c r="M295" s="241"/>
      <c r="N295" s="223">
        <f>ROUND(L295*K295,2)</f>
        <v>0</v>
      </c>
      <c r="O295" s="223"/>
      <c r="P295" s="223"/>
      <c r="Q295" s="223"/>
      <c r="R295" s="124"/>
      <c r="T295" s="147" t="s">
        <v>5</v>
      </c>
      <c r="U295" s="46" t="s">
        <v>41</v>
      </c>
      <c r="V295" s="38"/>
      <c r="W295" s="148">
        <f>V295*K295</f>
        <v>0</v>
      </c>
      <c r="X295" s="148">
        <v>3.0000000000000001E-5</v>
      </c>
      <c r="Y295" s="148">
        <f>X295*K295</f>
        <v>1.6530000000000002E-3</v>
      </c>
      <c r="Z295" s="148">
        <v>0</v>
      </c>
      <c r="AA295" s="149">
        <f>Z295*K295</f>
        <v>0</v>
      </c>
      <c r="AR295" s="21" t="s">
        <v>151</v>
      </c>
      <c r="AT295" s="21" t="s">
        <v>147</v>
      </c>
      <c r="AU295" s="21" t="s">
        <v>99</v>
      </c>
      <c r="AY295" s="21" t="s">
        <v>146</v>
      </c>
      <c r="BE295" s="105">
        <f>IF(U295="základní",N295,0)</f>
        <v>0</v>
      </c>
      <c r="BF295" s="105">
        <f>IF(U295="snížená",N295,0)</f>
        <v>0</v>
      </c>
      <c r="BG295" s="105">
        <f>IF(U295="zákl. přenesená",N295,0)</f>
        <v>0</v>
      </c>
      <c r="BH295" s="105">
        <f>IF(U295="sníž. přenesená",N295,0)</f>
        <v>0</v>
      </c>
      <c r="BI295" s="105">
        <f>IF(U295="nulová",N295,0)</f>
        <v>0</v>
      </c>
      <c r="BJ295" s="21" t="s">
        <v>83</v>
      </c>
      <c r="BK295" s="105">
        <f>ROUND(L295*K295,2)</f>
        <v>0</v>
      </c>
      <c r="BL295" s="21" t="s">
        <v>151</v>
      </c>
      <c r="BM295" s="21" t="s">
        <v>392</v>
      </c>
    </row>
    <row r="296" spans="2:65" s="11" customFormat="1" ht="16.5" customHeight="1">
      <c r="B296" s="157"/>
      <c r="C296" s="158"/>
      <c r="D296" s="158"/>
      <c r="E296" s="159" t="s">
        <v>5</v>
      </c>
      <c r="F296" s="242" t="s">
        <v>393</v>
      </c>
      <c r="G296" s="243"/>
      <c r="H296" s="243"/>
      <c r="I296" s="243"/>
      <c r="J296" s="158"/>
      <c r="K296" s="160">
        <v>12.2</v>
      </c>
      <c r="L296" s="158"/>
      <c r="M296" s="158"/>
      <c r="N296" s="158"/>
      <c r="O296" s="158"/>
      <c r="P296" s="158"/>
      <c r="Q296" s="158"/>
      <c r="R296" s="161"/>
      <c r="T296" s="162"/>
      <c r="U296" s="158"/>
      <c r="V296" s="158"/>
      <c r="W296" s="158"/>
      <c r="X296" s="158"/>
      <c r="Y296" s="158"/>
      <c r="Z296" s="158"/>
      <c r="AA296" s="163"/>
      <c r="AT296" s="164" t="s">
        <v>154</v>
      </c>
      <c r="AU296" s="164" t="s">
        <v>99</v>
      </c>
      <c r="AV296" s="11" t="s">
        <v>99</v>
      </c>
      <c r="AW296" s="11" t="s">
        <v>35</v>
      </c>
      <c r="AX296" s="11" t="s">
        <v>75</v>
      </c>
      <c r="AY296" s="164" t="s">
        <v>146</v>
      </c>
    </row>
    <row r="297" spans="2:65" s="11" customFormat="1" ht="16.5" customHeight="1">
      <c r="B297" s="157"/>
      <c r="C297" s="158"/>
      <c r="D297" s="158"/>
      <c r="E297" s="159" t="s">
        <v>5</v>
      </c>
      <c r="F297" s="234" t="s">
        <v>394</v>
      </c>
      <c r="G297" s="235"/>
      <c r="H297" s="235"/>
      <c r="I297" s="235"/>
      <c r="J297" s="158"/>
      <c r="K297" s="160">
        <v>13.3</v>
      </c>
      <c r="L297" s="158"/>
      <c r="M297" s="158"/>
      <c r="N297" s="158"/>
      <c r="O297" s="158"/>
      <c r="P297" s="158"/>
      <c r="Q297" s="158"/>
      <c r="R297" s="161"/>
      <c r="T297" s="162"/>
      <c r="U297" s="158"/>
      <c r="V297" s="158"/>
      <c r="W297" s="158"/>
      <c r="X297" s="158"/>
      <c r="Y297" s="158"/>
      <c r="Z297" s="158"/>
      <c r="AA297" s="163"/>
      <c r="AT297" s="164" t="s">
        <v>154</v>
      </c>
      <c r="AU297" s="164" t="s">
        <v>99</v>
      </c>
      <c r="AV297" s="11" t="s">
        <v>99</v>
      </c>
      <c r="AW297" s="11" t="s">
        <v>35</v>
      </c>
      <c r="AX297" s="11" t="s">
        <v>75</v>
      </c>
      <c r="AY297" s="164" t="s">
        <v>146</v>
      </c>
    </row>
    <row r="298" spans="2:65" s="11" customFormat="1" ht="16.5" customHeight="1">
      <c r="B298" s="157"/>
      <c r="C298" s="158"/>
      <c r="D298" s="158"/>
      <c r="E298" s="159" t="s">
        <v>5</v>
      </c>
      <c r="F298" s="234" t="s">
        <v>395</v>
      </c>
      <c r="G298" s="235"/>
      <c r="H298" s="235"/>
      <c r="I298" s="235"/>
      <c r="J298" s="158"/>
      <c r="K298" s="160">
        <v>12.4</v>
      </c>
      <c r="L298" s="158"/>
      <c r="M298" s="158"/>
      <c r="N298" s="158"/>
      <c r="O298" s="158"/>
      <c r="P298" s="158"/>
      <c r="Q298" s="158"/>
      <c r="R298" s="161"/>
      <c r="T298" s="162"/>
      <c r="U298" s="158"/>
      <c r="V298" s="158"/>
      <c r="W298" s="158"/>
      <c r="X298" s="158"/>
      <c r="Y298" s="158"/>
      <c r="Z298" s="158"/>
      <c r="AA298" s="163"/>
      <c r="AT298" s="164" t="s">
        <v>154</v>
      </c>
      <c r="AU298" s="164" t="s">
        <v>99</v>
      </c>
      <c r="AV298" s="11" t="s">
        <v>99</v>
      </c>
      <c r="AW298" s="11" t="s">
        <v>35</v>
      </c>
      <c r="AX298" s="11" t="s">
        <v>75</v>
      </c>
      <c r="AY298" s="164" t="s">
        <v>146</v>
      </c>
    </row>
    <row r="299" spans="2:65" s="11" customFormat="1" ht="16.5" customHeight="1">
      <c r="B299" s="157"/>
      <c r="C299" s="158"/>
      <c r="D299" s="158"/>
      <c r="E299" s="159" t="s">
        <v>5</v>
      </c>
      <c r="F299" s="234" t="s">
        <v>396</v>
      </c>
      <c r="G299" s="235"/>
      <c r="H299" s="235"/>
      <c r="I299" s="235"/>
      <c r="J299" s="158"/>
      <c r="K299" s="160">
        <v>17.2</v>
      </c>
      <c r="L299" s="158"/>
      <c r="M299" s="158"/>
      <c r="N299" s="158"/>
      <c r="O299" s="158"/>
      <c r="P299" s="158"/>
      <c r="Q299" s="158"/>
      <c r="R299" s="161"/>
      <c r="T299" s="162"/>
      <c r="U299" s="158"/>
      <c r="V299" s="158"/>
      <c r="W299" s="158"/>
      <c r="X299" s="158"/>
      <c r="Y299" s="158"/>
      <c r="Z299" s="158"/>
      <c r="AA299" s="163"/>
      <c r="AT299" s="164" t="s">
        <v>154</v>
      </c>
      <c r="AU299" s="164" t="s">
        <v>99</v>
      </c>
      <c r="AV299" s="11" t="s">
        <v>99</v>
      </c>
      <c r="AW299" s="11" t="s">
        <v>35</v>
      </c>
      <c r="AX299" s="11" t="s">
        <v>75</v>
      </c>
      <c r="AY299" s="164" t="s">
        <v>146</v>
      </c>
    </row>
    <row r="300" spans="2:65" s="12" customFormat="1" ht="16.5" customHeight="1">
      <c r="B300" s="165"/>
      <c r="C300" s="166"/>
      <c r="D300" s="166"/>
      <c r="E300" s="167" t="s">
        <v>5</v>
      </c>
      <c r="F300" s="238" t="s">
        <v>163</v>
      </c>
      <c r="G300" s="239"/>
      <c r="H300" s="239"/>
      <c r="I300" s="239"/>
      <c r="J300" s="166"/>
      <c r="K300" s="168">
        <v>55.1</v>
      </c>
      <c r="L300" s="166"/>
      <c r="M300" s="166"/>
      <c r="N300" s="166"/>
      <c r="O300" s="166"/>
      <c r="P300" s="166"/>
      <c r="Q300" s="166"/>
      <c r="R300" s="169"/>
      <c r="T300" s="170"/>
      <c r="U300" s="166"/>
      <c r="V300" s="166"/>
      <c r="W300" s="166"/>
      <c r="X300" s="166"/>
      <c r="Y300" s="166"/>
      <c r="Z300" s="166"/>
      <c r="AA300" s="171"/>
      <c r="AT300" s="172" t="s">
        <v>154</v>
      </c>
      <c r="AU300" s="172" t="s">
        <v>99</v>
      </c>
      <c r="AV300" s="12" t="s">
        <v>151</v>
      </c>
      <c r="AW300" s="12" t="s">
        <v>35</v>
      </c>
      <c r="AX300" s="12" t="s">
        <v>83</v>
      </c>
      <c r="AY300" s="172" t="s">
        <v>146</v>
      </c>
    </row>
    <row r="301" spans="2:65" s="9" customFormat="1" ht="29.85" customHeight="1">
      <c r="B301" s="132"/>
      <c r="C301" s="133"/>
      <c r="D301" s="142" t="s">
        <v>116</v>
      </c>
      <c r="E301" s="142"/>
      <c r="F301" s="142"/>
      <c r="G301" s="142"/>
      <c r="H301" s="142"/>
      <c r="I301" s="142"/>
      <c r="J301" s="142"/>
      <c r="K301" s="142"/>
      <c r="L301" s="142"/>
      <c r="M301" s="142"/>
      <c r="N301" s="228">
        <f>BK301</f>
        <v>0</v>
      </c>
      <c r="O301" s="229"/>
      <c r="P301" s="229"/>
      <c r="Q301" s="229"/>
      <c r="R301" s="135"/>
      <c r="T301" s="136"/>
      <c r="U301" s="133"/>
      <c r="V301" s="133"/>
      <c r="W301" s="137">
        <f>SUM(W302:W305)</f>
        <v>0</v>
      </c>
      <c r="X301" s="133"/>
      <c r="Y301" s="137">
        <f>SUM(Y302:Y305)</f>
        <v>0.20369999999999999</v>
      </c>
      <c r="Z301" s="133"/>
      <c r="AA301" s="138">
        <f>SUM(AA302:AA305)</f>
        <v>0</v>
      </c>
      <c r="AR301" s="139" t="s">
        <v>83</v>
      </c>
      <c r="AT301" s="140" t="s">
        <v>74</v>
      </c>
      <c r="AU301" s="140" t="s">
        <v>83</v>
      </c>
      <c r="AY301" s="139" t="s">
        <v>146</v>
      </c>
      <c r="BK301" s="141">
        <f>SUM(BK302:BK305)</f>
        <v>0</v>
      </c>
    </row>
    <row r="302" spans="2:65" s="1" customFormat="1" ht="25.5" customHeight="1">
      <c r="B302" s="123"/>
      <c r="C302" s="143" t="s">
        <v>397</v>
      </c>
      <c r="D302" s="143" t="s">
        <v>147</v>
      </c>
      <c r="E302" s="144" t="s">
        <v>398</v>
      </c>
      <c r="F302" s="240" t="s">
        <v>399</v>
      </c>
      <c r="G302" s="240"/>
      <c r="H302" s="240"/>
      <c r="I302" s="240"/>
      <c r="J302" s="145" t="s">
        <v>204</v>
      </c>
      <c r="K302" s="146">
        <v>2</v>
      </c>
      <c r="L302" s="241">
        <v>0</v>
      </c>
      <c r="M302" s="241"/>
      <c r="N302" s="223">
        <f>ROUND(L302*K302,2)</f>
        <v>0</v>
      </c>
      <c r="O302" s="223"/>
      <c r="P302" s="223"/>
      <c r="Q302" s="223"/>
      <c r="R302" s="124"/>
      <c r="T302" s="147" t="s">
        <v>5</v>
      </c>
      <c r="U302" s="46" t="s">
        <v>41</v>
      </c>
      <c r="V302" s="38"/>
      <c r="W302" s="148">
        <f>V302*K302</f>
        <v>0</v>
      </c>
      <c r="X302" s="148">
        <v>4.8000000000000001E-4</v>
      </c>
      <c r="Y302" s="148">
        <f>X302*K302</f>
        <v>9.6000000000000002E-4</v>
      </c>
      <c r="Z302" s="148">
        <v>0</v>
      </c>
      <c r="AA302" s="149">
        <f>Z302*K302</f>
        <v>0</v>
      </c>
      <c r="AR302" s="21" t="s">
        <v>151</v>
      </c>
      <c r="AT302" s="21" t="s">
        <v>147</v>
      </c>
      <c r="AU302" s="21" t="s">
        <v>99</v>
      </c>
      <c r="AY302" s="21" t="s">
        <v>146</v>
      </c>
      <c r="BE302" s="105">
        <f>IF(U302="základní",N302,0)</f>
        <v>0</v>
      </c>
      <c r="BF302" s="105">
        <f>IF(U302="snížená",N302,0)</f>
        <v>0</v>
      </c>
      <c r="BG302" s="105">
        <f>IF(U302="zákl. přenesená",N302,0)</f>
        <v>0</v>
      </c>
      <c r="BH302" s="105">
        <f>IF(U302="sníž. přenesená",N302,0)</f>
        <v>0</v>
      </c>
      <c r="BI302" s="105">
        <f>IF(U302="nulová",N302,0)</f>
        <v>0</v>
      </c>
      <c r="BJ302" s="21" t="s">
        <v>83</v>
      </c>
      <c r="BK302" s="105">
        <f>ROUND(L302*K302,2)</f>
        <v>0</v>
      </c>
      <c r="BL302" s="21" t="s">
        <v>151</v>
      </c>
      <c r="BM302" s="21" t="s">
        <v>400</v>
      </c>
    </row>
    <row r="303" spans="2:65" s="1" customFormat="1" ht="25.5" customHeight="1">
      <c r="B303" s="123"/>
      <c r="C303" s="173" t="s">
        <v>401</v>
      </c>
      <c r="D303" s="173" t="s">
        <v>341</v>
      </c>
      <c r="E303" s="174" t="s">
        <v>402</v>
      </c>
      <c r="F303" s="245" t="s">
        <v>403</v>
      </c>
      <c r="G303" s="245"/>
      <c r="H303" s="245"/>
      <c r="I303" s="245"/>
      <c r="J303" s="175" t="s">
        <v>204</v>
      </c>
      <c r="K303" s="176">
        <v>2</v>
      </c>
      <c r="L303" s="246">
        <v>0</v>
      </c>
      <c r="M303" s="246"/>
      <c r="N303" s="244">
        <f>ROUND(L303*K303,2)</f>
        <v>0</v>
      </c>
      <c r="O303" s="223"/>
      <c r="P303" s="223"/>
      <c r="Q303" s="223"/>
      <c r="R303" s="124"/>
      <c r="T303" s="147" t="s">
        <v>5</v>
      </c>
      <c r="U303" s="46" t="s">
        <v>41</v>
      </c>
      <c r="V303" s="38"/>
      <c r="W303" s="148">
        <f>V303*K303</f>
        <v>0</v>
      </c>
      <c r="X303" s="148">
        <v>1.521E-2</v>
      </c>
      <c r="Y303" s="148">
        <f>X303*K303</f>
        <v>3.0419999999999999E-2</v>
      </c>
      <c r="Z303" s="148">
        <v>0</v>
      </c>
      <c r="AA303" s="149">
        <f>Z303*K303</f>
        <v>0</v>
      </c>
      <c r="AR303" s="21" t="s">
        <v>190</v>
      </c>
      <c r="AT303" s="21" t="s">
        <v>341</v>
      </c>
      <c r="AU303" s="21" t="s">
        <v>99</v>
      </c>
      <c r="AY303" s="21" t="s">
        <v>146</v>
      </c>
      <c r="BE303" s="105">
        <f>IF(U303="základní",N303,0)</f>
        <v>0</v>
      </c>
      <c r="BF303" s="105">
        <f>IF(U303="snížená",N303,0)</f>
        <v>0</v>
      </c>
      <c r="BG303" s="105">
        <f>IF(U303="zákl. přenesená",N303,0)</f>
        <v>0</v>
      </c>
      <c r="BH303" s="105">
        <f>IF(U303="sníž. přenesená",N303,0)</f>
        <v>0</v>
      </c>
      <c r="BI303" s="105">
        <f>IF(U303="nulová",N303,0)</f>
        <v>0</v>
      </c>
      <c r="BJ303" s="21" t="s">
        <v>83</v>
      </c>
      <c r="BK303" s="105">
        <f>ROUND(L303*K303,2)</f>
        <v>0</v>
      </c>
      <c r="BL303" s="21" t="s">
        <v>151</v>
      </c>
      <c r="BM303" s="21" t="s">
        <v>404</v>
      </c>
    </row>
    <row r="304" spans="2:65" s="1" customFormat="1" ht="25.5" customHeight="1">
      <c r="B304" s="123"/>
      <c r="C304" s="143" t="s">
        <v>405</v>
      </c>
      <c r="D304" s="143" t="s">
        <v>147</v>
      </c>
      <c r="E304" s="144" t="s">
        <v>406</v>
      </c>
      <c r="F304" s="240" t="s">
        <v>407</v>
      </c>
      <c r="G304" s="240"/>
      <c r="H304" s="240"/>
      <c r="I304" s="240"/>
      <c r="J304" s="145" t="s">
        <v>204</v>
      </c>
      <c r="K304" s="146">
        <v>3</v>
      </c>
      <c r="L304" s="241">
        <v>0</v>
      </c>
      <c r="M304" s="241"/>
      <c r="N304" s="223">
        <f>ROUND(L304*K304,2)</f>
        <v>0</v>
      </c>
      <c r="O304" s="223"/>
      <c r="P304" s="223"/>
      <c r="Q304" s="223"/>
      <c r="R304" s="124"/>
      <c r="T304" s="147" t="s">
        <v>5</v>
      </c>
      <c r="U304" s="46" t="s">
        <v>41</v>
      </c>
      <c r="V304" s="38"/>
      <c r="W304" s="148">
        <f>V304*K304</f>
        <v>0</v>
      </c>
      <c r="X304" s="148">
        <v>4.684E-2</v>
      </c>
      <c r="Y304" s="148">
        <f>X304*K304</f>
        <v>0.14052000000000001</v>
      </c>
      <c r="Z304" s="148">
        <v>0</v>
      </c>
      <c r="AA304" s="149">
        <f>Z304*K304</f>
        <v>0</v>
      </c>
      <c r="AR304" s="21" t="s">
        <v>151</v>
      </c>
      <c r="AT304" s="21" t="s">
        <v>147</v>
      </c>
      <c r="AU304" s="21" t="s">
        <v>99</v>
      </c>
      <c r="AY304" s="21" t="s">
        <v>146</v>
      </c>
      <c r="BE304" s="105">
        <f>IF(U304="základní",N304,0)</f>
        <v>0</v>
      </c>
      <c r="BF304" s="105">
        <f>IF(U304="snížená",N304,0)</f>
        <v>0</v>
      </c>
      <c r="BG304" s="105">
        <f>IF(U304="zákl. přenesená",N304,0)</f>
        <v>0</v>
      </c>
      <c r="BH304" s="105">
        <f>IF(U304="sníž. přenesená",N304,0)</f>
        <v>0</v>
      </c>
      <c r="BI304" s="105">
        <f>IF(U304="nulová",N304,0)</f>
        <v>0</v>
      </c>
      <c r="BJ304" s="21" t="s">
        <v>83</v>
      </c>
      <c r="BK304" s="105">
        <f>ROUND(L304*K304,2)</f>
        <v>0</v>
      </c>
      <c r="BL304" s="21" t="s">
        <v>151</v>
      </c>
      <c r="BM304" s="21" t="s">
        <v>408</v>
      </c>
    </row>
    <row r="305" spans="2:65" s="1" customFormat="1" ht="25.5" customHeight="1">
      <c r="B305" s="123"/>
      <c r="C305" s="173" t="s">
        <v>409</v>
      </c>
      <c r="D305" s="173" t="s">
        <v>341</v>
      </c>
      <c r="E305" s="174" t="s">
        <v>410</v>
      </c>
      <c r="F305" s="245" t="s">
        <v>411</v>
      </c>
      <c r="G305" s="245"/>
      <c r="H305" s="245"/>
      <c r="I305" s="245"/>
      <c r="J305" s="175" t="s">
        <v>204</v>
      </c>
      <c r="K305" s="176">
        <v>3</v>
      </c>
      <c r="L305" s="246">
        <v>0</v>
      </c>
      <c r="M305" s="246"/>
      <c r="N305" s="244">
        <f>ROUND(L305*K305,2)</f>
        <v>0</v>
      </c>
      <c r="O305" s="223"/>
      <c r="P305" s="223"/>
      <c r="Q305" s="223"/>
      <c r="R305" s="124"/>
      <c r="T305" s="147" t="s">
        <v>5</v>
      </c>
      <c r="U305" s="46" t="s">
        <v>41</v>
      </c>
      <c r="V305" s="38"/>
      <c r="W305" s="148">
        <f>V305*K305</f>
        <v>0</v>
      </c>
      <c r="X305" s="148">
        <v>1.06E-2</v>
      </c>
      <c r="Y305" s="148">
        <f>X305*K305</f>
        <v>3.1800000000000002E-2</v>
      </c>
      <c r="Z305" s="148">
        <v>0</v>
      </c>
      <c r="AA305" s="149">
        <f>Z305*K305</f>
        <v>0</v>
      </c>
      <c r="AR305" s="21" t="s">
        <v>190</v>
      </c>
      <c r="AT305" s="21" t="s">
        <v>341</v>
      </c>
      <c r="AU305" s="21" t="s">
        <v>99</v>
      </c>
      <c r="AY305" s="21" t="s">
        <v>146</v>
      </c>
      <c r="BE305" s="105">
        <f>IF(U305="základní",N305,0)</f>
        <v>0</v>
      </c>
      <c r="BF305" s="105">
        <f>IF(U305="snížená",N305,0)</f>
        <v>0</v>
      </c>
      <c r="BG305" s="105">
        <f>IF(U305="zákl. přenesená",N305,0)</f>
        <v>0</v>
      </c>
      <c r="BH305" s="105">
        <f>IF(U305="sníž. přenesená",N305,0)</f>
        <v>0</v>
      </c>
      <c r="BI305" s="105">
        <f>IF(U305="nulová",N305,0)</f>
        <v>0</v>
      </c>
      <c r="BJ305" s="21" t="s">
        <v>83</v>
      </c>
      <c r="BK305" s="105">
        <f>ROUND(L305*K305,2)</f>
        <v>0</v>
      </c>
      <c r="BL305" s="21" t="s">
        <v>151</v>
      </c>
      <c r="BM305" s="21" t="s">
        <v>412</v>
      </c>
    </row>
    <row r="306" spans="2:65" s="9" customFormat="1" ht="29.85" customHeight="1">
      <c r="B306" s="132"/>
      <c r="C306" s="133"/>
      <c r="D306" s="142" t="s">
        <v>117</v>
      </c>
      <c r="E306" s="142"/>
      <c r="F306" s="142"/>
      <c r="G306" s="142"/>
      <c r="H306" s="142"/>
      <c r="I306" s="142"/>
      <c r="J306" s="142"/>
      <c r="K306" s="142"/>
      <c r="L306" s="142"/>
      <c r="M306" s="142"/>
      <c r="N306" s="230">
        <f>BK306</f>
        <v>0</v>
      </c>
      <c r="O306" s="231"/>
      <c r="P306" s="231"/>
      <c r="Q306" s="231"/>
      <c r="R306" s="135"/>
      <c r="T306" s="136"/>
      <c r="U306" s="133"/>
      <c r="V306" s="133"/>
      <c r="W306" s="137">
        <f>W307</f>
        <v>0</v>
      </c>
      <c r="X306" s="133"/>
      <c r="Y306" s="137">
        <f>Y307</f>
        <v>1.5300000000000001E-3</v>
      </c>
      <c r="Z306" s="133"/>
      <c r="AA306" s="138">
        <f>AA307</f>
        <v>0</v>
      </c>
      <c r="AR306" s="139" t="s">
        <v>83</v>
      </c>
      <c r="AT306" s="140" t="s">
        <v>74</v>
      </c>
      <c r="AU306" s="140" t="s">
        <v>83</v>
      </c>
      <c r="AY306" s="139" t="s">
        <v>146</v>
      </c>
      <c r="BK306" s="141">
        <f>BK307</f>
        <v>0</v>
      </c>
    </row>
    <row r="307" spans="2:65" s="1" customFormat="1" ht="25.5" customHeight="1">
      <c r="B307" s="123"/>
      <c r="C307" s="143" t="s">
        <v>413</v>
      </c>
      <c r="D307" s="143" t="s">
        <v>147</v>
      </c>
      <c r="E307" s="144" t="s">
        <v>414</v>
      </c>
      <c r="F307" s="240" t="s">
        <v>415</v>
      </c>
      <c r="G307" s="240"/>
      <c r="H307" s="240"/>
      <c r="I307" s="240"/>
      <c r="J307" s="145" t="s">
        <v>209</v>
      </c>
      <c r="K307" s="146">
        <v>38.25</v>
      </c>
      <c r="L307" s="241">
        <v>0</v>
      </c>
      <c r="M307" s="241"/>
      <c r="N307" s="223">
        <f>ROUND(L307*K307,2)</f>
        <v>0</v>
      </c>
      <c r="O307" s="223"/>
      <c r="P307" s="223"/>
      <c r="Q307" s="223"/>
      <c r="R307" s="124"/>
      <c r="T307" s="147" t="s">
        <v>5</v>
      </c>
      <c r="U307" s="46" t="s">
        <v>41</v>
      </c>
      <c r="V307" s="38"/>
      <c r="W307" s="148">
        <f>V307*K307</f>
        <v>0</v>
      </c>
      <c r="X307" s="148">
        <v>4.0000000000000003E-5</v>
      </c>
      <c r="Y307" s="148">
        <f>X307*K307</f>
        <v>1.5300000000000001E-3</v>
      </c>
      <c r="Z307" s="148">
        <v>0</v>
      </c>
      <c r="AA307" s="149">
        <f>Z307*K307</f>
        <v>0</v>
      </c>
      <c r="AR307" s="21" t="s">
        <v>151</v>
      </c>
      <c r="AT307" s="21" t="s">
        <v>147</v>
      </c>
      <c r="AU307" s="21" t="s">
        <v>99</v>
      </c>
      <c r="AY307" s="21" t="s">
        <v>146</v>
      </c>
      <c r="BE307" s="105">
        <f>IF(U307="základní",N307,0)</f>
        <v>0</v>
      </c>
      <c r="BF307" s="105">
        <f>IF(U307="snížená",N307,0)</f>
        <v>0</v>
      </c>
      <c r="BG307" s="105">
        <f>IF(U307="zákl. přenesená",N307,0)</f>
        <v>0</v>
      </c>
      <c r="BH307" s="105">
        <f>IF(U307="sníž. přenesená",N307,0)</f>
        <v>0</v>
      </c>
      <c r="BI307" s="105">
        <f>IF(U307="nulová",N307,0)</f>
        <v>0</v>
      </c>
      <c r="BJ307" s="21" t="s">
        <v>83</v>
      </c>
      <c r="BK307" s="105">
        <f>ROUND(L307*K307,2)</f>
        <v>0</v>
      </c>
      <c r="BL307" s="21" t="s">
        <v>151</v>
      </c>
      <c r="BM307" s="21" t="s">
        <v>416</v>
      </c>
    </row>
    <row r="308" spans="2:65" s="9" customFormat="1" ht="29.85" customHeight="1">
      <c r="B308" s="132"/>
      <c r="C308" s="133"/>
      <c r="D308" s="142" t="s">
        <v>118</v>
      </c>
      <c r="E308" s="142"/>
      <c r="F308" s="142"/>
      <c r="G308" s="142"/>
      <c r="H308" s="142"/>
      <c r="I308" s="142"/>
      <c r="J308" s="142"/>
      <c r="K308" s="142"/>
      <c r="L308" s="142"/>
      <c r="M308" s="142"/>
      <c r="N308" s="230">
        <f>BK308</f>
        <v>0</v>
      </c>
      <c r="O308" s="231"/>
      <c r="P308" s="231"/>
      <c r="Q308" s="231"/>
      <c r="R308" s="135"/>
      <c r="T308" s="136"/>
      <c r="U308" s="133"/>
      <c r="V308" s="133"/>
      <c r="W308" s="137">
        <f>SUM(W309:W316)</f>
        <v>0</v>
      </c>
      <c r="X308" s="133"/>
      <c r="Y308" s="137">
        <f>SUM(Y309:Y316)</f>
        <v>4.9724999999999995E-3</v>
      </c>
      <c r="Z308" s="133"/>
      <c r="AA308" s="138">
        <f>SUM(AA309:AA316)</f>
        <v>0</v>
      </c>
      <c r="AR308" s="139" t="s">
        <v>83</v>
      </c>
      <c r="AT308" s="140" t="s">
        <v>74</v>
      </c>
      <c r="AU308" s="140" t="s">
        <v>83</v>
      </c>
      <c r="AY308" s="139" t="s">
        <v>146</v>
      </c>
      <c r="BK308" s="141">
        <f>SUM(BK309:BK316)</f>
        <v>0</v>
      </c>
    </row>
    <row r="309" spans="2:65" s="1" customFormat="1" ht="38.25" customHeight="1">
      <c r="B309" s="123"/>
      <c r="C309" s="143" t="s">
        <v>417</v>
      </c>
      <c r="D309" s="143" t="s">
        <v>147</v>
      </c>
      <c r="E309" s="144" t="s">
        <v>418</v>
      </c>
      <c r="F309" s="240" t="s">
        <v>419</v>
      </c>
      <c r="G309" s="240"/>
      <c r="H309" s="240"/>
      <c r="I309" s="240"/>
      <c r="J309" s="145" t="s">
        <v>209</v>
      </c>
      <c r="K309" s="146">
        <v>39.299999999999997</v>
      </c>
      <c r="L309" s="241">
        <v>0</v>
      </c>
      <c r="M309" s="241"/>
      <c r="N309" s="223">
        <f>ROUND(L309*K309,2)</f>
        <v>0</v>
      </c>
      <c r="O309" s="223"/>
      <c r="P309" s="223"/>
      <c r="Q309" s="223"/>
      <c r="R309" s="124"/>
      <c r="T309" s="147" t="s">
        <v>5</v>
      </c>
      <c r="U309" s="46" t="s">
        <v>41</v>
      </c>
      <c r="V309" s="38"/>
      <c r="W309" s="148">
        <f>V309*K309</f>
        <v>0</v>
      </c>
      <c r="X309" s="148">
        <v>0</v>
      </c>
      <c r="Y309" s="148">
        <f>X309*K309</f>
        <v>0</v>
      </c>
      <c r="Z309" s="148">
        <v>0</v>
      </c>
      <c r="AA309" s="149">
        <f>Z309*K309</f>
        <v>0</v>
      </c>
      <c r="AR309" s="21" t="s">
        <v>151</v>
      </c>
      <c r="AT309" s="21" t="s">
        <v>147</v>
      </c>
      <c r="AU309" s="21" t="s">
        <v>99</v>
      </c>
      <c r="AY309" s="21" t="s">
        <v>146</v>
      </c>
      <c r="BE309" s="105">
        <f>IF(U309="základní",N309,0)</f>
        <v>0</v>
      </c>
      <c r="BF309" s="105">
        <f>IF(U309="snížená",N309,0)</f>
        <v>0</v>
      </c>
      <c r="BG309" s="105">
        <f>IF(U309="zákl. přenesená",N309,0)</f>
        <v>0</v>
      </c>
      <c r="BH309" s="105">
        <f>IF(U309="sníž. přenesená",N309,0)</f>
        <v>0</v>
      </c>
      <c r="BI309" s="105">
        <f>IF(U309="nulová",N309,0)</f>
        <v>0</v>
      </c>
      <c r="BJ309" s="21" t="s">
        <v>83</v>
      </c>
      <c r="BK309" s="105">
        <f>ROUND(L309*K309,2)</f>
        <v>0</v>
      </c>
      <c r="BL309" s="21" t="s">
        <v>151</v>
      </c>
      <c r="BM309" s="21" t="s">
        <v>420</v>
      </c>
    </row>
    <row r="310" spans="2:65" s="10" customFormat="1" ht="16.5" customHeight="1">
      <c r="B310" s="150"/>
      <c r="C310" s="151"/>
      <c r="D310" s="151"/>
      <c r="E310" s="152" t="s">
        <v>5</v>
      </c>
      <c r="F310" s="232" t="s">
        <v>421</v>
      </c>
      <c r="G310" s="233"/>
      <c r="H310" s="233"/>
      <c r="I310" s="233"/>
      <c r="J310" s="151"/>
      <c r="K310" s="152" t="s">
        <v>5</v>
      </c>
      <c r="L310" s="151"/>
      <c r="M310" s="151"/>
      <c r="N310" s="151"/>
      <c r="O310" s="151"/>
      <c r="P310" s="151"/>
      <c r="Q310" s="151"/>
      <c r="R310" s="153"/>
      <c r="T310" s="154"/>
      <c r="U310" s="151"/>
      <c r="V310" s="151"/>
      <c r="W310" s="151"/>
      <c r="X310" s="151"/>
      <c r="Y310" s="151"/>
      <c r="Z310" s="151"/>
      <c r="AA310" s="155"/>
      <c r="AT310" s="156" t="s">
        <v>154</v>
      </c>
      <c r="AU310" s="156" t="s">
        <v>99</v>
      </c>
      <c r="AV310" s="10" t="s">
        <v>83</v>
      </c>
      <c r="AW310" s="10" t="s">
        <v>35</v>
      </c>
      <c r="AX310" s="10" t="s">
        <v>75</v>
      </c>
      <c r="AY310" s="156" t="s">
        <v>146</v>
      </c>
    </row>
    <row r="311" spans="2:65" s="11" customFormat="1" ht="16.5" customHeight="1">
      <c r="B311" s="157"/>
      <c r="C311" s="158"/>
      <c r="D311" s="158"/>
      <c r="E311" s="159" t="s">
        <v>5</v>
      </c>
      <c r="F311" s="234" t="s">
        <v>422</v>
      </c>
      <c r="G311" s="235"/>
      <c r="H311" s="235"/>
      <c r="I311" s="235"/>
      <c r="J311" s="158"/>
      <c r="K311" s="160">
        <v>39.299999999999997</v>
      </c>
      <c r="L311" s="158"/>
      <c r="M311" s="158"/>
      <c r="N311" s="158"/>
      <c r="O311" s="158"/>
      <c r="P311" s="158"/>
      <c r="Q311" s="158"/>
      <c r="R311" s="161"/>
      <c r="T311" s="162"/>
      <c r="U311" s="158"/>
      <c r="V311" s="158"/>
      <c r="W311" s="158"/>
      <c r="X311" s="158"/>
      <c r="Y311" s="158"/>
      <c r="Z311" s="158"/>
      <c r="AA311" s="163"/>
      <c r="AT311" s="164" t="s">
        <v>154</v>
      </c>
      <c r="AU311" s="164" t="s">
        <v>99</v>
      </c>
      <c r="AV311" s="11" t="s">
        <v>99</v>
      </c>
      <c r="AW311" s="11" t="s">
        <v>35</v>
      </c>
      <c r="AX311" s="11" t="s">
        <v>83</v>
      </c>
      <c r="AY311" s="164" t="s">
        <v>146</v>
      </c>
    </row>
    <row r="312" spans="2:65" s="1" customFormat="1" ht="38.25" customHeight="1">
      <c r="B312" s="123"/>
      <c r="C312" s="143" t="s">
        <v>423</v>
      </c>
      <c r="D312" s="143" t="s">
        <v>147</v>
      </c>
      <c r="E312" s="144" t="s">
        <v>424</v>
      </c>
      <c r="F312" s="240" t="s">
        <v>425</v>
      </c>
      <c r="G312" s="240"/>
      <c r="H312" s="240"/>
      <c r="I312" s="240"/>
      <c r="J312" s="145" t="s">
        <v>209</v>
      </c>
      <c r="K312" s="146">
        <v>1179</v>
      </c>
      <c r="L312" s="241">
        <v>0</v>
      </c>
      <c r="M312" s="241"/>
      <c r="N312" s="223">
        <f>ROUND(L312*K312,2)</f>
        <v>0</v>
      </c>
      <c r="O312" s="223"/>
      <c r="P312" s="223"/>
      <c r="Q312" s="223"/>
      <c r="R312" s="124"/>
      <c r="T312" s="147" t="s">
        <v>5</v>
      </c>
      <c r="U312" s="46" t="s">
        <v>41</v>
      </c>
      <c r="V312" s="38"/>
      <c r="W312" s="148">
        <f>V312*K312</f>
        <v>0</v>
      </c>
      <c r="X312" s="148">
        <v>0</v>
      </c>
      <c r="Y312" s="148">
        <f>X312*K312</f>
        <v>0</v>
      </c>
      <c r="Z312" s="148">
        <v>0</v>
      </c>
      <c r="AA312" s="149">
        <f>Z312*K312</f>
        <v>0</v>
      </c>
      <c r="AR312" s="21" t="s">
        <v>151</v>
      </c>
      <c r="AT312" s="21" t="s">
        <v>147</v>
      </c>
      <c r="AU312" s="21" t="s">
        <v>99</v>
      </c>
      <c r="AY312" s="21" t="s">
        <v>146</v>
      </c>
      <c r="BE312" s="105">
        <f>IF(U312="základní",N312,0)</f>
        <v>0</v>
      </c>
      <c r="BF312" s="105">
        <f>IF(U312="snížená",N312,0)</f>
        <v>0</v>
      </c>
      <c r="BG312" s="105">
        <f>IF(U312="zákl. přenesená",N312,0)</f>
        <v>0</v>
      </c>
      <c r="BH312" s="105">
        <f>IF(U312="sníž. přenesená",N312,0)</f>
        <v>0</v>
      </c>
      <c r="BI312" s="105">
        <f>IF(U312="nulová",N312,0)</f>
        <v>0</v>
      </c>
      <c r="BJ312" s="21" t="s">
        <v>83</v>
      </c>
      <c r="BK312" s="105">
        <f>ROUND(L312*K312,2)</f>
        <v>0</v>
      </c>
      <c r="BL312" s="21" t="s">
        <v>151</v>
      </c>
      <c r="BM312" s="21" t="s">
        <v>426</v>
      </c>
    </row>
    <row r="313" spans="2:65" s="11" customFormat="1" ht="16.5" customHeight="1">
      <c r="B313" s="157"/>
      <c r="C313" s="158"/>
      <c r="D313" s="158"/>
      <c r="E313" s="159" t="s">
        <v>5</v>
      </c>
      <c r="F313" s="242" t="s">
        <v>427</v>
      </c>
      <c r="G313" s="243"/>
      <c r="H313" s="243"/>
      <c r="I313" s="243"/>
      <c r="J313" s="158"/>
      <c r="K313" s="160">
        <v>1179</v>
      </c>
      <c r="L313" s="158"/>
      <c r="M313" s="158"/>
      <c r="N313" s="158"/>
      <c r="O313" s="158"/>
      <c r="P313" s="158"/>
      <c r="Q313" s="158"/>
      <c r="R313" s="161"/>
      <c r="T313" s="162"/>
      <c r="U313" s="158"/>
      <c r="V313" s="158"/>
      <c r="W313" s="158"/>
      <c r="X313" s="158"/>
      <c r="Y313" s="158"/>
      <c r="Z313" s="158"/>
      <c r="AA313" s="163"/>
      <c r="AT313" s="164" t="s">
        <v>154</v>
      </c>
      <c r="AU313" s="164" t="s">
        <v>99</v>
      </c>
      <c r="AV313" s="11" t="s">
        <v>99</v>
      </c>
      <c r="AW313" s="11" t="s">
        <v>35</v>
      </c>
      <c r="AX313" s="11" t="s">
        <v>83</v>
      </c>
      <c r="AY313" s="164" t="s">
        <v>146</v>
      </c>
    </row>
    <row r="314" spans="2:65" s="1" customFormat="1" ht="38.25" customHeight="1">
      <c r="B314" s="123"/>
      <c r="C314" s="143" t="s">
        <v>428</v>
      </c>
      <c r="D314" s="143" t="s">
        <v>147</v>
      </c>
      <c r="E314" s="144" t="s">
        <v>429</v>
      </c>
      <c r="F314" s="240" t="s">
        <v>430</v>
      </c>
      <c r="G314" s="240"/>
      <c r="H314" s="240"/>
      <c r="I314" s="240"/>
      <c r="J314" s="145" t="s">
        <v>209</v>
      </c>
      <c r="K314" s="146">
        <v>39.299999999999997</v>
      </c>
      <c r="L314" s="241">
        <v>0</v>
      </c>
      <c r="M314" s="241"/>
      <c r="N314" s="223">
        <f>ROUND(L314*K314,2)</f>
        <v>0</v>
      </c>
      <c r="O314" s="223"/>
      <c r="P314" s="223"/>
      <c r="Q314" s="223"/>
      <c r="R314" s="124"/>
      <c r="T314" s="147" t="s">
        <v>5</v>
      </c>
      <c r="U314" s="46" t="s">
        <v>41</v>
      </c>
      <c r="V314" s="38"/>
      <c r="W314" s="148">
        <f>V314*K314</f>
        <v>0</v>
      </c>
      <c r="X314" s="148">
        <v>0</v>
      </c>
      <c r="Y314" s="148">
        <f>X314*K314</f>
        <v>0</v>
      </c>
      <c r="Z314" s="148">
        <v>0</v>
      </c>
      <c r="AA314" s="149">
        <f>Z314*K314</f>
        <v>0</v>
      </c>
      <c r="AR314" s="21" t="s">
        <v>151</v>
      </c>
      <c r="AT314" s="21" t="s">
        <v>147</v>
      </c>
      <c r="AU314" s="21" t="s">
        <v>99</v>
      </c>
      <c r="AY314" s="21" t="s">
        <v>146</v>
      </c>
      <c r="BE314" s="105">
        <f>IF(U314="základní",N314,0)</f>
        <v>0</v>
      </c>
      <c r="BF314" s="105">
        <f>IF(U314="snížená",N314,0)</f>
        <v>0</v>
      </c>
      <c r="BG314" s="105">
        <f>IF(U314="zákl. přenesená",N314,0)</f>
        <v>0</v>
      </c>
      <c r="BH314" s="105">
        <f>IF(U314="sníž. přenesená",N314,0)</f>
        <v>0</v>
      </c>
      <c r="BI314" s="105">
        <f>IF(U314="nulová",N314,0)</f>
        <v>0</v>
      </c>
      <c r="BJ314" s="21" t="s">
        <v>83</v>
      </c>
      <c r="BK314" s="105">
        <f>ROUND(L314*K314,2)</f>
        <v>0</v>
      </c>
      <c r="BL314" s="21" t="s">
        <v>151</v>
      </c>
      <c r="BM314" s="21" t="s">
        <v>431</v>
      </c>
    </row>
    <row r="315" spans="2:65" s="1" customFormat="1" ht="38.25" customHeight="1">
      <c r="B315" s="123"/>
      <c r="C315" s="143" t="s">
        <v>432</v>
      </c>
      <c r="D315" s="143" t="s">
        <v>147</v>
      </c>
      <c r="E315" s="144" t="s">
        <v>433</v>
      </c>
      <c r="F315" s="240" t="s">
        <v>434</v>
      </c>
      <c r="G315" s="240"/>
      <c r="H315" s="240"/>
      <c r="I315" s="240"/>
      <c r="J315" s="145" t="s">
        <v>209</v>
      </c>
      <c r="K315" s="146">
        <v>38.25</v>
      </c>
      <c r="L315" s="241">
        <v>0</v>
      </c>
      <c r="M315" s="241"/>
      <c r="N315" s="223">
        <f>ROUND(L315*K315,2)</f>
        <v>0</v>
      </c>
      <c r="O315" s="223"/>
      <c r="P315" s="223"/>
      <c r="Q315" s="223"/>
      <c r="R315" s="124"/>
      <c r="T315" s="147" t="s">
        <v>5</v>
      </c>
      <c r="U315" s="46" t="s">
        <v>41</v>
      </c>
      <c r="V315" s="38"/>
      <c r="W315" s="148">
        <f>V315*K315</f>
        <v>0</v>
      </c>
      <c r="X315" s="148">
        <v>1.2999999999999999E-4</v>
      </c>
      <c r="Y315" s="148">
        <f>X315*K315</f>
        <v>4.9724999999999995E-3</v>
      </c>
      <c r="Z315" s="148">
        <v>0</v>
      </c>
      <c r="AA315" s="149">
        <f>Z315*K315</f>
        <v>0</v>
      </c>
      <c r="AR315" s="21" t="s">
        <v>151</v>
      </c>
      <c r="AT315" s="21" t="s">
        <v>147</v>
      </c>
      <c r="AU315" s="21" t="s">
        <v>99</v>
      </c>
      <c r="AY315" s="21" t="s">
        <v>146</v>
      </c>
      <c r="BE315" s="105">
        <f>IF(U315="základní",N315,0)</f>
        <v>0</v>
      </c>
      <c r="BF315" s="105">
        <f>IF(U315="snížená",N315,0)</f>
        <v>0</v>
      </c>
      <c r="BG315" s="105">
        <f>IF(U315="zákl. přenesená",N315,0)</f>
        <v>0</v>
      </c>
      <c r="BH315" s="105">
        <f>IF(U315="sníž. přenesená",N315,0)</f>
        <v>0</v>
      </c>
      <c r="BI315" s="105">
        <f>IF(U315="nulová",N315,0)</f>
        <v>0</v>
      </c>
      <c r="BJ315" s="21" t="s">
        <v>83</v>
      </c>
      <c r="BK315" s="105">
        <f>ROUND(L315*K315,2)</f>
        <v>0</v>
      </c>
      <c r="BL315" s="21" t="s">
        <v>151</v>
      </c>
      <c r="BM315" s="21" t="s">
        <v>435</v>
      </c>
    </row>
    <row r="316" spans="2:65" s="11" customFormat="1" ht="16.5" customHeight="1">
      <c r="B316" s="157"/>
      <c r="C316" s="158"/>
      <c r="D316" s="158"/>
      <c r="E316" s="159" t="s">
        <v>5</v>
      </c>
      <c r="F316" s="242" t="s">
        <v>436</v>
      </c>
      <c r="G316" s="243"/>
      <c r="H316" s="243"/>
      <c r="I316" s="243"/>
      <c r="J316" s="158"/>
      <c r="K316" s="160">
        <v>38.25</v>
      </c>
      <c r="L316" s="158"/>
      <c r="M316" s="158"/>
      <c r="N316" s="158"/>
      <c r="O316" s="158"/>
      <c r="P316" s="158"/>
      <c r="Q316" s="158"/>
      <c r="R316" s="161"/>
      <c r="T316" s="162"/>
      <c r="U316" s="158"/>
      <c r="V316" s="158"/>
      <c r="W316" s="158"/>
      <c r="X316" s="158"/>
      <c r="Y316" s="158"/>
      <c r="Z316" s="158"/>
      <c r="AA316" s="163"/>
      <c r="AT316" s="164" t="s">
        <v>154</v>
      </c>
      <c r="AU316" s="164" t="s">
        <v>99</v>
      </c>
      <c r="AV316" s="11" t="s">
        <v>99</v>
      </c>
      <c r="AW316" s="11" t="s">
        <v>35</v>
      </c>
      <c r="AX316" s="11" t="s">
        <v>83</v>
      </c>
      <c r="AY316" s="164" t="s">
        <v>146</v>
      </c>
    </row>
    <row r="317" spans="2:65" s="9" customFormat="1" ht="29.85" customHeight="1">
      <c r="B317" s="132"/>
      <c r="C317" s="133"/>
      <c r="D317" s="142" t="s">
        <v>119</v>
      </c>
      <c r="E317" s="142"/>
      <c r="F317" s="142"/>
      <c r="G317" s="142"/>
      <c r="H317" s="142"/>
      <c r="I317" s="142"/>
      <c r="J317" s="142"/>
      <c r="K317" s="142"/>
      <c r="L317" s="142"/>
      <c r="M317" s="142"/>
      <c r="N317" s="228">
        <f>BK317</f>
        <v>0</v>
      </c>
      <c r="O317" s="229"/>
      <c r="P317" s="229"/>
      <c r="Q317" s="229"/>
      <c r="R317" s="135"/>
      <c r="T317" s="136"/>
      <c r="U317" s="133"/>
      <c r="V317" s="133"/>
      <c r="W317" s="137">
        <f>SUM(W318:W358)</f>
        <v>0</v>
      </c>
      <c r="X317" s="133"/>
      <c r="Y317" s="137">
        <f>SUM(Y318:Y358)</f>
        <v>0</v>
      </c>
      <c r="Z317" s="133"/>
      <c r="AA317" s="138">
        <f>SUM(AA318:AA358)</f>
        <v>38.021794000000007</v>
      </c>
      <c r="AR317" s="139" t="s">
        <v>83</v>
      </c>
      <c r="AT317" s="140" t="s">
        <v>74</v>
      </c>
      <c r="AU317" s="140" t="s">
        <v>83</v>
      </c>
      <c r="AY317" s="139" t="s">
        <v>146</v>
      </c>
      <c r="BK317" s="141">
        <f>SUM(BK318:BK358)</f>
        <v>0</v>
      </c>
    </row>
    <row r="318" spans="2:65" s="1" customFormat="1" ht="25.5" customHeight="1">
      <c r="B318" s="123"/>
      <c r="C318" s="143" t="s">
        <v>437</v>
      </c>
      <c r="D318" s="143" t="s">
        <v>147</v>
      </c>
      <c r="E318" s="144" t="s">
        <v>438</v>
      </c>
      <c r="F318" s="240" t="s">
        <v>439</v>
      </c>
      <c r="G318" s="240"/>
      <c r="H318" s="240"/>
      <c r="I318" s="240"/>
      <c r="J318" s="145" t="s">
        <v>209</v>
      </c>
      <c r="K318" s="146">
        <v>74.72</v>
      </c>
      <c r="L318" s="241">
        <v>0</v>
      </c>
      <c r="M318" s="241"/>
      <c r="N318" s="223">
        <f>ROUND(L318*K318,2)</f>
        <v>0</v>
      </c>
      <c r="O318" s="223"/>
      <c r="P318" s="223"/>
      <c r="Q318" s="223"/>
      <c r="R318" s="124"/>
      <c r="T318" s="147" t="s">
        <v>5</v>
      </c>
      <c r="U318" s="46" t="s">
        <v>41</v>
      </c>
      <c r="V318" s="38"/>
      <c r="W318" s="148">
        <f>V318*K318</f>
        <v>0</v>
      </c>
      <c r="X318" s="148">
        <v>0</v>
      </c>
      <c r="Y318" s="148">
        <f>X318*K318</f>
        <v>0</v>
      </c>
      <c r="Z318" s="148">
        <v>0.26100000000000001</v>
      </c>
      <c r="AA318" s="149">
        <f>Z318*K318</f>
        <v>19.501920000000002</v>
      </c>
      <c r="AR318" s="21" t="s">
        <v>151</v>
      </c>
      <c r="AT318" s="21" t="s">
        <v>147</v>
      </c>
      <c r="AU318" s="21" t="s">
        <v>99</v>
      </c>
      <c r="AY318" s="21" t="s">
        <v>146</v>
      </c>
      <c r="BE318" s="105">
        <f>IF(U318="základní",N318,0)</f>
        <v>0</v>
      </c>
      <c r="BF318" s="105">
        <f>IF(U318="snížená",N318,0)</f>
        <v>0</v>
      </c>
      <c r="BG318" s="105">
        <f>IF(U318="zákl. přenesená",N318,0)</f>
        <v>0</v>
      </c>
      <c r="BH318" s="105">
        <f>IF(U318="sníž. přenesená",N318,0)</f>
        <v>0</v>
      </c>
      <c r="BI318" s="105">
        <f>IF(U318="nulová",N318,0)</f>
        <v>0</v>
      </c>
      <c r="BJ318" s="21" t="s">
        <v>83</v>
      </c>
      <c r="BK318" s="105">
        <f>ROUND(L318*K318,2)</f>
        <v>0</v>
      </c>
      <c r="BL318" s="21" t="s">
        <v>151</v>
      </c>
      <c r="BM318" s="21" t="s">
        <v>440</v>
      </c>
    </row>
    <row r="319" spans="2:65" s="10" customFormat="1" ht="16.5" customHeight="1">
      <c r="B319" s="150"/>
      <c r="C319" s="151"/>
      <c r="D319" s="151"/>
      <c r="E319" s="152" t="s">
        <v>5</v>
      </c>
      <c r="F319" s="232" t="s">
        <v>441</v>
      </c>
      <c r="G319" s="233"/>
      <c r="H319" s="233"/>
      <c r="I319" s="233"/>
      <c r="J319" s="151"/>
      <c r="K319" s="152" t="s">
        <v>5</v>
      </c>
      <c r="L319" s="151"/>
      <c r="M319" s="151"/>
      <c r="N319" s="151"/>
      <c r="O319" s="151"/>
      <c r="P319" s="151"/>
      <c r="Q319" s="151"/>
      <c r="R319" s="153"/>
      <c r="T319" s="154"/>
      <c r="U319" s="151"/>
      <c r="V319" s="151"/>
      <c r="W319" s="151"/>
      <c r="X319" s="151"/>
      <c r="Y319" s="151"/>
      <c r="Z319" s="151"/>
      <c r="AA319" s="155"/>
      <c r="AT319" s="156" t="s">
        <v>154</v>
      </c>
      <c r="AU319" s="156" t="s">
        <v>99</v>
      </c>
      <c r="AV319" s="10" t="s">
        <v>83</v>
      </c>
      <c r="AW319" s="10" t="s">
        <v>35</v>
      </c>
      <c r="AX319" s="10" t="s">
        <v>75</v>
      </c>
      <c r="AY319" s="156" t="s">
        <v>146</v>
      </c>
    </row>
    <row r="320" spans="2:65" s="11" customFormat="1" ht="16.5" customHeight="1">
      <c r="B320" s="157"/>
      <c r="C320" s="158"/>
      <c r="D320" s="158"/>
      <c r="E320" s="159" t="s">
        <v>5</v>
      </c>
      <c r="F320" s="234" t="s">
        <v>442</v>
      </c>
      <c r="G320" s="235"/>
      <c r="H320" s="235"/>
      <c r="I320" s="235"/>
      <c r="J320" s="158"/>
      <c r="K320" s="160">
        <v>9.3000000000000007</v>
      </c>
      <c r="L320" s="158"/>
      <c r="M320" s="158"/>
      <c r="N320" s="158"/>
      <c r="O320" s="158"/>
      <c r="P320" s="158"/>
      <c r="Q320" s="158"/>
      <c r="R320" s="161"/>
      <c r="T320" s="162"/>
      <c r="U320" s="158"/>
      <c r="V320" s="158"/>
      <c r="W320" s="158"/>
      <c r="X320" s="158"/>
      <c r="Y320" s="158"/>
      <c r="Z320" s="158"/>
      <c r="AA320" s="163"/>
      <c r="AT320" s="164" t="s">
        <v>154</v>
      </c>
      <c r="AU320" s="164" t="s">
        <v>99</v>
      </c>
      <c r="AV320" s="11" t="s">
        <v>99</v>
      </c>
      <c r="AW320" s="11" t="s">
        <v>35</v>
      </c>
      <c r="AX320" s="11" t="s">
        <v>75</v>
      </c>
      <c r="AY320" s="164" t="s">
        <v>146</v>
      </c>
    </row>
    <row r="321" spans="2:65" s="10" customFormat="1" ht="16.5" customHeight="1">
      <c r="B321" s="150"/>
      <c r="C321" s="151"/>
      <c r="D321" s="151"/>
      <c r="E321" s="152" t="s">
        <v>5</v>
      </c>
      <c r="F321" s="236" t="s">
        <v>443</v>
      </c>
      <c r="G321" s="237"/>
      <c r="H321" s="237"/>
      <c r="I321" s="237"/>
      <c r="J321" s="151"/>
      <c r="K321" s="152" t="s">
        <v>5</v>
      </c>
      <c r="L321" s="151"/>
      <c r="M321" s="151"/>
      <c r="N321" s="151"/>
      <c r="O321" s="151"/>
      <c r="P321" s="151"/>
      <c r="Q321" s="151"/>
      <c r="R321" s="153"/>
      <c r="T321" s="154"/>
      <c r="U321" s="151"/>
      <c r="V321" s="151"/>
      <c r="W321" s="151"/>
      <c r="X321" s="151"/>
      <c r="Y321" s="151"/>
      <c r="Z321" s="151"/>
      <c r="AA321" s="155"/>
      <c r="AT321" s="156" t="s">
        <v>154</v>
      </c>
      <c r="AU321" s="156" t="s">
        <v>99</v>
      </c>
      <c r="AV321" s="10" t="s">
        <v>83</v>
      </c>
      <c r="AW321" s="10" t="s">
        <v>35</v>
      </c>
      <c r="AX321" s="10" t="s">
        <v>75</v>
      </c>
      <c r="AY321" s="156" t="s">
        <v>146</v>
      </c>
    </row>
    <row r="322" spans="2:65" s="11" customFormat="1" ht="16.5" customHeight="1">
      <c r="B322" s="157"/>
      <c r="C322" s="158"/>
      <c r="D322" s="158"/>
      <c r="E322" s="159" t="s">
        <v>5</v>
      </c>
      <c r="F322" s="234" t="s">
        <v>442</v>
      </c>
      <c r="G322" s="235"/>
      <c r="H322" s="235"/>
      <c r="I322" s="235"/>
      <c r="J322" s="158"/>
      <c r="K322" s="160">
        <v>9.3000000000000007</v>
      </c>
      <c r="L322" s="158"/>
      <c r="M322" s="158"/>
      <c r="N322" s="158"/>
      <c r="O322" s="158"/>
      <c r="P322" s="158"/>
      <c r="Q322" s="158"/>
      <c r="R322" s="161"/>
      <c r="T322" s="162"/>
      <c r="U322" s="158"/>
      <c r="V322" s="158"/>
      <c r="W322" s="158"/>
      <c r="X322" s="158"/>
      <c r="Y322" s="158"/>
      <c r="Z322" s="158"/>
      <c r="AA322" s="163"/>
      <c r="AT322" s="164" t="s">
        <v>154</v>
      </c>
      <c r="AU322" s="164" t="s">
        <v>99</v>
      </c>
      <c r="AV322" s="11" t="s">
        <v>99</v>
      </c>
      <c r="AW322" s="11" t="s">
        <v>35</v>
      </c>
      <c r="AX322" s="11" t="s">
        <v>75</v>
      </c>
      <c r="AY322" s="164" t="s">
        <v>146</v>
      </c>
    </row>
    <row r="323" spans="2:65" s="10" customFormat="1" ht="16.5" customHeight="1">
      <c r="B323" s="150"/>
      <c r="C323" s="151"/>
      <c r="D323" s="151"/>
      <c r="E323" s="152" t="s">
        <v>5</v>
      </c>
      <c r="F323" s="236" t="s">
        <v>444</v>
      </c>
      <c r="G323" s="237"/>
      <c r="H323" s="237"/>
      <c r="I323" s="237"/>
      <c r="J323" s="151"/>
      <c r="K323" s="152" t="s">
        <v>5</v>
      </c>
      <c r="L323" s="151"/>
      <c r="M323" s="151"/>
      <c r="N323" s="151"/>
      <c r="O323" s="151"/>
      <c r="P323" s="151"/>
      <c r="Q323" s="151"/>
      <c r="R323" s="153"/>
      <c r="T323" s="154"/>
      <c r="U323" s="151"/>
      <c r="V323" s="151"/>
      <c r="W323" s="151"/>
      <c r="X323" s="151"/>
      <c r="Y323" s="151"/>
      <c r="Z323" s="151"/>
      <c r="AA323" s="155"/>
      <c r="AT323" s="156" t="s">
        <v>154</v>
      </c>
      <c r="AU323" s="156" t="s">
        <v>99</v>
      </c>
      <c r="AV323" s="10" t="s">
        <v>83</v>
      </c>
      <c r="AW323" s="10" t="s">
        <v>35</v>
      </c>
      <c r="AX323" s="10" t="s">
        <v>75</v>
      </c>
      <c r="AY323" s="156" t="s">
        <v>146</v>
      </c>
    </row>
    <row r="324" spans="2:65" s="11" customFormat="1" ht="16.5" customHeight="1">
      <c r="B324" s="157"/>
      <c r="C324" s="158"/>
      <c r="D324" s="158"/>
      <c r="E324" s="159" t="s">
        <v>5</v>
      </c>
      <c r="F324" s="234" t="s">
        <v>445</v>
      </c>
      <c r="G324" s="235"/>
      <c r="H324" s="235"/>
      <c r="I324" s="235"/>
      <c r="J324" s="158"/>
      <c r="K324" s="160">
        <v>9.25</v>
      </c>
      <c r="L324" s="158"/>
      <c r="M324" s="158"/>
      <c r="N324" s="158"/>
      <c r="O324" s="158"/>
      <c r="P324" s="158"/>
      <c r="Q324" s="158"/>
      <c r="R324" s="161"/>
      <c r="T324" s="162"/>
      <c r="U324" s="158"/>
      <c r="V324" s="158"/>
      <c r="W324" s="158"/>
      <c r="X324" s="158"/>
      <c r="Y324" s="158"/>
      <c r="Z324" s="158"/>
      <c r="AA324" s="163"/>
      <c r="AT324" s="164" t="s">
        <v>154</v>
      </c>
      <c r="AU324" s="164" t="s">
        <v>99</v>
      </c>
      <c r="AV324" s="11" t="s">
        <v>99</v>
      </c>
      <c r="AW324" s="11" t="s">
        <v>35</v>
      </c>
      <c r="AX324" s="11" t="s">
        <v>75</v>
      </c>
      <c r="AY324" s="164" t="s">
        <v>146</v>
      </c>
    </row>
    <row r="325" spans="2:65" s="10" customFormat="1" ht="16.5" customHeight="1">
      <c r="B325" s="150"/>
      <c r="C325" s="151"/>
      <c r="D325" s="151"/>
      <c r="E325" s="152" t="s">
        <v>5</v>
      </c>
      <c r="F325" s="236" t="s">
        <v>446</v>
      </c>
      <c r="G325" s="237"/>
      <c r="H325" s="237"/>
      <c r="I325" s="237"/>
      <c r="J325" s="151"/>
      <c r="K325" s="152" t="s">
        <v>5</v>
      </c>
      <c r="L325" s="151"/>
      <c r="M325" s="151"/>
      <c r="N325" s="151"/>
      <c r="O325" s="151"/>
      <c r="P325" s="151"/>
      <c r="Q325" s="151"/>
      <c r="R325" s="153"/>
      <c r="T325" s="154"/>
      <c r="U325" s="151"/>
      <c r="V325" s="151"/>
      <c r="W325" s="151"/>
      <c r="X325" s="151"/>
      <c r="Y325" s="151"/>
      <c r="Z325" s="151"/>
      <c r="AA325" s="155"/>
      <c r="AT325" s="156" t="s">
        <v>154</v>
      </c>
      <c r="AU325" s="156" t="s">
        <v>99</v>
      </c>
      <c r="AV325" s="10" t="s">
        <v>83</v>
      </c>
      <c r="AW325" s="10" t="s">
        <v>35</v>
      </c>
      <c r="AX325" s="10" t="s">
        <v>75</v>
      </c>
      <c r="AY325" s="156" t="s">
        <v>146</v>
      </c>
    </row>
    <row r="326" spans="2:65" s="11" customFormat="1" ht="16.5" customHeight="1">
      <c r="B326" s="157"/>
      <c r="C326" s="158"/>
      <c r="D326" s="158"/>
      <c r="E326" s="159" t="s">
        <v>5</v>
      </c>
      <c r="F326" s="234" t="s">
        <v>445</v>
      </c>
      <c r="G326" s="235"/>
      <c r="H326" s="235"/>
      <c r="I326" s="235"/>
      <c r="J326" s="158"/>
      <c r="K326" s="160">
        <v>9.25</v>
      </c>
      <c r="L326" s="158"/>
      <c r="M326" s="158"/>
      <c r="N326" s="158"/>
      <c r="O326" s="158"/>
      <c r="P326" s="158"/>
      <c r="Q326" s="158"/>
      <c r="R326" s="161"/>
      <c r="T326" s="162"/>
      <c r="U326" s="158"/>
      <c r="V326" s="158"/>
      <c r="W326" s="158"/>
      <c r="X326" s="158"/>
      <c r="Y326" s="158"/>
      <c r="Z326" s="158"/>
      <c r="AA326" s="163"/>
      <c r="AT326" s="164" t="s">
        <v>154</v>
      </c>
      <c r="AU326" s="164" t="s">
        <v>99</v>
      </c>
      <c r="AV326" s="11" t="s">
        <v>99</v>
      </c>
      <c r="AW326" s="11" t="s">
        <v>35</v>
      </c>
      <c r="AX326" s="11" t="s">
        <v>75</v>
      </c>
      <c r="AY326" s="164" t="s">
        <v>146</v>
      </c>
    </row>
    <row r="327" spans="2:65" s="10" customFormat="1" ht="16.5" customHeight="1">
      <c r="B327" s="150"/>
      <c r="C327" s="151"/>
      <c r="D327" s="151"/>
      <c r="E327" s="152" t="s">
        <v>5</v>
      </c>
      <c r="F327" s="236" t="s">
        <v>218</v>
      </c>
      <c r="G327" s="237"/>
      <c r="H327" s="237"/>
      <c r="I327" s="237"/>
      <c r="J327" s="151"/>
      <c r="K327" s="152" t="s">
        <v>5</v>
      </c>
      <c r="L327" s="151"/>
      <c r="M327" s="151"/>
      <c r="N327" s="151"/>
      <c r="O327" s="151"/>
      <c r="P327" s="151"/>
      <c r="Q327" s="151"/>
      <c r="R327" s="153"/>
      <c r="T327" s="154"/>
      <c r="U327" s="151"/>
      <c r="V327" s="151"/>
      <c r="W327" s="151"/>
      <c r="X327" s="151"/>
      <c r="Y327" s="151"/>
      <c r="Z327" s="151"/>
      <c r="AA327" s="155"/>
      <c r="AT327" s="156" t="s">
        <v>154</v>
      </c>
      <c r="AU327" s="156" t="s">
        <v>99</v>
      </c>
      <c r="AV327" s="10" t="s">
        <v>83</v>
      </c>
      <c r="AW327" s="10" t="s">
        <v>35</v>
      </c>
      <c r="AX327" s="10" t="s">
        <v>75</v>
      </c>
      <c r="AY327" s="156" t="s">
        <v>146</v>
      </c>
    </row>
    <row r="328" spans="2:65" s="11" customFormat="1" ht="16.5" customHeight="1">
      <c r="B328" s="157"/>
      <c r="C328" s="158"/>
      <c r="D328" s="158"/>
      <c r="E328" s="159" t="s">
        <v>5</v>
      </c>
      <c r="F328" s="234" t="s">
        <v>447</v>
      </c>
      <c r="G328" s="235"/>
      <c r="H328" s="235"/>
      <c r="I328" s="235"/>
      <c r="J328" s="158"/>
      <c r="K328" s="160">
        <v>37.619999999999997</v>
      </c>
      <c r="L328" s="158"/>
      <c r="M328" s="158"/>
      <c r="N328" s="158"/>
      <c r="O328" s="158"/>
      <c r="P328" s="158"/>
      <c r="Q328" s="158"/>
      <c r="R328" s="161"/>
      <c r="T328" s="162"/>
      <c r="U328" s="158"/>
      <c r="V328" s="158"/>
      <c r="W328" s="158"/>
      <c r="X328" s="158"/>
      <c r="Y328" s="158"/>
      <c r="Z328" s="158"/>
      <c r="AA328" s="163"/>
      <c r="AT328" s="164" t="s">
        <v>154</v>
      </c>
      <c r="AU328" s="164" t="s">
        <v>99</v>
      </c>
      <c r="AV328" s="11" t="s">
        <v>99</v>
      </c>
      <c r="AW328" s="11" t="s">
        <v>35</v>
      </c>
      <c r="AX328" s="11" t="s">
        <v>75</v>
      </c>
      <c r="AY328" s="164" t="s">
        <v>146</v>
      </c>
    </row>
    <row r="329" spans="2:65" s="12" customFormat="1" ht="16.5" customHeight="1">
      <c r="B329" s="165"/>
      <c r="C329" s="166"/>
      <c r="D329" s="166"/>
      <c r="E329" s="167" t="s">
        <v>5</v>
      </c>
      <c r="F329" s="238" t="s">
        <v>163</v>
      </c>
      <c r="G329" s="239"/>
      <c r="H329" s="239"/>
      <c r="I329" s="239"/>
      <c r="J329" s="166"/>
      <c r="K329" s="168">
        <v>74.72</v>
      </c>
      <c r="L329" s="166"/>
      <c r="M329" s="166"/>
      <c r="N329" s="166"/>
      <c r="O329" s="166"/>
      <c r="P329" s="166"/>
      <c r="Q329" s="166"/>
      <c r="R329" s="169"/>
      <c r="T329" s="170"/>
      <c r="U329" s="166"/>
      <c r="V329" s="166"/>
      <c r="W329" s="166"/>
      <c r="X329" s="166"/>
      <c r="Y329" s="166"/>
      <c r="Z329" s="166"/>
      <c r="AA329" s="171"/>
      <c r="AT329" s="172" t="s">
        <v>154</v>
      </c>
      <c r="AU329" s="172" t="s">
        <v>99</v>
      </c>
      <c r="AV329" s="12" t="s">
        <v>151</v>
      </c>
      <c r="AW329" s="12" t="s">
        <v>35</v>
      </c>
      <c r="AX329" s="12" t="s">
        <v>83</v>
      </c>
      <c r="AY329" s="172" t="s">
        <v>146</v>
      </c>
    </row>
    <row r="330" spans="2:65" s="1" customFormat="1" ht="38.25" customHeight="1">
      <c r="B330" s="123"/>
      <c r="C330" s="143" t="s">
        <v>448</v>
      </c>
      <c r="D330" s="143" t="s">
        <v>147</v>
      </c>
      <c r="E330" s="144" t="s">
        <v>449</v>
      </c>
      <c r="F330" s="240" t="s">
        <v>450</v>
      </c>
      <c r="G330" s="240"/>
      <c r="H330" s="240"/>
      <c r="I330" s="240"/>
      <c r="J330" s="145" t="s">
        <v>150</v>
      </c>
      <c r="K330" s="146">
        <v>6.181</v>
      </c>
      <c r="L330" s="241">
        <v>0</v>
      </c>
      <c r="M330" s="241"/>
      <c r="N330" s="223">
        <f>ROUND(L330*K330,2)</f>
        <v>0</v>
      </c>
      <c r="O330" s="223"/>
      <c r="P330" s="223"/>
      <c r="Q330" s="223"/>
      <c r="R330" s="124"/>
      <c r="T330" s="147" t="s">
        <v>5</v>
      </c>
      <c r="U330" s="46" t="s">
        <v>41</v>
      </c>
      <c r="V330" s="38"/>
      <c r="W330" s="148">
        <f>V330*K330</f>
        <v>0</v>
      </c>
      <c r="X330" s="148">
        <v>0</v>
      </c>
      <c r="Y330" s="148">
        <f>X330*K330</f>
        <v>0</v>
      </c>
      <c r="Z330" s="148">
        <v>2.2000000000000002</v>
      </c>
      <c r="AA330" s="149">
        <f>Z330*K330</f>
        <v>13.598200000000002</v>
      </c>
      <c r="AR330" s="21" t="s">
        <v>151</v>
      </c>
      <c r="AT330" s="21" t="s">
        <v>147</v>
      </c>
      <c r="AU330" s="21" t="s">
        <v>99</v>
      </c>
      <c r="AY330" s="21" t="s">
        <v>146</v>
      </c>
      <c r="BE330" s="105">
        <f>IF(U330="základní",N330,0)</f>
        <v>0</v>
      </c>
      <c r="BF330" s="105">
        <f>IF(U330="snížená",N330,0)</f>
        <v>0</v>
      </c>
      <c r="BG330" s="105">
        <f>IF(U330="zákl. přenesená",N330,0)</f>
        <v>0</v>
      </c>
      <c r="BH330" s="105">
        <f>IF(U330="sníž. přenesená",N330,0)</f>
        <v>0</v>
      </c>
      <c r="BI330" s="105">
        <f>IF(U330="nulová",N330,0)</f>
        <v>0</v>
      </c>
      <c r="BJ330" s="21" t="s">
        <v>83</v>
      </c>
      <c r="BK330" s="105">
        <f>ROUND(L330*K330,2)</f>
        <v>0</v>
      </c>
      <c r="BL330" s="21" t="s">
        <v>151</v>
      </c>
      <c r="BM330" s="21" t="s">
        <v>451</v>
      </c>
    </row>
    <row r="331" spans="2:65" s="10" customFormat="1" ht="16.5" customHeight="1">
      <c r="B331" s="150"/>
      <c r="C331" s="151"/>
      <c r="D331" s="151"/>
      <c r="E331" s="152" t="s">
        <v>5</v>
      </c>
      <c r="F331" s="232" t="s">
        <v>452</v>
      </c>
      <c r="G331" s="233"/>
      <c r="H331" s="233"/>
      <c r="I331" s="233"/>
      <c r="J331" s="151"/>
      <c r="K331" s="152" t="s">
        <v>5</v>
      </c>
      <c r="L331" s="151"/>
      <c r="M331" s="151"/>
      <c r="N331" s="151"/>
      <c r="O331" s="151"/>
      <c r="P331" s="151"/>
      <c r="Q331" s="151"/>
      <c r="R331" s="153"/>
      <c r="T331" s="154"/>
      <c r="U331" s="151"/>
      <c r="V331" s="151"/>
      <c r="W331" s="151"/>
      <c r="X331" s="151"/>
      <c r="Y331" s="151"/>
      <c r="Z331" s="151"/>
      <c r="AA331" s="155"/>
      <c r="AT331" s="156" t="s">
        <v>154</v>
      </c>
      <c r="AU331" s="156" t="s">
        <v>99</v>
      </c>
      <c r="AV331" s="10" t="s">
        <v>83</v>
      </c>
      <c r="AW331" s="10" t="s">
        <v>35</v>
      </c>
      <c r="AX331" s="10" t="s">
        <v>75</v>
      </c>
      <c r="AY331" s="156" t="s">
        <v>146</v>
      </c>
    </row>
    <row r="332" spans="2:65" s="11" customFormat="1" ht="16.5" customHeight="1">
      <c r="B332" s="157"/>
      <c r="C332" s="158"/>
      <c r="D332" s="158"/>
      <c r="E332" s="159" t="s">
        <v>5</v>
      </c>
      <c r="F332" s="234" t="s">
        <v>155</v>
      </c>
      <c r="G332" s="235"/>
      <c r="H332" s="235"/>
      <c r="I332" s="235"/>
      <c r="J332" s="158"/>
      <c r="K332" s="160">
        <v>4.5229999999999997</v>
      </c>
      <c r="L332" s="158"/>
      <c r="M332" s="158"/>
      <c r="N332" s="158"/>
      <c r="O332" s="158"/>
      <c r="P332" s="158"/>
      <c r="Q332" s="158"/>
      <c r="R332" s="161"/>
      <c r="T332" s="162"/>
      <c r="U332" s="158"/>
      <c r="V332" s="158"/>
      <c r="W332" s="158"/>
      <c r="X332" s="158"/>
      <c r="Y332" s="158"/>
      <c r="Z332" s="158"/>
      <c r="AA332" s="163"/>
      <c r="AT332" s="164" t="s">
        <v>154</v>
      </c>
      <c r="AU332" s="164" t="s">
        <v>99</v>
      </c>
      <c r="AV332" s="11" t="s">
        <v>99</v>
      </c>
      <c r="AW332" s="11" t="s">
        <v>35</v>
      </c>
      <c r="AX332" s="11" t="s">
        <v>75</v>
      </c>
      <c r="AY332" s="164" t="s">
        <v>146</v>
      </c>
    </row>
    <row r="333" spans="2:65" s="11" customFormat="1" ht="16.5" customHeight="1">
      <c r="B333" s="157"/>
      <c r="C333" s="158"/>
      <c r="D333" s="158"/>
      <c r="E333" s="159" t="s">
        <v>5</v>
      </c>
      <c r="F333" s="234" t="s">
        <v>156</v>
      </c>
      <c r="G333" s="235"/>
      <c r="H333" s="235"/>
      <c r="I333" s="235"/>
      <c r="J333" s="158"/>
      <c r="K333" s="160">
        <v>1.6579999999999999</v>
      </c>
      <c r="L333" s="158"/>
      <c r="M333" s="158"/>
      <c r="N333" s="158"/>
      <c r="O333" s="158"/>
      <c r="P333" s="158"/>
      <c r="Q333" s="158"/>
      <c r="R333" s="161"/>
      <c r="T333" s="162"/>
      <c r="U333" s="158"/>
      <c r="V333" s="158"/>
      <c r="W333" s="158"/>
      <c r="X333" s="158"/>
      <c r="Y333" s="158"/>
      <c r="Z333" s="158"/>
      <c r="AA333" s="163"/>
      <c r="AT333" s="164" t="s">
        <v>154</v>
      </c>
      <c r="AU333" s="164" t="s">
        <v>99</v>
      </c>
      <c r="AV333" s="11" t="s">
        <v>99</v>
      </c>
      <c r="AW333" s="11" t="s">
        <v>35</v>
      </c>
      <c r="AX333" s="11" t="s">
        <v>75</v>
      </c>
      <c r="AY333" s="164" t="s">
        <v>146</v>
      </c>
    </row>
    <row r="334" spans="2:65" s="12" customFormat="1" ht="16.5" customHeight="1">
      <c r="B334" s="165"/>
      <c r="C334" s="166"/>
      <c r="D334" s="166"/>
      <c r="E334" s="167" t="s">
        <v>5</v>
      </c>
      <c r="F334" s="238" t="s">
        <v>163</v>
      </c>
      <c r="G334" s="239"/>
      <c r="H334" s="239"/>
      <c r="I334" s="239"/>
      <c r="J334" s="166"/>
      <c r="K334" s="168">
        <v>6.181</v>
      </c>
      <c r="L334" s="166"/>
      <c r="M334" s="166"/>
      <c r="N334" s="166"/>
      <c r="O334" s="166"/>
      <c r="P334" s="166"/>
      <c r="Q334" s="166"/>
      <c r="R334" s="169"/>
      <c r="T334" s="170"/>
      <c r="U334" s="166"/>
      <c r="V334" s="166"/>
      <c r="W334" s="166"/>
      <c r="X334" s="166"/>
      <c r="Y334" s="166"/>
      <c r="Z334" s="166"/>
      <c r="AA334" s="171"/>
      <c r="AT334" s="172" t="s">
        <v>154</v>
      </c>
      <c r="AU334" s="172" t="s">
        <v>99</v>
      </c>
      <c r="AV334" s="12" t="s">
        <v>151</v>
      </c>
      <c r="AW334" s="12" t="s">
        <v>35</v>
      </c>
      <c r="AX334" s="12" t="s">
        <v>83</v>
      </c>
      <c r="AY334" s="172" t="s">
        <v>146</v>
      </c>
    </row>
    <row r="335" spans="2:65" s="1" customFormat="1" ht="38.25" customHeight="1">
      <c r="B335" s="123"/>
      <c r="C335" s="143" t="s">
        <v>453</v>
      </c>
      <c r="D335" s="143" t="s">
        <v>147</v>
      </c>
      <c r="E335" s="144" t="s">
        <v>454</v>
      </c>
      <c r="F335" s="240" t="s">
        <v>455</v>
      </c>
      <c r="G335" s="240"/>
      <c r="H335" s="240"/>
      <c r="I335" s="240"/>
      <c r="J335" s="145" t="s">
        <v>150</v>
      </c>
      <c r="K335" s="146">
        <v>6.181</v>
      </c>
      <c r="L335" s="241">
        <v>0</v>
      </c>
      <c r="M335" s="241"/>
      <c r="N335" s="223">
        <f>ROUND(L335*K335,2)</f>
        <v>0</v>
      </c>
      <c r="O335" s="223"/>
      <c r="P335" s="223"/>
      <c r="Q335" s="223"/>
      <c r="R335" s="124"/>
      <c r="T335" s="147" t="s">
        <v>5</v>
      </c>
      <c r="U335" s="46" t="s">
        <v>41</v>
      </c>
      <c r="V335" s="38"/>
      <c r="W335" s="148">
        <f>V335*K335</f>
        <v>0</v>
      </c>
      <c r="X335" s="148">
        <v>0</v>
      </c>
      <c r="Y335" s="148">
        <f>X335*K335</f>
        <v>0</v>
      </c>
      <c r="Z335" s="148">
        <v>4.3999999999999997E-2</v>
      </c>
      <c r="AA335" s="149">
        <f>Z335*K335</f>
        <v>0.27196399999999998</v>
      </c>
      <c r="AR335" s="21" t="s">
        <v>151</v>
      </c>
      <c r="AT335" s="21" t="s">
        <v>147</v>
      </c>
      <c r="AU335" s="21" t="s">
        <v>99</v>
      </c>
      <c r="AY335" s="21" t="s">
        <v>146</v>
      </c>
      <c r="BE335" s="105">
        <f>IF(U335="základní",N335,0)</f>
        <v>0</v>
      </c>
      <c r="BF335" s="105">
        <f>IF(U335="snížená",N335,0)</f>
        <v>0</v>
      </c>
      <c r="BG335" s="105">
        <f>IF(U335="zákl. přenesená",N335,0)</f>
        <v>0</v>
      </c>
      <c r="BH335" s="105">
        <f>IF(U335="sníž. přenesená",N335,0)</f>
        <v>0</v>
      </c>
      <c r="BI335" s="105">
        <f>IF(U335="nulová",N335,0)</f>
        <v>0</v>
      </c>
      <c r="BJ335" s="21" t="s">
        <v>83</v>
      </c>
      <c r="BK335" s="105">
        <f>ROUND(L335*K335,2)</f>
        <v>0</v>
      </c>
      <c r="BL335" s="21" t="s">
        <v>151</v>
      </c>
      <c r="BM335" s="21" t="s">
        <v>456</v>
      </c>
    </row>
    <row r="336" spans="2:65" s="1" customFormat="1" ht="25.5" customHeight="1">
      <c r="B336" s="123"/>
      <c r="C336" s="143" t="s">
        <v>457</v>
      </c>
      <c r="D336" s="143" t="s">
        <v>147</v>
      </c>
      <c r="E336" s="144" t="s">
        <v>458</v>
      </c>
      <c r="F336" s="240" t="s">
        <v>459</v>
      </c>
      <c r="G336" s="240"/>
      <c r="H336" s="240"/>
      <c r="I336" s="240"/>
      <c r="J336" s="145" t="s">
        <v>209</v>
      </c>
      <c r="K336" s="146">
        <v>7.11</v>
      </c>
      <c r="L336" s="241">
        <v>0</v>
      </c>
      <c r="M336" s="241"/>
      <c r="N336" s="223">
        <f>ROUND(L336*K336,2)</f>
        <v>0</v>
      </c>
      <c r="O336" s="223"/>
      <c r="P336" s="223"/>
      <c r="Q336" s="223"/>
      <c r="R336" s="124"/>
      <c r="T336" s="147" t="s">
        <v>5</v>
      </c>
      <c r="U336" s="46" t="s">
        <v>41</v>
      </c>
      <c r="V336" s="38"/>
      <c r="W336" s="148">
        <f>V336*K336</f>
        <v>0</v>
      </c>
      <c r="X336" s="148">
        <v>0</v>
      </c>
      <c r="Y336" s="148">
        <f>X336*K336</f>
        <v>0</v>
      </c>
      <c r="Z336" s="148">
        <v>3.7999999999999999E-2</v>
      </c>
      <c r="AA336" s="149">
        <f>Z336*K336</f>
        <v>0.27018000000000003</v>
      </c>
      <c r="AR336" s="21" t="s">
        <v>151</v>
      </c>
      <c r="AT336" s="21" t="s">
        <v>147</v>
      </c>
      <c r="AU336" s="21" t="s">
        <v>99</v>
      </c>
      <c r="AY336" s="21" t="s">
        <v>146</v>
      </c>
      <c r="BE336" s="105">
        <f>IF(U336="základní",N336,0)</f>
        <v>0</v>
      </c>
      <c r="BF336" s="105">
        <f>IF(U336="snížená",N336,0)</f>
        <v>0</v>
      </c>
      <c r="BG336" s="105">
        <f>IF(U336="zákl. přenesená",N336,0)</f>
        <v>0</v>
      </c>
      <c r="BH336" s="105">
        <f>IF(U336="sníž. přenesená",N336,0)</f>
        <v>0</v>
      </c>
      <c r="BI336" s="105">
        <f>IF(U336="nulová",N336,0)</f>
        <v>0</v>
      </c>
      <c r="BJ336" s="21" t="s">
        <v>83</v>
      </c>
      <c r="BK336" s="105">
        <f>ROUND(L336*K336,2)</f>
        <v>0</v>
      </c>
      <c r="BL336" s="21" t="s">
        <v>151</v>
      </c>
      <c r="BM336" s="21" t="s">
        <v>460</v>
      </c>
    </row>
    <row r="337" spans="2:65" s="10" customFormat="1" ht="38.25" customHeight="1">
      <c r="B337" s="150"/>
      <c r="C337" s="151"/>
      <c r="D337" s="151"/>
      <c r="E337" s="152" t="s">
        <v>5</v>
      </c>
      <c r="F337" s="232" t="s">
        <v>461</v>
      </c>
      <c r="G337" s="233"/>
      <c r="H337" s="233"/>
      <c r="I337" s="233"/>
      <c r="J337" s="151"/>
      <c r="K337" s="152" t="s">
        <v>5</v>
      </c>
      <c r="L337" s="151"/>
      <c r="M337" s="151"/>
      <c r="N337" s="151"/>
      <c r="O337" s="151"/>
      <c r="P337" s="151"/>
      <c r="Q337" s="151"/>
      <c r="R337" s="153"/>
      <c r="T337" s="154"/>
      <c r="U337" s="151"/>
      <c r="V337" s="151"/>
      <c r="W337" s="151"/>
      <c r="X337" s="151"/>
      <c r="Y337" s="151"/>
      <c r="Z337" s="151"/>
      <c r="AA337" s="155"/>
      <c r="AT337" s="156" t="s">
        <v>154</v>
      </c>
      <c r="AU337" s="156" t="s">
        <v>99</v>
      </c>
      <c r="AV337" s="10" t="s">
        <v>83</v>
      </c>
      <c r="AW337" s="10" t="s">
        <v>35</v>
      </c>
      <c r="AX337" s="10" t="s">
        <v>75</v>
      </c>
      <c r="AY337" s="156" t="s">
        <v>146</v>
      </c>
    </row>
    <row r="338" spans="2:65" s="11" customFormat="1" ht="16.5" customHeight="1">
      <c r="B338" s="157"/>
      <c r="C338" s="158"/>
      <c r="D338" s="158"/>
      <c r="E338" s="159" t="s">
        <v>5</v>
      </c>
      <c r="F338" s="234" t="s">
        <v>462</v>
      </c>
      <c r="G338" s="235"/>
      <c r="H338" s="235"/>
      <c r="I338" s="235"/>
      <c r="J338" s="158"/>
      <c r="K338" s="160">
        <v>7.11</v>
      </c>
      <c r="L338" s="158"/>
      <c r="M338" s="158"/>
      <c r="N338" s="158"/>
      <c r="O338" s="158"/>
      <c r="P338" s="158"/>
      <c r="Q338" s="158"/>
      <c r="R338" s="161"/>
      <c r="T338" s="162"/>
      <c r="U338" s="158"/>
      <c r="V338" s="158"/>
      <c r="W338" s="158"/>
      <c r="X338" s="158"/>
      <c r="Y338" s="158"/>
      <c r="Z338" s="158"/>
      <c r="AA338" s="163"/>
      <c r="AT338" s="164" t="s">
        <v>154</v>
      </c>
      <c r="AU338" s="164" t="s">
        <v>99</v>
      </c>
      <c r="AV338" s="11" t="s">
        <v>99</v>
      </c>
      <c r="AW338" s="11" t="s">
        <v>35</v>
      </c>
      <c r="AX338" s="11" t="s">
        <v>83</v>
      </c>
      <c r="AY338" s="164" t="s">
        <v>146</v>
      </c>
    </row>
    <row r="339" spans="2:65" s="1" customFormat="1" ht="25.5" customHeight="1">
      <c r="B339" s="123"/>
      <c r="C339" s="143" t="s">
        <v>463</v>
      </c>
      <c r="D339" s="143" t="s">
        <v>147</v>
      </c>
      <c r="E339" s="144" t="s">
        <v>464</v>
      </c>
      <c r="F339" s="240" t="s">
        <v>465</v>
      </c>
      <c r="G339" s="240"/>
      <c r="H339" s="240"/>
      <c r="I339" s="240"/>
      <c r="J339" s="145" t="s">
        <v>209</v>
      </c>
      <c r="K339" s="146">
        <v>2.88</v>
      </c>
      <c r="L339" s="241">
        <v>0</v>
      </c>
      <c r="M339" s="241"/>
      <c r="N339" s="223">
        <f>ROUND(L339*K339,2)</f>
        <v>0</v>
      </c>
      <c r="O339" s="223"/>
      <c r="P339" s="223"/>
      <c r="Q339" s="223"/>
      <c r="R339" s="124"/>
      <c r="T339" s="147" t="s">
        <v>5</v>
      </c>
      <c r="U339" s="46" t="s">
        <v>41</v>
      </c>
      <c r="V339" s="38"/>
      <c r="W339" s="148">
        <f>V339*K339</f>
        <v>0</v>
      </c>
      <c r="X339" s="148">
        <v>0</v>
      </c>
      <c r="Y339" s="148">
        <f>X339*K339</f>
        <v>0</v>
      </c>
      <c r="Z339" s="148">
        <v>4.1000000000000002E-2</v>
      </c>
      <c r="AA339" s="149">
        <f>Z339*K339</f>
        <v>0.11808</v>
      </c>
      <c r="AR339" s="21" t="s">
        <v>151</v>
      </c>
      <c r="AT339" s="21" t="s">
        <v>147</v>
      </c>
      <c r="AU339" s="21" t="s">
        <v>99</v>
      </c>
      <c r="AY339" s="21" t="s">
        <v>146</v>
      </c>
      <c r="BE339" s="105">
        <f>IF(U339="základní",N339,0)</f>
        <v>0</v>
      </c>
      <c r="BF339" s="105">
        <f>IF(U339="snížená",N339,0)</f>
        <v>0</v>
      </c>
      <c r="BG339" s="105">
        <f>IF(U339="zákl. přenesená",N339,0)</f>
        <v>0</v>
      </c>
      <c r="BH339" s="105">
        <f>IF(U339="sníž. přenesená",N339,0)</f>
        <v>0</v>
      </c>
      <c r="BI339" s="105">
        <f>IF(U339="nulová",N339,0)</f>
        <v>0</v>
      </c>
      <c r="BJ339" s="21" t="s">
        <v>83</v>
      </c>
      <c r="BK339" s="105">
        <f>ROUND(L339*K339,2)</f>
        <v>0</v>
      </c>
      <c r="BL339" s="21" t="s">
        <v>151</v>
      </c>
      <c r="BM339" s="21" t="s">
        <v>466</v>
      </c>
    </row>
    <row r="340" spans="2:65" s="11" customFormat="1" ht="16.5" customHeight="1">
      <c r="B340" s="157"/>
      <c r="C340" s="158"/>
      <c r="D340" s="158"/>
      <c r="E340" s="159" t="s">
        <v>5</v>
      </c>
      <c r="F340" s="242" t="s">
        <v>467</v>
      </c>
      <c r="G340" s="243"/>
      <c r="H340" s="243"/>
      <c r="I340" s="243"/>
      <c r="J340" s="158"/>
      <c r="K340" s="160">
        <v>2.88</v>
      </c>
      <c r="L340" s="158"/>
      <c r="M340" s="158"/>
      <c r="N340" s="158"/>
      <c r="O340" s="158"/>
      <c r="P340" s="158"/>
      <c r="Q340" s="158"/>
      <c r="R340" s="161"/>
      <c r="T340" s="162"/>
      <c r="U340" s="158"/>
      <c r="V340" s="158"/>
      <c r="W340" s="158"/>
      <c r="X340" s="158"/>
      <c r="Y340" s="158"/>
      <c r="Z340" s="158"/>
      <c r="AA340" s="163"/>
      <c r="AT340" s="164" t="s">
        <v>154</v>
      </c>
      <c r="AU340" s="164" t="s">
        <v>99</v>
      </c>
      <c r="AV340" s="11" t="s">
        <v>99</v>
      </c>
      <c r="AW340" s="11" t="s">
        <v>35</v>
      </c>
      <c r="AX340" s="11" t="s">
        <v>83</v>
      </c>
      <c r="AY340" s="164" t="s">
        <v>146</v>
      </c>
    </row>
    <row r="341" spans="2:65" s="1" customFormat="1" ht="25.5" customHeight="1">
      <c r="B341" s="123"/>
      <c r="C341" s="143" t="s">
        <v>468</v>
      </c>
      <c r="D341" s="143" t="s">
        <v>147</v>
      </c>
      <c r="E341" s="144" t="s">
        <v>469</v>
      </c>
      <c r="F341" s="240" t="s">
        <v>470</v>
      </c>
      <c r="G341" s="240"/>
      <c r="H341" s="240"/>
      <c r="I341" s="240"/>
      <c r="J341" s="145" t="s">
        <v>209</v>
      </c>
      <c r="K341" s="146">
        <v>15.2</v>
      </c>
      <c r="L341" s="241">
        <v>0</v>
      </c>
      <c r="M341" s="241"/>
      <c r="N341" s="223">
        <f>ROUND(L341*K341,2)</f>
        <v>0</v>
      </c>
      <c r="O341" s="223"/>
      <c r="P341" s="223"/>
      <c r="Q341" s="223"/>
      <c r="R341" s="124"/>
      <c r="T341" s="147" t="s">
        <v>5</v>
      </c>
      <c r="U341" s="46" t="s">
        <v>41</v>
      </c>
      <c r="V341" s="38"/>
      <c r="W341" s="148">
        <f>V341*K341</f>
        <v>0</v>
      </c>
      <c r="X341" s="148">
        <v>0</v>
      </c>
      <c r="Y341" s="148">
        <f>X341*K341</f>
        <v>0</v>
      </c>
      <c r="Z341" s="148">
        <v>7.5999999999999998E-2</v>
      </c>
      <c r="AA341" s="149">
        <f>Z341*K341</f>
        <v>1.1552</v>
      </c>
      <c r="AR341" s="21" t="s">
        <v>151</v>
      </c>
      <c r="AT341" s="21" t="s">
        <v>147</v>
      </c>
      <c r="AU341" s="21" t="s">
        <v>99</v>
      </c>
      <c r="AY341" s="21" t="s">
        <v>146</v>
      </c>
      <c r="BE341" s="105">
        <f>IF(U341="základní",N341,0)</f>
        <v>0</v>
      </c>
      <c r="BF341" s="105">
        <f>IF(U341="snížená",N341,0)</f>
        <v>0</v>
      </c>
      <c r="BG341" s="105">
        <f>IF(U341="zákl. přenesená",N341,0)</f>
        <v>0</v>
      </c>
      <c r="BH341" s="105">
        <f>IF(U341="sníž. přenesená",N341,0)</f>
        <v>0</v>
      </c>
      <c r="BI341" s="105">
        <f>IF(U341="nulová",N341,0)</f>
        <v>0</v>
      </c>
      <c r="BJ341" s="21" t="s">
        <v>83</v>
      </c>
      <c r="BK341" s="105">
        <f>ROUND(L341*K341,2)</f>
        <v>0</v>
      </c>
      <c r="BL341" s="21" t="s">
        <v>151</v>
      </c>
      <c r="BM341" s="21" t="s">
        <v>471</v>
      </c>
    </row>
    <row r="342" spans="2:65" s="11" customFormat="1" ht="16.5" customHeight="1">
      <c r="B342" s="157"/>
      <c r="C342" s="158"/>
      <c r="D342" s="158"/>
      <c r="E342" s="159" t="s">
        <v>5</v>
      </c>
      <c r="F342" s="242" t="s">
        <v>472</v>
      </c>
      <c r="G342" s="243"/>
      <c r="H342" s="243"/>
      <c r="I342" s="243"/>
      <c r="J342" s="158"/>
      <c r="K342" s="160">
        <v>8</v>
      </c>
      <c r="L342" s="158"/>
      <c r="M342" s="158"/>
      <c r="N342" s="158"/>
      <c r="O342" s="158"/>
      <c r="P342" s="158"/>
      <c r="Q342" s="158"/>
      <c r="R342" s="161"/>
      <c r="T342" s="162"/>
      <c r="U342" s="158"/>
      <c r="V342" s="158"/>
      <c r="W342" s="158"/>
      <c r="X342" s="158"/>
      <c r="Y342" s="158"/>
      <c r="Z342" s="158"/>
      <c r="AA342" s="163"/>
      <c r="AT342" s="164" t="s">
        <v>154</v>
      </c>
      <c r="AU342" s="164" t="s">
        <v>99</v>
      </c>
      <c r="AV342" s="11" t="s">
        <v>99</v>
      </c>
      <c r="AW342" s="11" t="s">
        <v>35</v>
      </c>
      <c r="AX342" s="11" t="s">
        <v>75</v>
      </c>
      <c r="AY342" s="164" t="s">
        <v>146</v>
      </c>
    </row>
    <row r="343" spans="2:65" s="11" customFormat="1" ht="16.5" customHeight="1">
      <c r="B343" s="157"/>
      <c r="C343" s="158"/>
      <c r="D343" s="158"/>
      <c r="E343" s="159" t="s">
        <v>5</v>
      </c>
      <c r="F343" s="234" t="s">
        <v>473</v>
      </c>
      <c r="G343" s="235"/>
      <c r="H343" s="235"/>
      <c r="I343" s="235"/>
      <c r="J343" s="158"/>
      <c r="K343" s="160">
        <v>7.2</v>
      </c>
      <c r="L343" s="158"/>
      <c r="M343" s="158"/>
      <c r="N343" s="158"/>
      <c r="O343" s="158"/>
      <c r="P343" s="158"/>
      <c r="Q343" s="158"/>
      <c r="R343" s="161"/>
      <c r="T343" s="162"/>
      <c r="U343" s="158"/>
      <c r="V343" s="158"/>
      <c r="W343" s="158"/>
      <c r="X343" s="158"/>
      <c r="Y343" s="158"/>
      <c r="Z343" s="158"/>
      <c r="AA343" s="163"/>
      <c r="AT343" s="164" t="s">
        <v>154</v>
      </c>
      <c r="AU343" s="164" t="s">
        <v>99</v>
      </c>
      <c r="AV343" s="11" t="s">
        <v>99</v>
      </c>
      <c r="AW343" s="11" t="s">
        <v>35</v>
      </c>
      <c r="AX343" s="11" t="s">
        <v>75</v>
      </c>
      <c r="AY343" s="164" t="s">
        <v>146</v>
      </c>
    </row>
    <row r="344" spans="2:65" s="12" customFormat="1" ht="16.5" customHeight="1">
      <c r="B344" s="165"/>
      <c r="C344" s="166"/>
      <c r="D344" s="166"/>
      <c r="E344" s="167" t="s">
        <v>5</v>
      </c>
      <c r="F344" s="238" t="s">
        <v>163</v>
      </c>
      <c r="G344" s="239"/>
      <c r="H344" s="239"/>
      <c r="I344" s="239"/>
      <c r="J344" s="166"/>
      <c r="K344" s="168">
        <v>15.2</v>
      </c>
      <c r="L344" s="166"/>
      <c r="M344" s="166"/>
      <c r="N344" s="166"/>
      <c r="O344" s="166"/>
      <c r="P344" s="166"/>
      <c r="Q344" s="166"/>
      <c r="R344" s="169"/>
      <c r="T344" s="170"/>
      <c r="U344" s="166"/>
      <c r="V344" s="166"/>
      <c r="W344" s="166"/>
      <c r="X344" s="166"/>
      <c r="Y344" s="166"/>
      <c r="Z344" s="166"/>
      <c r="AA344" s="171"/>
      <c r="AT344" s="172" t="s">
        <v>154</v>
      </c>
      <c r="AU344" s="172" t="s">
        <v>99</v>
      </c>
      <c r="AV344" s="12" t="s">
        <v>151</v>
      </c>
      <c r="AW344" s="12" t="s">
        <v>35</v>
      </c>
      <c r="AX344" s="12" t="s">
        <v>83</v>
      </c>
      <c r="AY344" s="172" t="s">
        <v>146</v>
      </c>
    </row>
    <row r="345" spans="2:65" s="1" customFormat="1" ht="38.25" customHeight="1">
      <c r="B345" s="123"/>
      <c r="C345" s="143" t="s">
        <v>474</v>
      </c>
      <c r="D345" s="143" t="s">
        <v>147</v>
      </c>
      <c r="E345" s="144" t="s">
        <v>475</v>
      </c>
      <c r="F345" s="240" t="s">
        <v>476</v>
      </c>
      <c r="G345" s="240"/>
      <c r="H345" s="240"/>
      <c r="I345" s="240"/>
      <c r="J345" s="145" t="s">
        <v>209</v>
      </c>
      <c r="K345" s="146">
        <v>55.07</v>
      </c>
      <c r="L345" s="241">
        <v>0</v>
      </c>
      <c r="M345" s="241"/>
      <c r="N345" s="223">
        <f>ROUND(L345*K345,2)</f>
        <v>0</v>
      </c>
      <c r="O345" s="223"/>
      <c r="P345" s="223"/>
      <c r="Q345" s="223"/>
      <c r="R345" s="124"/>
      <c r="T345" s="147" t="s">
        <v>5</v>
      </c>
      <c r="U345" s="46" t="s">
        <v>41</v>
      </c>
      <c r="V345" s="38"/>
      <c r="W345" s="148">
        <f>V345*K345</f>
        <v>0</v>
      </c>
      <c r="X345" s="148">
        <v>0</v>
      </c>
      <c r="Y345" s="148">
        <f>X345*K345</f>
        <v>0</v>
      </c>
      <c r="Z345" s="148">
        <v>0.05</v>
      </c>
      <c r="AA345" s="149">
        <f>Z345*K345</f>
        <v>2.7535000000000003</v>
      </c>
      <c r="AR345" s="21" t="s">
        <v>151</v>
      </c>
      <c r="AT345" s="21" t="s">
        <v>147</v>
      </c>
      <c r="AU345" s="21" t="s">
        <v>99</v>
      </c>
      <c r="AY345" s="21" t="s">
        <v>146</v>
      </c>
      <c r="BE345" s="105">
        <f>IF(U345="základní",N345,0)</f>
        <v>0</v>
      </c>
      <c r="BF345" s="105">
        <f>IF(U345="snížená",N345,0)</f>
        <v>0</v>
      </c>
      <c r="BG345" s="105">
        <f>IF(U345="zákl. přenesená",N345,0)</f>
        <v>0</v>
      </c>
      <c r="BH345" s="105">
        <f>IF(U345="sníž. přenesená",N345,0)</f>
        <v>0</v>
      </c>
      <c r="BI345" s="105">
        <f>IF(U345="nulová",N345,0)</f>
        <v>0</v>
      </c>
      <c r="BJ345" s="21" t="s">
        <v>83</v>
      </c>
      <c r="BK345" s="105">
        <f>ROUND(L345*K345,2)</f>
        <v>0</v>
      </c>
      <c r="BL345" s="21" t="s">
        <v>151</v>
      </c>
      <c r="BM345" s="21" t="s">
        <v>477</v>
      </c>
    </row>
    <row r="346" spans="2:65" s="10" customFormat="1" ht="16.5" customHeight="1">
      <c r="B346" s="150"/>
      <c r="C346" s="151"/>
      <c r="D346" s="151"/>
      <c r="E346" s="152" t="s">
        <v>5</v>
      </c>
      <c r="F346" s="232" t="s">
        <v>478</v>
      </c>
      <c r="G346" s="233"/>
      <c r="H346" s="233"/>
      <c r="I346" s="233"/>
      <c r="J346" s="151"/>
      <c r="K346" s="152" t="s">
        <v>5</v>
      </c>
      <c r="L346" s="151"/>
      <c r="M346" s="151"/>
      <c r="N346" s="151"/>
      <c r="O346" s="151"/>
      <c r="P346" s="151"/>
      <c r="Q346" s="151"/>
      <c r="R346" s="153"/>
      <c r="T346" s="154"/>
      <c r="U346" s="151"/>
      <c r="V346" s="151"/>
      <c r="W346" s="151"/>
      <c r="X346" s="151"/>
      <c r="Y346" s="151"/>
      <c r="Z346" s="151"/>
      <c r="AA346" s="155"/>
      <c r="AT346" s="156" t="s">
        <v>154</v>
      </c>
      <c r="AU346" s="156" t="s">
        <v>99</v>
      </c>
      <c r="AV346" s="10" t="s">
        <v>83</v>
      </c>
      <c r="AW346" s="10" t="s">
        <v>35</v>
      </c>
      <c r="AX346" s="10" t="s">
        <v>75</v>
      </c>
      <c r="AY346" s="156" t="s">
        <v>146</v>
      </c>
    </row>
    <row r="347" spans="2:65" s="11" customFormat="1" ht="16.5" customHeight="1">
      <c r="B347" s="157"/>
      <c r="C347" s="158"/>
      <c r="D347" s="158"/>
      <c r="E347" s="159" t="s">
        <v>5</v>
      </c>
      <c r="F347" s="234" t="s">
        <v>479</v>
      </c>
      <c r="G347" s="235"/>
      <c r="H347" s="235"/>
      <c r="I347" s="235"/>
      <c r="J347" s="158"/>
      <c r="K347" s="160">
        <v>59.25</v>
      </c>
      <c r="L347" s="158"/>
      <c r="M347" s="158"/>
      <c r="N347" s="158"/>
      <c r="O347" s="158"/>
      <c r="P347" s="158"/>
      <c r="Q347" s="158"/>
      <c r="R347" s="161"/>
      <c r="T347" s="162"/>
      <c r="U347" s="158"/>
      <c r="V347" s="158"/>
      <c r="W347" s="158"/>
      <c r="X347" s="158"/>
      <c r="Y347" s="158"/>
      <c r="Z347" s="158"/>
      <c r="AA347" s="163"/>
      <c r="AT347" s="164" t="s">
        <v>154</v>
      </c>
      <c r="AU347" s="164" t="s">
        <v>99</v>
      </c>
      <c r="AV347" s="11" t="s">
        <v>99</v>
      </c>
      <c r="AW347" s="11" t="s">
        <v>35</v>
      </c>
      <c r="AX347" s="11" t="s">
        <v>75</v>
      </c>
      <c r="AY347" s="164" t="s">
        <v>146</v>
      </c>
    </row>
    <row r="348" spans="2:65" s="11" customFormat="1" ht="16.5" customHeight="1">
      <c r="B348" s="157"/>
      <c r="C348" s="158"/>
      <c r="D348" s="158"/>
      <c r="E348" s="159" t="s">
        <v>5</v>
      </c>
      <c r="F348" s="234" t="s">
        <v>480</v>
      </c>
      <c r="G348" s="235"/>
      <c r="H348" s="235"/>
      <c r="I348" s="235"/>
      <c r="J348" s="158"/>
      <c r="K348" s="160">
        <v>-2.88</v>
      </c>
      <c r="L348" s="158"/>
      <c r="M348" s="158"/>
      <c r="N348" s="158"/>
      <c r="O348" s="158"/>
      <c r="P348" s="158"/>
      <c r="Q348" s="158"/>
      <c r="R348" s="161"/>
      <c r="T348" s="162"/>
      <c r="U348" s="158"/>
      <c r="V348" s="158"/>
      <c r="W348" s="158"/>
      <c r="X348" s="158"/>
      <c r="Y348" s="158"/>
      <c r="Z348" s="158"/>
      <c r="AA348" s="163"/>
      <c r="AT348" s="164" t="s">
        <v>154</v>
      </c>
      <c r="AU348" s="164" t="s">
        <v>99</v>
      </c>
      <c r="AV348" s="11" t="s">
        <v>99</v>
      </c>
      <c r="AW348" s="11" t="s">
        <v>35</v>
      </c>
      <c r="AX348" s="11" t="s">
        <v>75</v>
      </c>
      <c r="AY348" s="164" t="s">
        <v>146</v>
      </c>
    </row>
    <row r="349" spans="2:65" s="11" customFormat="1" ht="16.5" customHeight="1">
      <c r="B349" s="157"/>
      <c r="C349" s="158"/>
      <c r="D349" s="158"/>
      <c r="E349" s="159" t="s">
        <v>5</v>
      </c>
      <c r="F349" s="234" t="s">
        <v>481</v>
      </c>
      <c r="G349" s="235"/>
      <c r="H349" s="235"/>
      <c r="I349" s="235"/>
      <c r="J349" s="158"/>
      <c r="K349" s="160">
        <v>-4.8</v>
      </c>
      <c r="L349" s="158"/>
      <c r="M349" s="158"/>
      <c r="N349" s="158"/>
      <c r="O349" s="158"/>
      <c r="P349" s="158"/>
      <c r="Q349" s="158"/>
      <c r="R349" s="161"/>
      <c r="T349" s="162"/>
      <c r="U349" s="158"/>
      <c r="V349" s="158"/>
      <c r="W349" s="158"/>
      <c r="X349" s="158"/>
      <c r="Y349" s="158"/>
      <c r="Z349" s="158"/>
      <c r="AA349" s="163"/>
      <c r="AT349" s="164" t="s">
        <v>154</v>
      </c>
      <c r="AU349" s="164" t="s">
        <v>99</v>
      </c>
      <c r="AV349" s="11" t="s">
        <v>99</v>
      </c>
      <c r="AW349" s="11" t="s">
        <v>35</v>
      </c>
      <c r="AX349" s="11" t="s">
        <v>75</v>
      </c>
      <c r="AY349" s="164" t="s">
        <v>146</v>
      </c>
    </row>
    <row r="350" spans="2:65" s="10" customFormat="1" ht="25.5" customHeight="1">
      <c r="B350" s="150"/>
      <c r="C350" s="151"/>
      <c r="D350" s="151"/>
      <c r="E350" s="152" t="s">
        <v>5</v>
      </c>
      <c r="F350" s="236" t="s">
        <v>482</v>
      </c>
      <c r="G350" s="237"/>
      <c r="H350" s="237"/>
      <c r="I350" s="237"/>
      <c r="J350" s="151"/>
      <c r="K350" s="152" t="s">
        <v>5</v>
      </c>
      <c r="L350" s="151"/>
      <c r="M350" s="151"/>
      <c r="N350" s="151"/>
      <c r="O350" s="151"/>
      <c r="P350" s="151"/>
      <c r="Q350" s="151"/>
      <c r="R350" s="153"/>
      <c r="T350" s="154"/>
      <c r="U350" s="151"/>
      <c r="V350" s="151"/>
      <c r="W350" s="151"/>
      <c r="X350" s="151"/>
      <c r="Y350" s="151"/>
      <c r="Z350" s="151"/>
      <c r="AA350" s="155"/>
      <c r="AT350" s="156" t="s">
        <v>154</v>
      </c>
      <c r="AU350" s="156" t="s">
        <v>99</v>
      </c>
      <c r="AV350" s="10" t="s">
        <v>83</v>
      </c>
      <c r="AW350" s="10" t="s">
        <v>35</v>
      </c>
      <c r="AX350" s="10" t="s">
        <v>75</v>
      </c>
      <c r="AY350" s="156" t="s">
        <v>146</v>
      </c>
    </row>
    <row r="351" spans="2:65" s="11" customFormat="1" ht="16.5" customHeight="1">
      <c r="B351" s="157"/>
      <c r="C351" s="158"/>
      <c r="D351" s="158"/>
      <c r="E351" s="159" t="s">
        <v>5</v>
      </c>
      <c r="F351" s="234" t="s">
        <v>281</v>
      </c>
      <c r="G351" s="235"/>
      <c r="H351" s="235"/>
      <c r="I351" s="235"/>
      <c r="J351" s="158"/>
      <c r="K351" s="160">
        <v>3.5</v>
      </c>
      <c r="L351" s="158"/>
      <c r="M351" s="158"/>
      <c r="N351" s="158"/>
      <c r="O351" s="158"/>
      <c r="P351" s="158"/>
      <c r="Q351" s="158"/>
      <c r="R351" s="161"/>
      <c r="T351" s="162"/>
      <c r="U351" s="158"/>
      <c r="V351" s="158"/>
      <c r="W351" s="158"/>
      <c r="X351" s="158"/>
      <c r="Y351" s="158"/>
      <c r="Z351" s="158"/>
      <c r="AA351" s="163"/>
      <c r="AT351" s="164" t="s">
        <v>154</v>
      </c>
      <c r="AU351" s="164" t="s">
        <v>99</v>
      </c>
      <c r="AV351" s="11" t="s">
        <v>99</v>
      </c>
      <c r="AW351" s="11" t="s">
        <v>35</v>
      </c>
      <c r="AX351" s="11" t="s">
        <v>75</v>
      </c>
      <c r="AY351" s="164" t="s">
        <v>146</v>
      </c>
    </row>
    <row r="352" spans="2:65" s="12" customFormat="1" ht="16.5" customHeight="1">
      <c r="B352" s="165"/>
      <c r="C352" s="166"/>
      <c r="D352" s="166"/>
      <c r="E352" s="167" t="s">
        <v>5</v>
      </c>
      <c r="F352" s="238" t="s">
        <v>163</v>
      </c>
      <c r="G352" s="239"/>
      <c r="H352" s="239"/>
      <c r="I352" s="239"/>
      <c r="J352" s="166"/>
      <c r="K352" s="168">
        <v>55.07</v>
      </c>
      <c r="L352" s="166"/>
      <c r="M352" s="166"/>
      <c r="N352" s="166"/>
      <c r="O352" s="166"/>
      <c r="P352" s="166"/>
      <c r="Q352" s="166"/>
      <c r="R352" s="169"/>
      <c r="T352" s="170"/>
      <c r="U352" s="166"/>
      <c r="V352" s="166"/>
      <c r="W352" s="166"/>
      <c r="X352" s="166"/>
      <c r="Y352" s="166"/>
      <c r="Z352" s="166"/>
      <c r="AA352" s="171"/>
      <c r="AT352" s="172" t="s">
        <v>154</v>
      </c>
      <c r="AU352" s="172" t="s">
        <v>99</v>
      </c>
      <c r="AV352" s="12" t="s">
        <v>151</v>
      </c>
      <c r="AW352" s="12" t="s">
        <v>35</v>
      </c>
      <c r="AX352" s="12" t="s">
        <v>83</v>
      </c>
      <c r="AY352" s="172" t="s">
        <v>146</v>
      </c>
    </row>
    <row r="353" spans="2:65" s="1" customFormat="1" ht="25.5" customHeight="1">
      <c r="B353" s="123"/>
      <c r="C353" s="143" t="s">
        <v>483</v>
      </c>
      <c r="D353" s="143" t="s">
        <v>147</v>
      </c>
      <c r="E353" s="144" t="s">
        <v>484</v>
      </c>
      <c r="F353" s="240" t="s">
        <v>485</v>
      </c>
      <c r="G353" s="240"/>
      <c r="H353" s="240"/>
      <c r="I353" s="240"/>
      <c r="J353" s="145" t="s">
        <v>209</v>
      </c>
      <c r="K353" s="146">
        <v>6.7350000000000003</v>
      </c>
      <c r="L353" s="241">
        <v>0</v>
      </c>
      <c r="M353" s="241"/>
      <c r="N353" s="223">
        <f>ROUND(L353*K353,2)</f>
        <v>0</v>
      </c>
      <c r="O353" s="223"/>
      <c r="P353" s="223"/>
      <c r="Q353" s="223"/>
      <c r="R353" s="124"/>
      <c r="T353" s="147" t="s">
        <v>5</v>
      </c>
      <c r="U353" s="46" t="s">
        <v>41</v>
      </c>
      <c r="V353" s="38"/>
      <c r="W353" s="148">
        <f>V353*K353</f>
        <v>0</v>
      </c>
      <c r="X353" s="148">
        <v>0</v>
      </c>
      <c r="Y353" s="148">
        <f>X353*K353</f>
        <v>0</v>
      </c>
      <c r="Z353" s="148">
        <v>0.05</v>
      </c>
      <c r="AA353" s="149">
        <f>Z353*K353</f>
        <v>0.33675000000000005</v>
      </c>
      <c r="AR353" s="21" t="s">
        <v>151</v>
      </c>
      <c r="AT353" s="21" t="s">
        <v>147</v>
      </c>
      <c r="AU353" s="21" t="s">
        <v>99</v>
      </c>
      <c r="AY353" s="21" t="s">
        <v>146</v>
      </c>
      <c r="BE353" s="105">
        <f>IF(U353="základní",N353,0)</f>
        <v>0</v>
      </c>
      <c r="BF353" s="105">
        <f>IF(U353="snížená",N353,0)</f>
        <v>0</v>
      </c>
      <c r="BG353" s="105">
        <f>IF(U353="zákl. přenesená",N353,0)</f>
        <v>0</v>
      </c>
      <c r="BH353" s="105">
        <f>IF(U353="sníž. přenesená",N353,0)</f>
        <v>0</v>
      </c>
      <c r="BI353" s="105">
        <f>IF(U353="nulová",N353,0)</f>
        <v>0</v>
      </c>
      <c r="BJ353" s="21" t="s">
        <v>83</v>
      </c>
      <c r="BK353" s="105">
        <f>ROUND(L353*K353,2)</f>
        <v>0</v>
      </c>
      <c r="BL353" s="21" t="s">
        <v>151</v>
      </c>
      <c r="BM353" s="21" t="s">
        <v>486</v>
      </c>
    </row>
    <row r="354" spans="2:65" s="10" customFormat="1" ht="25.5" customHeight="1">
      <c r="B354" s="150"/>
      <c r="C354" s="151"/>
      <c r="D354" s="151"/>
      <c r="E354" s="152" t="s">
        <v>5</v>
      </c>
      <c r="F354" s="232" t="s">
        <v>487</v>
      </c>
      <c r="G354" s="233"/>
      <c r="H354" s="233"/>
      <c r="I354" s="233"/>
      <c r="J354" s="151"/>
      <c r="K354" s="152" t="s">
        <v>5</v>
      </c>
      <c r="L354" s="151"/>
      <c r="M354" s="151"/>
      <c r="N354" s="151"/>
      <c r="O354" s="151"/>
      <c r="P354" s="151"/>
      <c r="Q354" s="151"/>
      <c r="R354" s="153"/>
      <c r="T354" s="154"/>
      <c r="U354" s="151"/>
      <c r="V354" s="151"/>
      <c r="W354" s="151"/>
      <c r="X354" s="151"/>
      <c r="Y354" s="151"/>
      <c r="Z354" s="151"/>
      <c r="AA354" s="155"/>
      <c r="AT354" s="156" t="s">
        <v>154</v>
      </c>
      <c r="AU354" s="156" t="s">
        <v>99</v>
      </c>
      <c r="AV354" s="10" t="s">
        <v>83</v>
      </c>
      <c r="AW354" s="10" t="s">
        <v>35</v>
      </c>
      <c r="AX354" s="10" t="s">
        <v>75</v>
      </c>
      <c r="AY354" s="156" t="s">
        <v>146</v>
      </c>
    </row>
    <row r="355" spans="2:65" s="11" customFormat="1" ht="16.5" customHeight="1">
      <c r="B355" s="157"/>
      <c r="C355" s="158"/>
      <c r="D355" s="158"/>
      <c r="E355" s="159" t="s">
        <v>5</v>
      </c>
      <c r="F355" s="234" t="s">
        <v>321</v>
      </c>
      <c r="G355" s="235"/>
      <c r="H355" s="235"/>
      <c r="I355" s="235"/>
      <c r="J355" s="158"/>
      <c r="K355" s="160">
        <v>6.7350000000000003</v>
      </c>
      <c r="L355" s="158"/>
      <c r="M355" s="158"/>
      <c r="N355" s="158"/>
      <c r="O355" s="158"/>
      <c r="P355" s="158"/>
      <c r="Q355" s="158"/>
      <c r="R355" s="161"/>
      <c r="T355" s="162"/>
      <c r="U355" s="158"/>
      <c r="V355" s="158"/>
      <c r="W355" s="158"/>
      <c r="X355" s="158"/>
      <c r="Y355" s="158"/>
      <c r="Z355" s="158"/>
      <c r="AA355" s="163"/>
      <c r="AT355" s="164" t="s">
        <v>154</v>
      </c>
      <c r="AU355" s="164" t="s">
        <v>99</v>
      </c>
      <c r="AV355" s="11" t="s">
        <v>99</v>
      </c>
      <c r="AW355" s="11" t="s">
        <v>35</v>
      </c>
      <c r="AX355" s="11" t="s">
        <v>83</v>
      </c>
      <c r="AY355" s="164" t="s">
        <v>146</v>
      </c>
    </row>
    <row r="356" spans="2:65" s="1" customFormat="1" ht="38.25" customHeight="1">
      <c r="B356" s="123"/>
      <c r="C356" s="143" t="s">
        <v>488</v>
      </c>
      <c r="D356" s="143" t="s">
        <v>147</v>
      </c>
      <c r="E356" s="144" t="s">
        <v>489</v>
      </c>
      <c r="F356" s="240" t="s">
        <v>490</v>
      </c>
      <c r="G356" s="240"/>
      <c r="H356" s="240"/>
      <c r="I356" s="240"/>
      <c r="J356" s="145" t="s">
        <v>204</v>
      </c>
      <c r="K356" s="146">
        <v>4</v>
      </c>
      <c r="L356" s="241">
        <v>0</v>
      </c>
      <c r="M356" s="241"/>
      <c r="N356" s="223">
        <f>ROUND(L356*K356,2)</f>
        <v>0</v>
      </c>
      <c r="O356" s="223"/>
      <c r="P356" s="223"/>
      <c r="Q356" s="223"/>
      <c r="R356" s="124"/>
      <c r="T356" s="147" t="s">
        <v>5</v>
      </c>
      <c r="U356" s="46" t="s">
        <v>41</v>
      </c>
      <c r="V356" s="38"/>
      <c r="W356" s="148">
        <f>V356*K356</f>
        <v>0</v>
      </c>
      <c r="X356" s="148">
        <v>0</v>
      </c>
      <c r="Y356" s="148">
        <f>X356*K356</f>
        <v>0</v>
      </c>
      <c r="Z356" s="148">
        <v>4.0000000000000001E-3</v>
      </c>
      <c r="AA356" s="149">
        <f>Z356*K356</f>
        <v>1.6E-2</v>
      </c>
      <c r="AR356" s="21" t="s">
        <v>151</v>
      </c>
      <c r="AT356" s="21" t="s">
        <v>147</v>
      </c>
      <c r="AU356" s="21" t="s">
        <v>99</v>
      </c>
      <c r="AY356" s="21" t="s">
        <v>146</v>
      </c>
      <c r="BE356" s="105">
        <f>IF(U356="základní",N356,0)</f>
        <v>0</v>
      </c>
      <c r="BF356" s="105">
        <f>IF(U356="snížená",N356,0)</f>
        <v>0</v>
      </c>
      <c r="BG356" s="105">
        <f>IF(U356="zákl. přenesená",N356,0)</f>
        <v>0</v>
      </c>
      <c r="BH356" s="105">
        <f>IF(U356="sníž. přenesená",N356,0)</f>
        <v>0</v>
      </c>
      <c r="BI356" s="105">
        <f>IF(U356="nulová",N356,0)</f>
        <v>0</v>
      </c>
      <c r="BJ356" s="21" t="s">
        <v>83</v>
      </c>
      <c r="BK356" s="105">
        <f>ROUND(L356*K356,2)</f>
        <v>0</v>
      </c>
      <c r="BL356" s="21" t="s">
        <v>151</v>
      </c>
      <c r="BM356" s="21" t="s">
        <v>491</v>
      </c>
    </row>
    <row r="357" spans="2:65" s="10" customFormat="1" ht="25.5" customHeight="1">
      <c r="B357" s="150"/>
      <c r="C357" s="151"/>
      <c r="D357" s="151"/>
      <c r="E357" s="152" t="s">
        <v>5</v>
      </c>
      <c r="F357" s="232" t="s">
        <v>492</v>
      </c>
      <c r="G357" s="233"/>
      <c r="H357" s="233"/>
      <c r="I357" s="233"/>
      <c r="J357" s="151"/>
      <c r="K357" s="152" t="s">
        <v>5</v>
      </c>
      <c r="L357" s="151"/>
      <c r="M357" s="151"/>
      <c r="N357" s="151"/>
      <c r="O357" s="151"/>
      <c r="P357" s="151"/>
      <c r="Q357" s="151"/>
      <c r="R357" s="153"/>
      <c r="T357" s="154"/>
      <c r="U357" s="151"/>
      <c r="V357" s="151"/>
      <c r="W357" s="151"/>
      <c r="X357" s="151"/>
      <c r="Y357" s="151"/>
      <c r="Z357" s="151"/>
      <c r="AA357" s="155"/>
      <c r="AT357" s="156" t="s">
        <v>154</v>
      </c>
      <c r="AU357" s="156" t="s">
        <v>99</v>
      </c>
      <c r="AV357" s="10" t="s">
        <v>83</v>
      </c>
      <c r="AW357" s="10" t="s">
        <v>35</v>
      </c>
      <c r="AX357" s="10" t="s">
        <v>75</v>
      </c>
      <c r="AY357" s="156" t="s">
        <v>146</v>
      </c>
    </row>
    <row r="358" spans="2:65" s="11" customFormat="1" ht="16.5" customHeight="1">
      <c r="B358" s="157"/>
      <c r="C358" s="158"/>
      <c r="D358" s="158"/>
      <c r="E358" s="159" t="s">
        <v>5</v>
      </c>
      <c r="F358" s="234" t="s">
        <v>151</v>
      </c>
      <c r="G358" s="235"/>
      <c r="H358" s="235"/>
      <c r="I358" s="235"/>
      <c r="J358" s="158"/>
      <c r="K358" s="160">
        <v>4</v>
      </c>
      <c r="L358" s="158"/>
      <c r="M358" s="158"/>
      <c r="N358" s="158"/>
      <c r="O358" s="158"/>
      <c r="P358" s="158"/>
      <c r="Q358" s="158"/>
      <c r="R358" s="161"/>
      <c r="T358" s="162"/>
      <c r="U358" s="158"/>
      <c r="V358" s="158"/>
      <c r="W358" s="158"/>
      <c r="X358" s="158"/>
      <c r="Y358" s="158"/>
      <c r="Z358" s="158"/>
      <c r="AA358" s="163"/>
      <c r="AT358" s="164" t="s">
        <v>154</v>
      </c>
      <c r="AU358" s="164" t="s">
        <v>99</v>
      </c>
      <c r="AV358" s="11" t="s">
        <v>99</v>
      </c>
      <c r="AW358" s="11" t="s">
        <v>35</v>
      </c>
      <c r="AX358" s="11" t="s">
        <v>83</v>
      </c>
      <c r="AY358" s="164" t="s">
        <v>146</v>
      </c>
    </row>
    <row r="359" spans="2:65" s="9" customFormat="1" ht="29.85" customHeight="1">
      <c r="B359" s="132"/>
      <c r="C359" s="133"/>
      <c r="D359" s="142" t="s">
        <v>120</v>
      </c>
      <c r="E359" s="142"/>
      <c r="F359" s="142"/>
      <c r="G359" s="142"/>
      <c r="H359" s="142"/>
      <c r="I359" s="142"/>
      <c r="J359" s="142"/>
      <c r="K359" s="142"/>
      <c r="L359" s="142"/>
      <c r="M359" s="142"/>
      <c r="N359" s="228">
        <f>BK359</f>
        <v>0</v>
      </c>
      <c r="O359" s="229"/>
      <c r="P359" s="229"/>
      <c r="Q359" s="229"/>
      <c r="R359" s="135"/>
      <c r="T359" s="136"/>
      <c r="U359" s="133"/>
      <c r="V359" s="133"/>
      <c r="W359" s="137">
        <f>SUM(W360:W363)</f>
        <v>0</v>
      </c>
      <c r="X359" s="133"/>
      <c r="Y359" s="137">
        <f>SUM(Y360:Y363)</f>
        <v>0</v>
      </c>
      <c r="Z359" s="133"/>
      <c r="AA359" s="138">
        <f>SUM(AA360:AA363)</f>
        <v>0</v>
      </c>
      <c r="AR359" s="139" t="s">
        <v>83</v>
      </c>
      <c r="AT359" s="140" t="s">
        <v>74</v>
      </c>
      <c r="AU359" s="140" t="s">
        <v>83</v>
      </c>
      <c r="AY359" s="139" t="s">
        <v>146</v>
      </c>
      <c r="BK359" s="141">
        <f>SUM(BK360:BK363)</f>
        <v>0</v>
      </c>
    </row>
    <row r="360" spans="2:65" s="1" customFormat="1" ht="38.25" customHeight="1">
      <c r="B360" s="123"/>
      <c r="C360" s="143" t="s">
        <v>493</v>
      </c>
      <c r="D360" s="143" t="s">
        <v>147</v>
      </c>
      <c r="E360" s="144" t="s">
        <v>494</v>
      </c>
      <c r="F360" s="240" t="s">
        <v>495</v>
      </c>
      <c r="G360" s="240"/>
      <c r="H360" s="240"/>
      <c r="I360" s="240"/>
      <c r="J360" s="145" t="s">
        <v>182</v>
      </c>
      <c r="K360" s="146">
        <v>64.869</v>
      </c>
      <c r="L360" s="241">
        <v>0</v>
      </c>
      <c r="M360" s="241"/>
      <c r="N360" s="223">
        <f>ROUND(L360*K360,2)</f>
        <v>0</v>
      </c>
      <c r="O360" s="223"/>
      <c r="P360" s="223"/>
      <c r="Q360" s="223"/>
      <c r="R360" s="124"/>
      <c r="T360" s="147" t="s">
        <v>5</v>
      </c>
      <c r="U360" s="46" t="s">
        <v>41</v>
      </c>
      <c r="V360" s="38"/>
      <c r="W360" s="148">
        <f>V360*K360</f>
        <v>0</v>
      </c>
      <c r="X360" s="148">
        <v>0</v>
      </c>
      <c r="Y360" s="148">
        <f>X360*K360</f>
        <v>0</v>
      </c>
      <c r="Z360" s="148">
        <v>0</v>
      </c>
      <c r="AA360" s="149">
        <f>Z360*K360</f>
        <v>0</v>
      </c>
      <c r="AR360" s="21" t="s">
        <v>151</v>
      </c>
      <c r="AT360" s="21" t="s">
        <v>147</v>
      </c>
      <c r="AU360" s="21" t="s">
        <v>99</v>
      </c>
      <c r="AY360" s="21" t="s">
        <v>146</v>
      </c>
      <c r="BE360" s="105">
        <f>IF(U360="základní",N360,0)</f>
        <v>0</v>
      </c>
      <c r="BF360" s="105">
        <f>IF(U360="snížená",N360,0)</f>
        <v>0</v>
      </c>
      <c r="BG360" s="105">
        <f>IF(U360="zákl. přenesená",N360,0)</f>
        <v>0</v>
      </c>
      <c r="BH360" s="105">
        <f>IF(U360="sníž. přenesená",N360,0)</f>
        <v>0</v>
      </c>
      <c r="BI360" s="105">
        <f>IF(U360="nulová",N360,0)</f>
        <v>0</v>
      </c>
      <c r="BJ360" s="21" t="s">
        <v>83</v>
      </c>
      <c r="BK360" s="105">
        <f>ROUND(L360*K360,2)</f>
        <v>0</v>
      </c>
      <c r="BL360" s="21" t="s">
        <v>151</v>
      </c>
      <c r="BM360" s="21" t="s">
        <v>496</v>
      </c>
    </row>
    <row r="361" spans="2:65" s="1" customFormat="1" ht="38.25" customHeight="1">
      <c r="B361" s="123"/>
      <c r="C361" s="143" t="s">
        <v>497</v>
      </c>
      <c r="D361" s="143" t="s">
        <v>147</v>
      </c>
      <c r="E361" s="144" t="s">
        <v>498</v>
      </c>
      <c r="F361" s="240" t="s">
        <v>499</v>
      </c>
      <c r="G361" s="240"/>
      <c r="H361" s="240"/>
      <c r="I361" s="240"/>
      <c r="J361" s="145" t="s">
        <v>182</v>
      </c>
      <c r="K361" s="146">
        <v>64.869</v>
      </c>
      <c r="L361" s="241">
        <v>0</v>
      </c>
      <c r="M361" s="241"/>
      <c r="N361" s="223">
        <f>ROUND(L361*K361,2)</f>
        <v>0</v>
      </c>
      <c r="O361" s="223"/>
      <c r="P361" s="223"/>
      <c r="Q361" s="223"/>
      <c r="R361" s="124"/>
      <c r="T361" s="147" t="s">
        <v>5</v>
      </c>
      <c r="U361" s="46" t="s">
        <v>41</v>
      </c>
      <c r="V361" s="38"/>
      <c r="W361" s="148">
        <f>V361*K361</f>
        <v>0</v>
      </c>
      <c r="X361" s="148">
        <v>0</v>
      </c>
      <c r="Y361" s="148">
        <f>X361*K361</f>
        <v>0</v>
      </c>
      <c r="Z361" s="148">
        <v>0</v>
      </c>
      <c r="AA361" s="149">
        <f>Z361*K361</f>
        <v>0</v>
      </c>
      <c r="AR361" s="21" t="s">
        <v>151</v>
      </c>
      <c r="AT361" s="21" t="s">
        <v>147</v>
      </c>
      <c r="AU361" s="21" t="s">
        <v>99</v>
      </c>
      <c r="AY361" s="21" t="s">
        <v>146</v>
      </c>
      <c r="BE361" s="105">
        <f>IF(U361="základní",N361,0)</f>
        <v>0</v>
      </c>
      <c r="BF361" s="105">
        <f>IF(U361="snížená",N361,0)</f>
        <v>0</v>
      </c>
      <c r="BG361" s="105">
        <f>IF(U361="zákl. přenesená",N361,0)</f>
        <v>0</v>
      </c>
      <c r="BH361" s="105">
        <f>IF(U361="sníž. přenesená",N361,0)</f>
        <v>0</v>
      </c>
      <c r="BI361" s="105">
        <f>IF(U361="nulová",N361,0)</f>
        <v>0</v>
      </c>
      <c r="BJ361" s="21" t="s">
        <v>83</v>
      </c>
      <c r="BK361" s="105">
        <f>ROUND(L361*K361,2)</f>
        <v>0</v>
      </c>
      <c r="BL361" s="21" t="s">
        <v>151</v>
      </c>
      <c r="BM361" s="21" t="s">
        <v>500</v>
      </c>
    </row>
    <row r="362" spans="2:65" s="1" customFormat="1" ht="25.5" customHeight="1">
      <c r="B362" s="123"/>
      <c r="C362" s="143" t="s">
        <v>501</v>
      </c>
      <c r="D362" s="143" t="s">
        <v>147</v>
      </c>
      <c r="E362" s="144" t="s">
        <v>502</v>
      </c>
      <c r="F362" s="240" t="s">
        <v>503</v>
      </c>
      <c r="G362" s="240"/>
      <c r="H362" s="240"/>
      <c r="I362" s="240"/>
      <c r="J362" s="145" t="s">
        <v>182</v>
      </c>
      <c r="K362" s="146">
        <v>194.607</v>
      </c>
      <c r="L362" s="241">
        <v>0</v>
      </c>
      <c r="M362" s="241"/>
      <c r="N362" s="223">
        <f>ROUND(L362*K362,2)</f>
        <v>0</v>
      </c>
      <c r="O362" s="223"/>
      <c r="P362" s="223"/>
      <c r="Q362" s="223"/>
      <c r="R362" s="124"/>
      <c r="T362" s="147" t="s">
        <v>5</v>
      </c>
      <c r="U362" s="46" t="s">
        <v>41</v>
      </c>
      <c r="V362" s="38"/>
      <c r="W362" s="148">
        <f>V362*K362</f>
        <v>0</v>
      </c>
      <c r="X362" s="148">
        <v>0</v>
      </c>
      <c r="Y362" s="148">
        <f>X362*K362</f>
        <v>0</v>
      </c>
      <c r="Z362" s="148">
        <v>0</v>
      </c>
      <c r="AA362" s="149">
        <f>Z362*K362</f>
        <v>0</v>
      </c>
      <c r="AR362" s="21" t="s">
        <v>151</v>
      </c>
      <c r="AT362" s="21" t="s">
        <v>147</v>
      </c>
      <c r="AU362" s="21" t="s">
        <v>99</v>
      </c>
      <c r="AY362" s="21" t="s">
        <v>146</v>
      </c>
      <c r="BE362" s="105">
        <f>IF(U362="základní",N362,0)</f>
        <v>0</v>
      </c>
      <c r="BF362" s="105">
        <f>IF(U362="snížená",N362,0)</f>
        <v>0</v>
      </c>
      <c r="BG362" s="105">
        <f>IF(U362="zákl. přenesená",N362,0)</f>
        <v>0</v>
      </c>
      <c r="BH362" s="105">
        <f>IF(U362="sníž. přenesená",N362,0)</f>
        <v>0</v>
      </c>
      <c r="BI362" s="105">
        <f>IF(U362="nulová",N362,0)</f>
        <v>0</v>
      </c>
      <c r="BJ362" s="21" t="s">
        <v>83</v>
      </c>
      <c r="BK362" s="105">
        <f>ROUND(L362*K362,2)</f>
        <v>0</v>
      </c>
      <c r="BL362" s="21" t="s">
        <v>151</v>
      </c>
      <c r="BM362" s="21" t="s">
        <v>504</v>
      </c>
    </row>
    <row r="363" spans="2:65" s="1" customFormat="1" ht="38.25" customHeight="1">
      <c r="B363" s="123"/>
      <c r="C363" s="143" t="s">
        <v>505</v>
      </c>
      <c r="D363" s="143" t="s">
        <v>147</v>
      </c>
      <c r="E363" s="144" t="s">
        <v>506</v>
      </c>
      <c r="F363" s="240" t="s">
        <v>507</v>
      </c>
      <c r="G363" s="240"/>
      <c r="H363" s="240"/>
      <c r="I363" s="240"/>
      <c r="J363" s="145" t="s">
        <v>182</v>
      </c>
      <c r="K363" s="146">
        <v>64.869</v>
      </c>
      <c r="L363" s="241">
        <v>0</v>
      </c>
      <c r="M363" s="241"/>
      <c r="N363" s="223">
        <f>ROUND(L363*K363,2)</f>
        <v>0</v>
      </c>
      <c r="O363" s="223"/>
      <c r="P363" s="223"/>
      <c r="Q363" s="223"/>
      <c r="R363" s="124"/>
      <c r="T363" s="147" t="s">
        <v>5</v>
      </c>
      <c r="U363" s="46" t="s">
        <v>41</v>
      </c>
      <c r="V363" s="38"/>
      <c r="W363" s="148">
        <f>V363*K363</f>
        <v>0</v>
      </c>
      <c r="X363" s="148">
        <v>0</v>
      </c>
      <c r="Y363" s="148">
        <f>X363*K363</f>
        <v>0</v>
      </c>
      <c r="Z363" s="148">
        <v>0</v>
      </c>
      <c r="AA363" s="149">
        <f>Z363*K363</f>
        <v>0</v>
      </c>
      <c r="AR363" s="21" t="s">
        <v>151</v>
      </c>
      <c r="AT363" s="21" t="s">
        <v>147</v>
      </c>
      <c r="AU363" s="21" t="s">
        <v>99</v>
      </c>
      <c r="AY363" s="21" t="s">
        <v>146</v>
      </c>
      <c r="BE363" s="105">
        <f>IF(U363="základní",N363,0)</f>
        <v>0</v>
      </c>
      <c r="BF363" s="105">
        <f>IF(U363="snížená",N363,0)</f>
        <v>0</v>
      </c>
      <c r="BG363" s="105">
        <f>IF(U363="zákl. přenesená",N363,0)</f>
        <v>0</v>
      </c>
      <c r="BH363" s="105">
        <f>IF(U363="sníž. přenesená",N363,0)</f>
        <v>0</v>
      </c>
      <c r="BI363" s="105">
        <f>IF(U363="nulová",N363,0)</f>
        <v>0</v>
      </c>
      <c r="BJ363" s="21" t="s">
        <v>83</v>
      </c>
      <c r="BK363" s="105">
        <f>ROUND(L363*K363,2)</f>
        <v>0</v>
      </c>
      <c r="BL363" s="21" t="s">
        <v>151</v>
      </c>
      <c r="BM363" s="21" t="s">
        <v>508</v>
      </c>
    </row>
    <row r="364" spans="2:65" s="9" customFormat="1" ht="29.85" customHeight="1">
      <c r="B364" s="132"/>
      <c r="C364" s="133"/>
      <c r="D364" s="142" t="s">
        <v>121</v>
      </c>
      <c r="E364" s="142"/>
      <c r="F364" s="142"/>
      <c r="G364" s="142"/>
      <c r="H364" s="142"/>
      <c r="I364" s="142"/>
      <c r="J364" s="142"/>
      <c r="K364" s="142"/>
      <c r="L364" s="142"/>
      <c r="M364" s="142"/>
      <c r="N364" s="230">
        <f>BK364</f>
        <v>0</v>
      </c>
      <c r="O364" s="231"/>
      <c r="P364" s="231"/>
      <c r="Q364" s="231"/>
      <c r="R364" s="135"/>
      <c r="T364" s="136"/>
      <c r="U364" s="133"/>
      <c r="V364" s="133"/>
      <c r="W364" s="137">
        <f>W365</f>
        <v>0</v>
      </c>
      <c r="X364" s="133"/>
      <c r="Y364" s="137">
        <f>Y365</f>
        <v>0</v>
      </c>
      <c r="Z364" s="133"/>
      <c r="AA364" s="138">
        <f>AA365</f>
        <v>0</v>
      </c>
      <c r="AR364" s="139" t="s">
        <v>83</v>
      </c>
      <c r="AT364" s="140" t="s">
        <v>74</v>
      </c>
      <c r="AU364" s="140" t="s">
        <v>83</v>
      </c>
      <c r="AY364" s="139" t="s">
        <v>146</v>
      </c>
      <c r="BK364" s="141">
        <f>BK365</f>
        <v>0</v>
      </c>
    </row>
    <row r="365" spans="2:65" s="1" customFormat="1" ht="16.5" customHeight="1">
      <c r="B365" s="123"/>
      <c r="C365" s="143" t="s">
        <v>509</v>
      </c>
      <c r="D365" s="143" t="s">
        <v>147</v>
      </c>
      <c r="E365" s="144" t="s">
        <v>510</v>
      </c>
      <c r="F365" s="240" t="s">
        <v>511</v>
      </c>
      <c r="G365" s="240"/>
      <c r="H365" s="240"/>
      <c r="I365" s="240"/>
      <c r="J365" s="145" t="s">
        <v>182</v>
      </c>
      <c r="K365" s="146">
        <v>38.222999999999999</v>
      </c>
      <c r="L365" s="241">
        <v>0</v>
      </c>
      <c r="M365" s="241"/>
      <c r="N365" s="223">
        <f>ROUND(L365*K365,2)</f>
        <v>0</v>
      </c>
      <c r="O365" s="223"/>
      <c r="P365" s="223"/>
      <c r="Q365" s="223"/>
      <c r="R365" s="124"/>
      <c r="T365" s="147" t="s">
        <v>5</v>
      </c>
      <c r="U365" s="46" t="s">
        <v>41</v>
      </c>
      <c r="V365" s="38"/>
      <c r="W365" s="148">
        <f>V365*K365</f>
        <v>0</v>
      </c>
      <c r="X365" s="148">
        <v>0</v>
      </c>
      <c r="Y365" s="148">
        <f>X365*K365</f>
        <v>0</v>
      </c>
      <c r="Z365" s="148">
        <v>0</v>
      </c>
      <c r="AA365" s="149">
        <f>Z365*K365</f>
        <v>0</v>
      </c>
      <c r="AR365" s="21" t="s">
        <v>151</v>
      </c>
      <c r="AT365" s="21" t="s">
        <v>147</v>
      </c>
      <c r="AU365" s="21" t="s">
        <v>99</v>
      </c>
      <c r="AY365" s="21" t="s">
        <v>146</v>
      </c>
      <c r="BE365" s="105">
        <f>IF(U365="základní",N365,0)</f>
        <v>0</v>
      </c>
      <c r="BF365" s="105">
        <f>IF(U365="snížená",N365,0)</f>
        <v>0</v>
      </c>
      <c r="BG365" s="105">
        <f>IF(U365="zákl. přenesená",N365,0)</f>
        <v>0</v>
      </c>
      <c r="BH365" s="105">
        <f>IF(U365="sníž. přenesená",N365,0)</f>
        <v>0</v>
      </c>
      <c r="BI365" s="105">
        <f>IF(U365="nulová",N365,0)</f>
        <v>0</v>
      </c>
      <c r="BJ365" s="21" t="s">
        <v>83</v>
      </c>
      <c r="BK365" s="105">
        <f>ROUND(L365*K365,2)</f>
        <v>0</v>
      </c>
      <c r="BL365" s="21" t="s">
        <v>151</v>
      </c>
      <c r="BM365" s="21" t="s">
        <v>512</v>
      </c>
    </row>
    <row r="366" spans="2:65" s="9" customFormat="1" ht="37.35" customHeight="1">
      <c r="B366" s="132"/>
      <c r="C366" s="133"/>
      <c r="D366" s="134" t="s">
        <v>122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220">
        <f>BK366</f>
        <v>0</v>
      </c>
      <c r="O366" s="221"/>
      <c r="P366" s="221"/>
      <c r="Q366" s="221"/>
      <c r="R366" s="135"/>
      <c r="T366" s="136"/>
      <c r="U366" s="133"/>
      <c r="V366" s="133"/>
      <c r="W366" s="137">
        <f>W367+W418+W444+W470+W479+W542+W580+W592</f>
        <v>0</v>
      </c>
      <c r="X366" s="133"/>
      <c r="Y366" s="137">
        <f>Y367+Y418+Y444+Y470+Y479+Y542+Y580+Y592</f>
        <v>2.62644725</v>
      </c>
      <c r="Z366" s="133"/>
      <c r="AA366" s="138">
        <f>AA367+AA418+AA444+AA470+AA479+AA542+AA580+AA592</f>
        <v>11.726713</v>
      </c>
      <c r="AR366" s="139" t="s">
        <v>99</v>
      </c>
      <c r="AT366" s="140" t="s">
        <v>74</v>
      </c>
      <c r="AU366" s="140" t="s">
        <v>75</v>
      </c>
      <c r="AY366" s="139" t="s">
        <v>146</v>
      </c>
      <c r="BK366" s="141">
        <f>BK367+BK418+BK444+BK470+BK479+BK542+BK580+BK592</f>
        <v>0</v>
      </c>
    </row>
    <row r="367" spans="2:65" s="9" customFormat="1" ht="19.899999999999999" customHeight="1">
      <c r="B367" s="132"/>
      <c r="C367" s="133"/>
      <c r="D367" s="142" t="s">
        <v>123</v>
      </c>
      <c r="E367" s="142"/>
      <c r="F367" s="142"/>
      <c r="G367" s="142"/>
      <c r="H367" s="142"/>
      <c r="I367" s="142"/>
      <c r="J367" s="142"/>
      <c r="K367" s="142"/>
      <c r="L367" s="142"/>
      <c r="M367" s="142"/>
      <c r="N367" s="228">
        <f>BK367</f>
        <v>0</v>
      </c>
      <c r="O367" s="229"/>
      <c r="P367" s="229"/>
      <c r="Q367" s="229"/>
      <c r="R367" s="135"/>
      <c r="T367" s="136"/>
      <c r="U367" s="133"/>
      <c r="V367" s="133"/>
      <c r="W367" s="137">
        <f>SUM(W368:W417)</f>
        <v>0</v>
      </c>
      <c r="X367" s="133"/>
      <c r="Y367" s="137">
        <f>SUM(Y368:Y417)</f>
        <v>0.56204500000000002</v>
      </c>
      <c r="Z367" s="133"/>
      <c r="AA367" s="138">
        <f>SUM(AA368:AA417)</f>
        <v>0</v>
      </c>
      <c r="AR367" s="139" t="s">
        <v>99</v>
      </c>
      <c r="AT367" s="140" t="s">
        <v>74</v>
      </c>
      <c r="AU367" s="140" t="s">
        <v>83</v>
      </c>
      <c r="AY367" s="139" t="s">
        <v>146</v>
      </c>
      <c r="BK367" s="141">
        <f>SUM(BK368:BK417)</f>
        <v>0</v>
      </c>
    </row>
    <row r="368" spans="2:65" s="1" customFormat="1" ht="38.25" customHeight="1">
      <c r="B368" s="123"/>
      <c r="C368" s="143" t="s">
        <v>513</v>
      </c>
      <c r="D368" s="143" t="s">
        <v>147</v>
      </c>
      <c r="E368" s="144" t="s">
        <v>514</v>
      </c>
      <c r="F368" s="240" t="s">
        <v>515</v>
      </c>
      <c r="G368" s="240"/>
      <c r="H368" s="240"/>
      <c r="I368" s="240"/>
      <c r="J368" s="145" t="s">
        <v>516</v>
      </c>
      <c r="K368" s="146">
        <v>41.9</v>
      </c>
      <c r="L368" s="241">
        <v>0</v>
      </c>
      <c r="M368" s="241"/>
      <c r="N368" s="223">
        <f>ROUND(L368*K368,2)</f>
        <v>0</v>
      </c>
      <c r="O368" s="223"/>
      <c r="P368" s="223"/>
      <c r="Q368" s="223"/>
      <c r="R368" s="124"/>
      <c r="T368" s="147" t="s">
        <v>5</v>
      </c>
      <c r="U368" s="46" t="s">
        <v>41</v>
      </c>
      <c r="V368" s="38"/>
      <c r="W368" s="148">
        <f>V368*K368</f>
        <v>0</v>
      </c>
      <c r="X368" s="148">
        <v>0</v>
      </c>
      <c r="Y368" s="148">
        <f>X368*K368</f>
        <v>0</v>
      </c>
      <c r="Z368" s="148">
        <v>0</v>
      </c>
      <c r="AA368" s="149">
        <f>Z368*K368</f>
        <v>0</v>
      </c>
      <c r="AR368" s="21" t="s">
        <v>236</v>
      </c>
      <c r="AT368" s="21" t="s">
        <v>147</v>
      </c>
      <c r="AU368" s="21" t="s">
        <v>99</v>
      </c>
      <c r="AY368" s="21" t="s">
        <v>146</v>
      </c>
      <c r="BE368" s="105">
        <f>IF(U368="základní",N368,0)</f>
        <v>0</v>
      </c>
      <c r="BF368" s="105">
        <f>IF(U368="snížená",N368,0)</f>
        <v>0</v>
      </c>
      <c r="BG368" s="105">
        <f>IF(U368="zákl. přenesená",N368,0)</f>
        <v>0</v>
      </c>
      <c r="BH368" s="105">
        <f>IF(U368="sníž. přenesená",N368,0)</f>
        <v>0</v>
      </c>
      <c r="BI368" s="105">
        <f>IF(U368="nulová",N368,0)</f>
        <v>0</v>
      </c>
      <c r="BJ368" s="21" t="s">
        <v>83</v>
      </c>
      <c r="BK368" s="105">
        <f>ROUND(L368*K368,2)</f>
        <v>0</v>
      </c>
      <c r="BL368" s="21" t="s">
        <v>236</v>
      </c>
      <c r="BM368" s="21" t="s">
        <v>517</v>
      </c>
    </row>
    <row r="369" spans="2:65" s="10" customFormat="1" ht="16.5" customHeight="1">
      <c r="B369" s="150"/>
      <c r="C369" s="151"/>
      <c r="D369" s="151"/>
      <c r="E369" s="152" t="s">
        <v>5</v>
      </c>
      <c r="F369" s="232" t="s">
        <v>518</v>
      </c>
      <c r="G369" s="233"/>
      <c r="H369" s="233"/>
      <c r="I369" s="233"/>
      <c r="J369" s="151"/>
      <c r="K369" s="152" t="s">
        <v>5</v>
      </c>
      <c r="L369" s="151"/>
      <c r="M369" s="151"/>
      <c r="N369" s="151"/>
      <c r="O369" s="151"/>
      <c r="P369" s="151"/>
      <c r="Q369" s="151"/>
      <c r="R369" s="153"/>
      <c r="T369" s="154"/>
      <c r="U369" s="151"/>
      <c r="V369" s="151"/>
      <c r="W369" s="151"/>
      <c r="X369" s="151"/>
      <c r="Y369" s="151"/>
      <c r="Z369" s="151"/>
      <c r="AA369" s="155"/>
      <c r="AT369" s="156" t="s">
        <v>154</v>
      </c>
      <c r="AU369" s="156" t="s">
        <v>99</v>
      </c>
      <c r="AV369" s="10" t="s">
        <v>83</v>
      </c>
      <c r="AW369" s="10" t="s">
        <v>35</v>
      </c>
      <c r="AX369" s="10" t="s">
        <v>75</v>
      </c>
      <c r="AY369" s="156" t="s">
        <v>146</v>
      </c>
    </row>
    <row r="370" spans="2:65" s="10" customFormat="1" ht="16.5" customHeight="1">
      <c r="B370" s="150"/>
      <c r="C370" s="151"/>
      <c r="D370" s="151"/>
      <c r="E370" s="152" t="s">
        <v>5</v>
      </c>
      <c r="F370" s="236" t="s">
        <v>519</v>
      </c>
      <c r="G370" s="237"/>
      <c r="H370" s="237"/>
      <c r="I370" s="237"/>
      <c r="J370" s="151"/>
      <c r="K370" s="152" t="s">
        <v>5</v>
      </c>
      <c r="L370" s="151"/>
      <c r="M370" s="151"/>
      <c r="N370" s="151"/>
      <c r="O370" s="151"/>
      <c r="P370" s="151"/>
      <c r="Q370" s="151"/>
      <c r="R370" s="153"/>
      <c r="T370" s="154"/>
      <c r="U370" s="151"/>
      <c r="V370" s="151"/>
      <c r="W370" s="151"/>
      <c r="X370" s="151"/>
      <c r="Y370" s="151"/>
      <c r="Z370" s="151"/>
      <c r="AA370" s="155"/>
      <c r="AT370" s="156" t="s">
        <v>154</v>
      </c>
      <c r="AU370" s="156" t="s">
        <v>99</v>
      </c>
      <c r="AV370" s="10" t="s">
        <v>83</v>
      </c>
      <c r="AW370" s="10" t="s">
        <v>35</v>
      </c>
      <c r="AX370" s="10" t="s">
        <v>75</v>
      </c>
      <c r="AY370" s="156" t="s">
        <v>146</v>
      </c>
    </row>
    <row r="371" spans="2:65" s="11" customFormat="1" ht="16.5" customHeight="1">
      <c r="B371" s="157"/>
      <c r="C371" s="158"/>
      <c r="D371" s="158"/>
      <c r="E371" s="159" t="s">
        <v>5</v>
      </c>
      <c r="F371" s="234" t="s">
        <v>520</v>
      </c>
      <c r="G371" s="235"/>
      <c r="H371" s="235"/>
      <c r="I371" s="235"/>
      <c r="J371" s="158"/>
      <c r="K371" s="160">
        <v>23.9</v>
      </c>
      <c r="L371" s="158"/>
      <c r="M371" s="158"/>
      <c r="N371" s="158"/>
      <c r="O371" s="158"/>
      <c r="P371" s="158"/>
      <c r="Q371" s="158"/>
      <c r="R371" s="161"/>
      <c r="T371" s="162"/>
      <c r="U371" s="158"/>
      <c r="V371" s="158"/>
      <c r="W371" s="158"/>
      <c r="X371" s="158"/>
      <c r="Y371" s="158"/>
      <c r="Z371" s="158"/>
      <c r="AA371" s="163"/>
      <c r="AT371" s="164" t="s">
        <v>154</v>
      </c>
      <c r="AU371" s="164" t="s">
        <v>99</v>
      </c>
      <c r="AV371" s="11" t="s">
        <v>99</v>
      </c>
      <c r="AW371" s="11" t="s">
        <v>35</v>
      </c>
      <c r="AX371" s="11" t="s">
        <v>75</v>
      </c>
      <c r="AY371" s="164" t="s">
        <v>146</v>
      </c>
    </row>
    <row r="372" spans="2:65" s="10" customFormat="1" ht="16.5" customHeight="1">
      <c r="B372" s="150"/>
      <c r="C372" s="151"/>
      <c r="D372" s="151"/>
      <c r="E372" s="152" t="s">
        <v>5</v>
      </c>
      <c r="F372" s="236" t="s">
        <v>521</v>
      </c>
      <c r="G372" s="237"/>
      <c r="H372" s="237"/>
      <c r="I372" s="237"/>
      <c r="J372" s="151"/>
      <c r="K372" s="152" t="s">
        <v>5</v>
      </c>
      <c r="L372" s="151"/>
      <c r="M372" s="151"/>
      <c r="N372" s="151"/>
      <c r="O372" s="151"/>
      <c r="P372" s="151"/>
      <c r="Q372" s="151"/>
      <c r="R372" s="153"/>
      <c r="T372" s="154"/>
      <c r="U372" s="151"/>
      <c r="V372" s="151"/>
      <c r="W372" s="151"/>
      <c r="X372" s="151"/>
      <c r="Y372" s="151"/>
      <c r="Z372" s="151"/>
      <c r="AA372" s="155"/>
      <c r="AT372" s="156" t="s">
        <v>154</v>
      </c>
      <c r="AU372" s="156" t="s">
        <v>99</v>
      </c>
      <c r="AV372" s="10" t="s">
        <v>83</v>
      </c>
      <c r="AW372" s="10" t="s">
        <v>35</v>
      </c>
      <c r="AX372" s="10" t="s">
        <v>75</v>
      </c>
      <c r="AY372" s="156" t="s">
        <v>146</v>
      </c>
    </row>
    <row r="373" spans="2:65" s="11" customFormat="1" ht="16.5" customHeight="1">
      <c r="B373" s="157"/>
      <c r="C373" s="158"/>
      <c r="D373" s="158"/>
      <c r="E373" s="159" t="s">
        <v>5</v>
      </c>
      <c r="F373" s="234" t="s">
        <v>522</v>
      </c>
      <c r="G373" s="235"/>
      <c r="H373" s="235"/>
      <c r="I373" s="235"/>
      <c r="J373" s="158"/>
      <c r="K373" s="160">
        <v>7.6</v>
      </c>
      <c r="L373" s="158"/>
      <c r="M373" s="158"/>
      <c r="N373" s="158"/>
      <c r="O373" s="158"/>
      <c r="P373" s="158"/>
      <c r="Q373" s="158"/>
      <c r="R373" s="161"/>
      <c r="T373" s="162"/>
      <c r="U373" s="158"/>
      <c r="V373" s="158"/>
      <c r="W373" s="158"/>
      <c r="X373" s="158"/>
      <c r="Y373" s="158"/>
      <c r="Z373" s="158"/>
      <c r="AA373" s="163"/>
      <c r="AT373" s="164" t="s">
        <v>154</v>
      </c>
      <c r="AU373" s="164" t="s">
        <v>99</v>
      </c>
      <c r="AV373" s="11" t="s">
        <v>99</v>
      </c>
      <c r="AW373" s="11" t="s">
        <v>35</v>
      </c>
      <c r="AX373" s="11" t="s">
        <v>75</v>
      </c>
      <c r="AY373" s="164" t="s">
        <v>146</v>
      </c>
    </row>
    <row r="374" spans="2:65" s="10" customFormat="1" ht="16.5" customHeight="1">
      <c r="B374" s="150"/>
      <c r="C374" s="151"/>
      <c r="D374" s="151"/>
      <c r="E374" s="152" t="s">
        <v>5</v>
      </c>
      <c r="F374" s="236" t="s">
        <v>523</v>
      </c>
      <c r="G374" s="237"/>
      <c r="H374" s="237"/>
      <c r="I374" s="237"/>
      <c r="J374" s="151"/>
      <c r="K374" s="152" t="s">
        <v>5</v>
      </c>
      <c r="L374" s="151"/>
      <c r="M374" s="151"/>
      <c r="N374" s="151"/>
      <c r="O374" s="151"/>
      <c r="P374" s="151"/>
      <c r="Q374" s="151"/>
      <c r="R374" s="153"/>
      <c r="T374" s="154"/>
      <c r="U374" s="151"/>
      <c r="V374" s="151"/>
      <c r="W374" s="151"/>
      <c r="X374" s="151"/>
      <c r="Y374" s="151"/>
      <c r="Z374" s="151"/>
      <c r="AA374" s="155"/>
      <c r="AT374" s="156" t="s">
        <v>154</v>
      </c>
      <c r="AU374" s="156" t="s">
        <v>99</v>
      </c>
      <c r="AV374" s="10" t="s">
        <v>83</v>
      </c>
      <c r="AW374" s="10" t="s">
        <v>35</v>
      </c>
      <c r="AX374" s="10" t="s">
        <v>75</v>
      </c>
      <c r="AY374" s="156" t="s">
        <v>146</v>
      </c>
    </row>
    <row r="375" spans="2:65" s="11" customFormat="1" ht="16.5" customHeight="1">
      <c r="B375" s="157"/>
      <c r="C375" s="158"/>
      <c r="D375" s="158"/>
      <c r="E375" s="159" t="s">
        <v>5</v>
      </c>
      <c r="F375" s="234" t="s">
        <v>524</v>
      </c>
      <c r="G375" s="235"/>
      <c r="H375" s="235"/>
      <c r="I375" s="235"/>
      <c r="J375" s="158"/>
      <c r="K375" s="160">
        <v>10.4</v>
      </c>
      <c r="L375" s="158"/>
      <c r="M375" s="158"/>
      <c r="N375" s="158"/>
      <c r="O375" s="158"/>
      <c r="P375" s="158"/>
      <c r="Q375" s="158"/>
      <c r="R375" s="161"/>
      <c r="T375" s="162"/>
      <c r="U375" s="158"/>
      <c r="V375" s="158"/>
      <c r="W375" s="158"/>
      <c r="X375" s="158"/>
      <c r="Y375" s="158"/>
      <c r="Z375" s="158"/>
      <c r="AA375" s="163"/>
      <c r="AT375" s="164" t="s">
        <v>154</v>
      </c>
      <c r="AU375" s="164" t="s">
        <v>99</v>
      </c>
      <c r="AV375" s="11" t="s">
        <v>99</v>
      </c>
      <c r="AW375" s="11" t="s">
        <v>35</v>
      </c>
      <c r="AX375" s="11" t="s">
        <v>75</v>
      </c>
      <c r="AY375" s="164" t="s">
        <v>146</v>
      </c>
    </row>
    <row r="376" spans="2:65" s="12" customFormat="1" ht="16.5" customHeight="1">
      <c r="B376" s="165"/>
      <c r="C376" s="166"/>
      <c r="D376" s="166"/>
      <c r="E376" s="167" t="s">
        <v>5</v>
      </c>
      <c r="F376" s="238" t="s">
        <v>163</v>
      </c>
      <c r="G376" s="239"/>
      <c r="H376" s="239"/>
      <c r="I376" s="239"/>
      <c r="J376" s="166"/>
      <c r="K376" s="168">
        <v>41.9</v>
      </c>
      <c r="L376" s="166"/>
      <c r="M376" s="166"/>
      <c r="N376" s="166"/>
      <c r="O376" s="166"/>
      <c r="P376" s="166"/>
      <c r="Q376" s="166"/>
      <c r="R376" s="169"/>
      <c r="T376" s="170"/>
      <c r="U376" s="166"/>
      <c r="V376" s="166"/>
      <c r="W376" s="166"/>
      <c r="X376" s="166"/>
      <c r="Y376" s="166"/>
      <c r="Z376" s="166"/>
      <c r="AA376" s="171"/>
      <c r="AT376" s="172" t="s">
        <v>154</v>
      </c>
      <c r="AU376" s="172" t="s">
        <v>99</v>
      </c>
      <c r="AV376" s="12" t="s">
        <v>151</v>
      </c>
      <c r="AW376" s="12" t="s">
        <v>35</v>
      </c>
      <c r="AX376" s="12" t="s">
        <v>83</v>
      </c>
      <c r="AY376" s="172" t="s">
        <v>146</v>
      </c>
    </row>
    <row r="377" spans="2:65" s="1" customFormat="1" ht="38.25" customHeight="1">
      <c r="B377" s="123"/>
      <c r="C377" s="143" t="s">
        <v>525</v>
      </c>
      <c r="D377" s="143" t="s">
        <v>147</v>
      </c>
      <c r="E377" s="144" t="s">
        <v>526</v>
      </c>
      <c r="F377" s="240" t="s">
        <v>527</v>
      </c>
      <c r="G377" s="240"/>
      <c r="H377" s="240"/>
      <c r="I377" s="240"/>
      <c r="J377" s="145" t="s">
        <v>209</v>
      </c>
      <c r="K377" s="146">
        <v>29</v>
      </c>
      <c r="L377" s="241">
        <v>0</v>
      </c>
      <c r="M377" s="241"/>
      <c r="N377" s="223">
        <f>ROUND(L377*K377,2)</f>
        <v>0</v>
      </c>
      <c r="O377" s="223"/>
      <c r="P377" s="223"/>
      <c r="Q377" s="223"/>
      <c r="R377" s="124"/>
      <c r="T377" s="147" t="s">
        <v>5</v>
      </c>
      <c r="U377" s="46" t="s">
        <v>41</v>
      </c>
      <c r="V377" s="38"/>
      <c r="W377" s="148">
        <f>V377*K377</f>
        <v>0</v>
      </c>
      <c r="X377" s="148">
        <v>0</v>
      </c>
      <c r="Y377" s="148">
        <f>X377*K377</f>
        <v>0</v>
      </c>
      <c r="Z377" s="148">
        <v>0</v>
      </c>
      <c r="AA377" s="149">
        <f>Z377*K377</f>
        <v>0</v>
      </c>
      <c r="AR377" s="21" t="s">
        <v>236</v>
      </c>
      <c r="AT377" s="21" t="s">
        <v>147</v>
      </c>
      <c r="AU377" s="21" t="s">
        <v>99</v>
      </c>
      <c r="AY377" s="21" t="s">
        <v>146</v>
      </c>
      <c r="BE377" s="105">
        <f>IF(U377="základní",N377,0)</f>
        <v>0</v>
      </c>
      <c r="BF377" s="105">
        <f>IF(U377="snížená",N377,0)</f>
        <v>0</v>
      </c>
      <c r="BG377" s="105">
        <f>IF(U377="zákl. přenesená",N377,0)</f>
        <v>0</v>
      </c>
      <c r="BH377" s="105">
        <f>IF(U377="sníž. přenesená",N377,0)</f>
        <v>0</v>
      </c>
      <c r="BI377" s="105">
        <f>IF(U377="nulová",N377,0)</f>
        <v>0</v>
      </c>
      <c r="BJ377" s="21" t="s">
        <v>83</v>
      </c>
      <c r="BK377" s="105">
        <f>ROUND(L377*K377,2)</f>
        <v>0</v>
      </c>
      <c r="BL377" s="21" t="s">
        <v>236</v>
      </c>
      <c r="BM377" s="21" t="s">
        <v>528</v>
      </c>
    </row>
    <row r="378" spans="2:65" s="10" customFormat="1" ht="16.5" customHeight="1">
      <c r="B378" s="150"/>
      <c r="C378" s="151"/>
      <c r="D378" s="151"/>
      <c r="E378" s="152" t="s">
        <v>5</v>
      </c>
      <c r="F378" s="232" t="s">
        <v>529</v>
      </c>
      <c r="G378" s="233"/>
      <c r="H378" s="233"/>
      <c r="I378" s="233"/>
      <c r="J378" s="151"/>
      <c r="K378" s="152" t="s">
        <v>5</v>
      </c>
      <c r="L378" s="151"/>
      <c r="M378" s="151"/>
      <c r="N378" s="151"/>
      <c r="O378" s="151"/>
      <c r="P378" s="151"/>
      <c r="Q378" s="151"/>
      <c r="R378" s="153"/>
      <c r="T378" s="154"/>
      <c r="U378" s="151"/>
      <c r="V378" s="151"/>
      <c r="W378" s="151"/>
      <c r="X378" s="151"/>
      <c r="Y378" s="151"/>
      <c r="Z378" s="151"/>
      <c r="AA378" s="155"/>
      <c r="AT378" s="156" t="s">
        <v>154</v>
      </c>
      <c r="AU378" s="156" t="s">
        <v>99</v>
      </c>
      <c r="AV378" s="10" t="s">
        <v>83</v>
      </c>
      <c r="AW378" s="10" t="s">
        <v>35</v>
      </c>
      <c r="AX378" s="10" t="s">
        <v>75</v>
      </c>
      <c r="AY378" s="156" t="s">
        <v>146</v>
      </c>
    </row>
    <row r="379" spans="2:65" s="11" customFormat="1" ht="16.5" customHeight="1">
      <c r="B379" s="157"/>
      <c r="C379" s="158"/>
      <c r="D379" s="158"/>
      <c r="E379" s="159" t="s">
        <v>5</v>
      </c>
      <c r="F379" s="234" t="s">
        <v>530</v>
      </c>
      <c r="G379" s="235"/>
      <c r="H379" s="235"/>
      <c r="I379" s="235"/>
      <c r="J379" s="158"/>
      <c r="K379" s="160">
        <v>19.8</v>
      </c>
      <c r="L379" s="158"/>
      <c r="M379" s="158"/>
      <c r="N379" s="158"/>
      <c r="O379" s="158"/>
      <c r="P379" s="158"/>
      <c r="Q379" s="158"/>
      <c r="R379" s="161"/>
      <c r="T379" s="162"/>
      <c r="U379" s="158"/>
      <c r="V379" s="158"/>
      <c r="W379" s="158"/>
      <c r="X379" s="158"/>
      <c r="Y379" s="158"/>
      <c r="Z379" s="158"/>
      <c r="AA379" s="163"/>
      <c r="AT379" s="164" t="s">
        <v>154</v>
      </c>
      <c r="AU379" s="164" t="s">
        <v>99</v>
      </c>
      <c r="AV379" s="11" t="s">
        <v>99</v>
      </c>
      <c r="AW379" s="11" t="s">
        <v>35</v>
      </c>
      <c r="AX379" s="11" t="s">
        <v>75</v>
      </c>
      <c r="AY379" s="164" t="s">
        <v>146</v>
      </c>
    </row>
    <row r="380" spans="2:65" s="10" customFormat="1" ht="16.5" customHeight="1">
      <c r="B380" s="150"/>
      <c r="C380" s="151"/>
      <c r="D380" s="151"/>
      <c r="E380" s="152" t="s">
        <v>5</v>
      </c>
      <c r="F380" s="236" t="s">
        <v>531</v>
      </c>
      <c r="G380" s="237"/>
      <c r="H380" s="237"/>
      <c r="I380" s="237"/>
      <c r="J380" s="151"/>
      <c r="K380" s="152" t="s">
        <v>5</v>
      </c>
      <c r="L380" s="151"/>
      <c r="M380" s="151"/>
      <c r="N380" s="151"/>
      <c r="O380" s="151"/>
      <c r="P380" s="151"/>
      <c r="Q380" s="151"/>
      <c r="R380" s="153"/>
      <c r="T380" s="154"/>
      <c r="U380" s="151"/>
      <c r="V380" s="151"/>
      <c r="W380" s="151"/>
      <c r="X380" s="151"/>
      <c r="Y380" s="151"/>
      <c r="Z380" s="151"/>
      <c r="AA380" s="155"/>
      <c r="AT380" s="156" t="s">
        <v>154</v>
      </c>
      <c r="AU380" s="156" t="s">
        <v>99</v>
      </c>
      <c r="AV380" s="10" t="s">
        <v>83</v>
      </c>
      <c r="AW380" s="10" t="s">
        <v>35</v>
      </c>
      <c r="AX380" s="10" t="s">
        <v>75</v>
      </c>
      <c r="AY380" s="156" t="s">
        <v>146</v>
      </c>
    </row>
    <row r="381" spans="2:65" s="11" customFormat="1" ht="16.5" customHeight="1">
      <c r="B381" s="157"/>
      <c r="C381" s="158"/>
      <c r="D381" s="158"/>
      <c r="E381" s="159" t="s">
        <v>5</v>
      </c>
      <c r="F381" s="234" t="s">
        <v>532</v>
      </c>
      <c r="G381" s="235"/>
      <c r="H381" s="235"/>
      <c r="I381" s="235"/>
      <c r="J381" s="158"/>
      <c r="K381" s="160">
        <v>9.1999999999999993</v>
      </c>
      <c r="L381" s="158"/>
      <c r="M381" s="158"/>
      <c r="N381" s="158"/>
      <c r="O381" s="158"/>
      <c r="P381" s="158"/>
      <c r="Q381" s="158"/>
      <c r="R381" s="161"/>
      <c r="T381" s="162"/>
      <c r="U381" s="158"/>
      <c r="V381" s="158"/>
      <c r="W381" s="158"/>
      <c r="X381" s="158"/>
      <c r="Y381" s="158"/>
      <c r="Z381" s="158"/>
      <c r="AA381" s="163"/>
      <c r="AT381" s="164" t="s">
        <v>154</v>
      </c>
      <c r="AU381" s="164" t="s">
        <v>99</v>
      </c>
      <c r="AV381" s="11" t="s">
        <v>99</v>
      </c>
      <c r="AW381" s="11" t="s">
        <v>35</v>
      </c>
      <c r="AX381" s="11" t="s">
        <v>75</v>
      </c>
      <c r="AY381" s="164" t="s">
        <v>146</v>
      </c>
    </row>
    <row r="382" spans="2:65" s="12" customFormat="1" ht="16.5" customHeight="1">
      <c r="B382" s="165"/>
      <c r="C382" s="166"/>
      <c r="D382" s="166"/>
      <c r="E382" s="167" t="s">
        <v>5</v>
      </c>
      <c r="F382" s="238" t="s">
        <v>163</v>
      </c>
      <c r="G382" s="239"/>
      <c r="H382" s="239"/>
      <c r="I382" s="239"/>
      <c r="J382" s="166"/>
      <c r="K382" s="168">
        <v>29</v>
      </c>
      <c r="L382" s="166"/>
      <c r="M382" s="166"/>
      <c r="N382" s="166"/>
      <c r="O382" s="166"/>
      <c r="P382" s="166"/>
      <c r="Q382" s="166"/>
      <c r="R382" s="169"/>
      <c r="T382" s="170"/>
      <c r="U382" s="166"/>
      <c r="V382" s="166"/>
      <c r="W382" s="166"/>
      <c r="X382" s="166"/>
      <c r="Y382" s="166"/>
      <c r="Z382" s="166"/>
      <c r="AA382" s="171"/>
      <c r="AT382" s="172" t="s">
        <v>154</v>
      </c>
      <c r="AU382" s="172" t="s">
        <v>99</v>
      </c>
      <c r="AV382" s="12" t="s">
        <v>151</v>
      </c>
      <c r="AW382" s="12" t="s">
        <v>35</v>
      </c>
      <c r="AX382" s="12" t="s">
        <v>83</v>
      </c>
      <c r="AY382" s="172" t="s">
        <v>146</v>
      </c>
    </row>
    <row r="383" spans="2:65" s="1" customFormat="1" ht="38.25" customHeight="1">
      <c r="B383" s="123"/>
      <c r="C383" s="143" t="s">
        <v>533</v>
      </c>
      <c r="D383" s="143" t="s">
        <v>147</v>
      </c>
      <c r="E383" s="144" t="s">
        <v>534</v>
      </c>
      <c r="F383" s="240" t="s">
        <v>535</v>
      </c>
      <c r="G383" s="240"/>
      <c r="H383" s="240"/>
      <c r="I383" s="240"/>
      <c r="J383" s="145" t="s">
        <v>209</v>
      </c>
      <c r="K383" s="146">
        <v>27.1</v>
      </c>
      <c r="L383" s="241">
        <v>0</v>
      </c>
      <c r="M383" s="241"/>
      <c r="N383" s="223">
        <f>ROUND(L383*K383,2)</f>
        <v>0</v>
      </c>
      <c r="O383" s="223"/>
      <c r="P383" s="223"/>
      <c r="Q383" s="223"/>
      <c r="R383" s="124"/>
      <c r="T383" s="147" t="s">
        <v>5</v>
      </c>
      <c r="U383" s="46" t="s">
        <v>41</v>
      </c>
      <c r="V383" s="38"/>
      <c r="W383" s="148">
        <f>V383*K383</f>
        <v>0</v>
      </c>
      <c r="X383" s="148">
        <v>0</v>
      </c>
      <c r="Y383" s="148">
        <f>X383*K383</f>
        <v>0</v>
      </c>
      <c r="Z383" s="148">
        <v>0</v>
      </c>
      <c r="AA383" s="149">
        <f>Z383*K383</f>
        <v>0</v>
      </c>
      <c r="AR383" s="21" t="s">
        <v>236</v>
      </c>
      <c r="AT383" s="21" t="s">
        <v>147</v>
      </c>
      <c r="AU383" s="21" t="s">
        <v>99</v>
      </c>
      <c r="AY383" s="21" t="s">
        <v>146</v>
      </c>
      <c r="BE383" s="105">
        <f>IF(U383="základní",N383,0)</f>
        <v>0</v>
      </c>
      <c r="BF383" s="105">
        <f>IF(U383="snížená",N383,0)</f>
        <v>0</v>
      </c>
      <c r="BG383" s="105">
        <f>IF(U383="zákl. přenesená",N383,0)</f>
        <v>0</v>
      </c>
      <c r="BH383" s="105">
        <f>IF(U383="sníž. přenesená",N383,0)</f>
        <v>0</v>
      </c>
      <c r="BI383" s="105">
        <f>IF(U383="nulová",N383,0)</f>
        <v>0</v>
      </c>
      <c r="BJ383" s="21" t="s">
        <v>83</v>
      </c>
      <c r="BK383" s="105">
        <f>ROUND(L383*K383,2)</f>
        <v>0</v>
      </c>
      <c r="BL383" s="21" t="s">
        <v>236</v>
      </c>
      <c r="BM383" s="21" t="s">
        <v>536</v>
      </c>
    </row>
    <row r="384" spans="2:65" s="10" customFormat="1" ht="16.5" customHeight="1">
      <c r="B384" s="150"/>
      <c r="C384" s="151"/>
      <c r="D384" s="151"/>
      <c r="E384" s="152" t="s">
        <v>5</v>
      </c>
      <c r="F384" s="232" t="s">
        <v>537</v>
      </c>
      <c r="G384" s="233"/>
      <c r="H384" s="233"/>
      <c r="I384" s="233"/>
      <c r="J384" s="151"/>
      <c r="K384" s="152" t="s">
        <v>5</v>
      </c>
      <c r="L384" s="151"/>
      <c r="M384" s="151"/>
      <c r="N384" s="151"/>
      <c r="O384" s="151"/>
      <c r="P384" s="151"/>
      <c r="Q384" s="151"/>
      <c r="R384" s="153"/>
      <c r="T384" s="154"/>
      <c r="U384" s="151"/>
      <c r="V384" s="151"/>
      <c r="W384" s="151"/>
      <c r="X384" s="151"/>
      <c r="Y384" s="151"/>
      <c r="Z384" s="151"/>
      <c r="AA384" s="155"/>
      <c r="AT384" s="156" t="s">
        <v>154</v>
      </c>
      <c r="AU384" s="156" t="s">
        <v>99</v>
      </c>
      <c r="AV384" s="10" t="s">
        <v>83</v>
      </c>
      <c r="AW384" s="10" t="s">
        <v>35</v>
      </c>
      <c r="AX384" s="10" t="s">
        <v>75</v>
      </c>
      <c r="AY384" s="156" t="s">
        <v>146</v>
      </c>
    </row>
    <row r="385" spans="2:65" s="10" customFormat="1" ht="16.5" customHeight="1">
      <c r="B385" s="150"/>
      <c r="C385" s="151"/>
      <c r="D385" s="151"/>
      <c r="E385" s="152" t="s">
        <v>5</v>
      </c>
      <c r="F385" s="236" t="s">
        <v>519</v>
      </c>
      <c r="G385" s="237"/>
      <c r="H385" s="237"/>
      <c r="I385" s="237"/>
      <c r="J385" s="151"/>
      <c r="K385" s="152" t="s">
        <v>5</v>
      </c>
      <c r="L385" s="151"/>
      <c r="M385" s="151"/>
      <c r="N385" s="151"/>
      <c r="O385" s="151"/>
      <c r="P385" s="151"/>
      <c r="Q385" s="151"/>
      <c r="R385" s="153"/>
      <c r="T385" s="154"/>
      <c r="U385" s="151"/>
      <c r="V385" s="151"/>
      <c r="W385" s="151"/>
      <c r="X385" s="151"/>
      <c r="Y385" s="151"/>
      <c r="Z385" s="151"/>
      <c r="AA385" s="155"/>
      <c r="AT385" s="156" t="s">
        <v>154</v>
      </c>
      <c r="AU385" s="156" t="s">
        <v>99</v>
      </c>
      <c r="AV385" s="10" t="s">
        <v>83</v>
      </c>
      <c r="AW385" s="10" t="s">
        <v>35</v>
      </c>
      <c r="AX385" s="10" t="s">
        <v>75</v>
      </c>
      <c r="AY385" s="156" t="s">
        <v>146</v>
      </c>
    </row>
    <row r="386" spans="2:65" s="11" customFormat="1" ht="16.5" customHeight="1">
      <c r="B386" s="157"/>
      <c r="C386" s="158"/>
      <c r="D386" s="158"/>
      <c r="E386" s="159" t="s">
        <v>5</v>
      </c>
      <c r="F386" s="234" t="s">
        <v>538</v>
      </c>
      <c r="G386" s="235"/>
      <c r="H386" s="235"/>
      <c r="I386" s="235"/>
      <c r="J386" s="158"/>
      <c r="K386" s="160">
        <v>4.78</v>
      </c>
      <c r="L386" s="158"/>
      <c r="M386" s="158"/>
      <c r="N386" s="158"/>
      <c r="O386" s="158"/>
      <c r="P386" s="158"/>
      <c r="Q386" s="158"/>
      <c r="R386" s="161"/>
      <c r="T386" s="162"/>
      <c r="U386" s="158"/>
      <c r="V386" s="158"/>
      <c r="W386" s="158"/>
      <c r="X386" s="158"/>
      <c r="Y386" s="158"/>
      <c r="Z386" s="158"/>
      <c r="AA386" s="163"/>
      <c r="AT386" s="164" t="s">
        <v>154</v>
      </c>
      <c r="AU386" s="164" t="s">
        <v>99</v>
      </c>
      <c r="AV386" s="11" t="s">
        <v>99</v>
      </c>
      <c r="AW386" s="11" t="s">
        <v>35</v>
      </c>
      <c r="AX386" s="11" t="s">
        <v>75</v>
      </c>
      <c r="AY386" s="164" t="s">
        <v>146</v>
      </c>
    </row>
    <row r="387" spans="2:65" s="10" customFormat="1" ht="16.5" customHeight="1">
      <c r="B387" s="150"/>
      <c r="C387" s="151"/>
      <c r="D387" s="151"/>
      <c r="E387" s="152" t="s">
        <v>5</v>
      </c>
      <c r="F387" s="236" t="s">
        <v>521</v>
      </c>
      <c r="G387" s="237"/>
      <c r="H387" s="237"/>
      <c r="I387" s="237"/>
      <c r="J387" s="151"/>
      <c r="K387" s="152" t="s">
        <v>5</v>
      </c>
      <c r="L387" s="151"/>
      <c r="M387" s="151"/>
      <c r="N387" s="151"/>
      <c r="O387" s="151"/>
      <c r="P387" s="151"/>
      <c r="Q387" s="151"/>
      <c r="R387" s="153"/>
      <c r="T387" s="154"/>
      <c r="U387" s="151"/>
      <c r="V387" s="151"/>
      <c r="W387" s="151"/>
      <c r="X387" s="151"/>
      <c r="Y387" s="151"/>
      <c r="Z387" s="151"/>
      <c r="AA387" s="155"/>
      <c r="AT387" s="156" t="s">
        <v>154</v>
      </c>
      <c r="AU387" s="156" t="s">
        <v>99</v>
      </c>
      <c r="AV387" s="10" t="s">
        <v>83</v>
      </c>
      <c r="AW387" s="10" t="s">
        <v>35</v>
      </c>
      <c r="AX387" s="10" t="s">
        <v>75</v>
      </c>
      <c r="AY387" s="156" t="s">
        <v>146</v>
      </c>
    </row>
    <row r="388" spans="2:65" s="11" customFormat="1" ht="16.5" customHeight="1">
      <c r="B388" s="157"/>
      <c r="C388" s="158"/>
      <c r="D388" s="158"/>
      <c r="E388" s="159" t="s">
        <v>5</v>
      </c>
      <c r="F388" s="234" t="s">
        <v>539</v>
      </c>
      <c r="G388" s="235"/>
      <c r="H388" s="235"/>
      <c r="I388" s="235"/>
      <c r="J388" s="158"/>
      <c r="K388" s="160">
        <v>1.52</v>
      </c>
      <c r="L388" s="158"/>
      <c r="M388" s="158"/>
      <c r="N388" s="158"/>
      <c r="O388" s="158"/>
      <c r="P388" s="158"/>
      <c r="Q388" s="158"/>
      <c r="R388" s="161"/>
      <c r="T388" s="162"/>
      <c r="U388" s="158"/>
      <c r="V388" s="158"/>
      <c r="W388" s="158"/>
      <c r="X388" s="158"/>
      <c r="Y388" s="158"/>
      <c r="Z388" s="158"/>
      <c r="AA388" s="163"/>
      <c r="AT388" s="164" t="s">
        <v>154</v>
      </c>
      <c r="AU388" s="164" t="s">
        <v>99</v>
      </c>
      <c r="AV388" s="11" t="s">
        <v>99</v>
      </c>
      <c r="AW388" s="11" t="s">
        <v>35</v>
      </c>
      <c r="AX388" s="11" t="s">
        <v>75</v>
      </c>
      <c r="AY388" s="164" t="s">
        <v>146</v>
      </c>
    </row>
    <row r="389" spans="2:65" s="10" customFormat="1" ht="16.5" customHeight="1">
      <c r="B389" s="150"/>
      <c r="C389" s="151"/>
      <c r="D389" s="151"/>
      <c r="E389" s="152" t="s">
        <v>5</v>
      </c>
      <c r="F389" s="236" t="s">
        <v>540</v>
      </c>
      <c r="G389" s="237"/>
      <c r="H389" s="237"/>
      <c r="I389" s="237"/>
      <c r="J389" s="151"/>
      <c r="K389" s="152" t="s">
        <v>5</v>
      </c>
      <c r="L389" s="151"/>
      <c r="M389" s="151"/>
      <c r="N389" s="151"/>
      <c r="O389" s="151"/>
      <c r="P389" s="151"/>
      <c r="Q389" s="151"/>
      <c r="R389" s="153"/>
      <c r="T389" s="154"/>
      <c r="U389" s="151"/>
      <c r="V389" s="151"/>
      <c r="W389" s="151"/>
      <c r="X389" s="151"/>
      <c r="Y389" s="151"/>
      <c r="Z389" s="151"/>
      <c r="AA389" s="155"/>
      <c r="AT389" s="156" t="s">
        <v>154</v>
      </c>
      <c r="AU389" s="156" t="s">
        <v>99</v>
      </c>
      <c r="AV389" s="10" t="s">
        <v>83</v>
      </c>
      <c r="AW389" s="10" t="s">
        <v>35</v>
      </c>
      <c r="AX389" s="10" t="s">
        <v>75</v>
      </c>
      <c r="AY389" s="156" t="s">
        <v>146</v>
      </c>
    </row>
    <row r="390" spans="2:65" s="11" customFormat="1" ht="16.5" customHeight="1">
      <c r="B390" s="157"/>
      <c r="C390" s="158"/>
      <c r="D390" s="158"/>
      <c r="E390" s="159" t="s">
        <v>5</v>
      </c>
      <c r="F390" s="234" t="s">
        <v>541</v>
      </c>
      <c r="G390" s="235"/>
      <c r="H390" s="235"/>
      <c r="I390" s="235"/>
      <c r="J390" s="158"/>
      <c r="K390" s="160">
        <v>20.8</v>
      </c>
      <c r="L390" s="158"/>
      <c r="M390" s="158"/>
      <c r="N390" s="158"/>
      <c r="O390" s="158"/>
      <c r="P390" s="158"/>
      <c r="Q390" s="158"/>
      <c r="R390" s="161"/>
      <c r="T390" s="162"/>
      <c r="U390" s="158"/>
      <c r="V390" s="158"/>
      <c r="W390" s="158"/>
      <c r="X390" s="158"/>
      <c r="Y390" s="158"/>
      <c r="Z390" s="158"/>
      <c r="AA390" s="163"/>
      <c r="AT390" s="164" t="s">
        <v>154</v>
      </c>
      <c r="AU390" s="164" t="s">
        <v>99</v>
      </c>
      <c r="AV390" s="11" t="s">
        <v>99</v>
      </c>
      <c r="AW390" s="11" t="s">
        <v>35</v>
      </c>
      <c r="AX390" s="11" t="s">
        <v>75</v>
      </c>
      <c r="AY390" s="164" t="s">
        <v>146</v>
      </c>
    </row>
    <row r="391" spans="2:65" s="12" customFormat="1" ht="16.5" customHeight="1">
      <c r="B391" s="165"/>
      <c r="C391" s="166"/>
      <c r="D391" s="166"/>
      <c r="E391" s="167" t="s">
        <v>5</v>
      </c>
      <c r="F391" s="238" t="s">
        <v>163</v>
      </c>
      <c r="G391" s="239"/>
      <c r="H391" s="239"/>
      <c r="I391" s="239"/>
      <c r="J391" s="166"/>
      <c r="K391" s="168">
        <v>27.1</v>
      </c>
      <c r="L391" s="166"/>
      <c r="M391" s="166"/>
      <c r="N391" s="166"/>
      <c r="O391" s="166"/>
      <c r="P391" s="166"/>
      <c r="Q391" s="166"/>
      <c r="R391" s="169"/>
      <c r="T391" s="170"/>
      <c r="U391" s="166"/>
      <c r="V391" s="166"/>
      <c r="W391" s="166"/>
      <c r="X391" s="166"/>
      <c r="Y391" s="166"/>
      <c r="Z391" s="166"/>
      <c r="AA391" s="171"/>
      <c r="AT391" s="172" t="s">
        <v>154</v>
      </c>
      <c r="AU391" s="172" t="s">
        <v>99</v>
      </c>
      <c r="AV391" s="12" t="s">
        <v>151</v>
      </c>
      <c r="AW391" s="12" t="s">
        <v>35</v>
      </c>
      <c r="AX391" s="12" t="s">
        <v>83</v>
      </c>
      <c r="AY391" s="172" t="s">
        <v>146</v>
      </c>
    </row>
    <row r="392" spans="2:65" s="1" customFormat="1" ht="25.5" customHeight="1">
      <c r="B392" s="123"/>
      <c r="C392" s="173" t="s">
        <v>542</v>
      </c>
      <c r="D392" s="173" t="s">
        <v>341</v>
      </c>
      <c r="E392" s="174" t="s">
        <v>543</v>
      </c>
      <c r="F392" s="245" t="s">
        <v>544</v>
      </c>
      <c r="G392" s="245"/>
      <c r="H392" s="245"/>
      <c r="I392" s="245"/>
      <c r="J392" s="175" t="s">
        <v>545</v>
      </c>
      <c r="K392" s="176">
        <v>92.564999999999998</v>
      </c>
      <c r="L392" s="246">
        <v>0</v>
      </c>
      <c r="M392" s="246"/>
      <c r="N392" s="244">
        <f>ROUND(L392*K392,2)</f>
        <v>0</v>
      </c>
      <c r="O392" s="223"/>
      <c r="P392" s="223"/>
      <c r="Q392" s="223"/>
      <c r="R392" s="124"/>
      <c r="T392" s="147" t="s">
        <v>5</v>
      </c>
      <c r="U392" s="46" t="s">
        <v>41</v>
      </c>
      <c r="V392" s="38"/>
      <c r="W392" s="148">
        <f>V392*K392</f>
        <v>0</v>
      </c>
      <c r="X392" s="148">
        <v>1E-3</v>
      </c>
      <c r="Y392" s="148">
        <f>X392*K392</f>
        <v>9.2564999999999995E-2</v>
      </c>
      <c r="Z392" s="148">
        <v>0</v>
      </c>
      <c r="AA392" s="149">
        <f>Z392*K392</f>
        <v>0</v>
      </c>
      <c r="AR392" s="21" t="s">
        <v>334</v>
      </c>
      <c r="AT392" s="21" t="s">
        <v>341</v>
      </c>
      <c r="AU392" s="21" t="s">
        <v>99</v>
      </c>
      <c r="AY392" s="21" t="s">
        <v>146</v>
      </c>
      <c r="BE392" s="105">
        <f>IF(U392="základní",N392,0)</f>
        <v>0</v>
      </c>
      <c r="BF392" s="105">
        <f>IF(U392="snížená",N392,0)</f>
        <v>0</v>
      </c>
      <c r="BG392" s="105">
        <f>IF(U392="zákl. přenesená",N392,0)</f>
        <v>0</v>
      </c>
      <c r="BH392" s="105">
        <f>IF(U392="sníž. přenesená",N392,0)</f>
        <v>0</v>
      </c>
      <c r="BI392" s="105">
        <f>IF(U392="nulová",N392,0)</f>
        <v>0</v>
      </c>
      <c r="BJ392" s="21" t="s">
        <v>83</v>
      </c>
      <c r="BK392" s="105">
        <f>ROUND(L392*K392,2)</f>
        <v>0</v>
      </c>
      <c r="BL392" s="21" t="s">
        <v>236</v>
      </c>
      <c r="BM392" s="21" t="s">
        <v>546</v>
      </c>
    </row>
    <row r="393" spans="2:65" s="11" customFormat="1" ht="16.5" customHeight="1">
      <c r="B393" s="157"/>
      <c r="C393" s="158"/>
      <c r="D393" s="158"/>
      <c r="E393" s="159" t="s">
        <v>5</v>
      </c>
      <c r="F393" s="242" t="s">
        <v>547</v>
      </c>
      <c r="G393" s="243"/>
      <c r="H393" s="243"/>
      <c r="I393" s="243"/>
      <c r="J393" s="158"/>
      <c r="K393" s="160">
        <v>92.564999999999998</v>
      </c>
      <c r="L393" s="158"/>
      <c r="M393" s="158"/>
      <c r="N393" s="158"/>
      <c r="O393" s="158"/>
      <c r="P393" s="158"/>
      <c r="Q393" s="158"/>
      <c r="R393" s="161"/>
      <c r="T393" s="162"/>
      <c r="U393" s="158"/>
      <c r="V393" s="158"/>
      <c r="W393" s="158"/>
      <c r="X393" s="158"/>
      <c r="Y393" s="158"/>
      <c r="Z393" s="158"/>
      <c r="AA393" s="163"/>
      <c r="AT393" s="164" t="s">
        <v>154</v>
      </c>
      <c r="AU393" s="164" t="s">
        <v>99</v>
      </c>
      <c r="AV393" s="11" t="s">
        <v>99</v>
      </c>
      <c r="AW393" s="11" t="s">
        <v>35</v>
      </c>
      <c r="AX393" s="11" t="s">
        <v>83</v>
      </c>
      <c r="AY393" s="164" t="s">
        <v>146</v>
      </c>
    </row>
    <row r="394" spans="2:65" s="1" customFormat="1" ht="25.5" customHeight="1">
      <c r="B394" s="123"/>
      <c r="C394" s="143" t="s">
        <v>548</v>
      </c>
      <c r="D394" s="143" t="s">
        <v>147</v>
      </c>
      <c r="E394" s="144" t="s">
        <v>549</v>
      </c>
      <c r="F394" s="240" t="s">
        <v>550</v>
      </c>
      <c r="G394" s="240"/>
      <c r="H394" s="240"/>
      <c r="I394" s="240"/>
      <c r="J394" s="145" t="s">
        <v>209</v>
      </c>
      <c r="K394" s="146">
        <v>41.204999999999998</v>
      </c>
      <c r="L394" s="241">
        <v>0</v>
      </c>
      <c r="M394" s="241"/>
      <c r="N394" s="223">
        <f>ROUND(L394*K394,2)</f>
        <v>0</v>
      </c>
      <c r="O394" s="223"/>
      <c r="P394" s="223"/>
      <c r="Q394" s="223"/>
      <c r="R394" s="124"/>
      <c r="T394" s="147" t="s">
        <v>5</v>
      </c>
      <c r="U394" s="46" t="s">
        <v>41</v>
      </c>
      <c r="V394" s="38"/>
      <c r="W394" s="148">
        <f>V394*K394</f>
        <v>0</v>
      </c>
      <c r="X394" s="148">
        <v>0</v>
      </c>
      <c r="Y394" s="148">
        <f>X394*K394</f>
        <v>0</v>
      </c>
      <c r="Z394" s="148">
        <v>0</v>
      </c>
      <c r="AA394" s="149">
        <f>Z394*K394</f>
        <v>0</v>
      </c>
      <c r="AR394" s="21" t="s">
        <v>236</v>
      </c>
      <c r="AT394" s="21" t="s">
        <v>147</v>
      </c>
      <c r="AU394" s="21" t="s">
        <v>99</v>
      </c>
      <c r="AY394" s="21" t="s">
        <v>146</v>
      </c>
      <c r="BE394" s="105">
        <f>IF(U394="základní",N394,0)</f>
        <v>0</v>
      </c>
      <c r="BF394" s="105">
        <f>IF(U394="snížená",N394,0)</f>
        <v>0</v>
      </c>
      <c r="BG394" s="105">
        <f>IF(U394="zákl. přenesená",N394,0)</f>
        <v>0</v>
      </c>
      <c r="BH394" s="105">
        <f>IF(U394="sníž. přenesená",N394,0)</f>
        <v>0</v>
      </c>
      <c r="BI394" s="105">
        <f>IF(U394="nulová",N394,0)</f>
        <v>0</v>
      </c>
      <c r="BJ394" s="21" t="s">
        <v>83</v>
      </c>
      <c r="BK394" s="105">
        <f>ROUND(L394*K394,2)</f>
        <v>0</v>
      </c>
      <c r="BL394" s="21" t="s">
        <v>236</v>
      </c>
      <c r="BM394" s="21" t="s">
        <v>551</v>
      </c>
    </row>
    <row r="395" spans="2:65" s="10" customFormat="1" ht="16.5" customHeight="1">
      <c r="B395" s="150"/>
      <c r="C395" s="151"/>
      <c r="D395" s="151"/>
      <c r="E395" s="152" t="s">
        <v>5</v>
      </c>
      <c r="F395" s="232" t="s">
        <v>552</v>
      </c>
      <c r="G395" s="233"/>
      <c r="H395" s="233"/>
      <c r="I395" s="233"/>
      <c r="J395" s="151"/>
      <c r="K395" s="152" t="s">
        <v>5</v>
      </c>
      <c r="L395" s="151"/>
      <c r="M395" s="151"/>
      <c r="N395" s="151"/>
      <c r="O395" s="151"/>
      <c r="P395" s="151"/>
      <c r="Q395" s="151"/>
      <c r="R395" s="153"/>
      <c r="T395" s="154"/>
      <c r="U395" s="151"/>
      <c r="V395" s="151"/>
      <c r="W395" s="151"/>
      <c r="X395" s="151"/>
      <c r="Y395" s="151"/>
      <c r="Z395" s="151"/>
      <c r="AA395" s="155"/>
      <c r="AT395" s="156" t="s">
        <v>154</v>
      </c>
      <c r="AU395" s="156" t="s">
        <v>99</v>
      </c>
      <c r="AV395" s="10" t="s">
        <v>83</v>
      </c>
      <c r="AW395" s="10" t="s">
        <v>35</v>
      </c>
      <c r="AX395" s="10" t="s">
        <v>75</v>
      </c>
      <c r="AY395" s="156" t="s">
        <v>146</v>
      </c>
    </row>
    <row r="396" spans="2:65" s="11" customFormat="1" ht="16.5" customHeight="1">
      <c r="B396" s="157"/>
      <c r="C396" s="158"/>
      <c r="D396" s="158"/>
      <c r="E396" s="159" t="s">
        <v>5</v>
      </c>
      <c r="F396" s="234" t="s">
        <v>553</v>
      </c>
      <c r="G396" s="235"/>
      <c r="H396" s="235"/>
      <c r="I396" s="235"/>
      <c r="J396" s="158"/>
      <c r="K396" s="160">
        <v>30.155000000000001</v>
      </c>
      <c r="L396" s="158"/>
      <c r="M396" s="158"/>
      <c r="N396" s="158"/>
      <c r="O396" s="158"/>
      <c r="P396" s="158"/>
      <c r="Q396" s="158"/>
      <c r="R396" s="161"/>
      <c r="T396" s="162"/>
      <c r="U396" s="158"/>
      <c r="V396" s="158"/>
      <c r="W396" s="158"/>
      <c r="X396" s="158"/>
      <c r="Y396" s="158"/>
      <c r="Z396" s="158"/>
      <c r="AA396" s="163"/>
      <c r="AT396" s="164" t="s">
        <v>154</v>
      </c>
      <c r="AU396" s="164" t="s">
        <v>99</v>
      </c>
      <c r="AV396" s="11" t="s">
        <v>99</v>
      </c>
      <c r="AW396" s="11" t="s">
        <v>35</v>
      </c>
      <c r="AX396" s="11" t="s">
        <v>75</v>
      </c>
      <c r="AY396" s="164" t="s">
        <v>146</v>
      </c>
    </row>
    <row r="397" spans="2:65" s="11" customFormat="1" ht="16.5" customHeight="1">
      <c r="B397" s="157"/>
      <c r="C397" s="158"/>
      <c r="D397" s="158"/>
      <c r="E397" s="159" t="s">
        <v>5</v>
      </c>
      <c r="F397" s="234" t="s">
        <v>554</v>
      </c>
      <c r="G397" s="235"/>
      <c r="H397" s="235"/>
      <c r="I397" s="235"/>
      <c r="J397" s="158"/>
      <c r="K397" s="160">
        <v>11.05</v>
      </c>
      <c r="L397" s="158"/>
      <c r="M397" s="158"/>
      <c r="N397" s="158"/>
      <c r="O397" s="158"/>
      <c r="P397" s="158"/>
      <c r="Q397" s="158"/>
      <c r="R397" s="161"/>
      <c r="T397" s="162"/>
      <c r="U397" s="158"/>
      <c r="V397" s="158"/>
      <c r="W397" s="158"/>
      <c r="X397" s="158"/>
      <c r="Y397" s="158"/>
      <c r="Z397" s="158"/>
      <c r="AA397" s="163"/>
      <c r="AT397" s="164" t="s">
        <v>154</v>
      </c>
      <c r="AU397" s="164" t="s">
        <v>99</v>
      </c>
      <c r="AV397" s="11" t="s">
        <v>99</v>
      </c>
      <c r="AW397" s="11" t="s">
        <v>35</v>
      </c>
      <c r="AX397" s="11" t="s">
        <v>75</v>
      </c>
      <c r="AY397" s="164" t="s">
        <v>146</v>
      </c>
    </row>
    <row r="398" spans="2:65" s="12" customFormat="1" ht="16.5" customHeight="1">
      <c r="B398" s="165"/>
      <c r="C398" s="166"/>
      <c r="D398" s="166"/>
      <c r="E398" s="167" t="s">
        <v>5</v>
      </c>
      <c r="F398" s="238" t="s">
        <v>163</v>
      </c>
      <c r="G398" s="239"/>
      <c r="H398" s="239"/>
      <c r="I398" s="239"/>
      <c r="J398" s="166"/>
      <c r="K398" s="168">
        <v>41.204999999999998</v>
      </c>
      <c r="L398" s="166"/>
      <c r="M398" s="166"/>
      <c r="N398" s="166"/>
      <c r="O398" s="166"/>
      <c r="P398" s="166"/>
      <c r="Q398" s="166"/>
      <c r="R398" s="169"/>
      <c r="T398" s="170"/>
      <c r="U398" s="166"/>
      <c r="V398" s="166"/>
      <c r="W398" s="166"/>
      <c r="X398" s="166"/>
      <c r="Y398" s="166"/>
      <c r="Z398" s="166"/>
      <c r="AA398" s="171"/>
      <c r="AT398" s="172" t="s">
        <v>154</v>
      </c>
      <c r="AU398" s="172" t="s">
        <v>99</v>
      </c>
      <c r="AV398" s="12" t="s">
        <v>151</v>
      </c>
      <c r="AW398" s="12" t="s">
        <v>35</v>
      </c>
      <c r="AX398" s="12" t="s">
        <v>83</v>
      </c>
      <c r="AY398" s="172" t="s">
        <v>146</v>
      </c>
    </row>
    <row r="399" spans="2:65" s="1" customFormat="1" ht="25.5" customHeight="1">
      <c r="B399" s="123"/>
      <c r="C399" s="143" t="s">
        <v>555</v>
      </c>
      <c r="D399" s="143" t="s">
        <v>147</v>
      </c>
      <c r="E399" s="144" t="s">
        <v>556</v>
      </c>
      <c r="F399" s="240" t="s">
        <v>557</v>
      </c>
      <c r="G399" s="240"/>
      <c r="H399" s="240"/>
      <c r="I399" s="240"/>
      <c r="J399" s="145" t="s">
        <v>209</v>
      </c>
      <c r="K399" s="146">
        <v>14.47</v>
      </c>
      <c r="L399" s="241">
        <v>0</v>
      </c>
      <c r="M399" s="241"/>
      <c r="N399" s="223">
        <f>ROUND(L399*K399,2)</f>
        <v>0</v>
      </c>
      <c r="O399" s="223"/>
      <c r="P399" s="223"/>
      <c r="Q399" s="223"/>
      <c r="R399" s="124"/>
      <c r="T399" s="147" t="s">
        <v>5</v>
      </c>
      <c r="U399" s="46" t="s">
        <v>41</v>
      </c>
      <c r="V399" s="38"/>
      <c r="W399" s="148">
        <f>V399*K399</f>
        <v>0</v>
      </c>
      <c r="X399" s="148">
        <v>0</v>
      </c>
      <c r="Y399" s="148">
        <f>X399*K399</f>
        <v>0</v>
      </c>
      <c r="Z399" s="148">
        <v>0</v>
      </c>
      <c r="AA399" s="149">
        <f>Z399*K399</f>
        <v>0</v>
      </c>
      <c r="AR399" s="21" t="s">
        <v>236</v>
      </c>
      <c r="AT399" s="21" t="s">
        <v>147</v>
      </c>
      <c r="AU399" s="21" t="s">
        <v>99</v>
      </c>
      <c r="AY399" s="21" t="s">
        <v>146</v>
      </c>
      <c r="BE399" s="105">
        <f>IF(U399="základní",N399,0)</f>
        <v>0</v>
      </c>
      <c r="BF399" s="105">
        <f>IF(U399="snížená",N399,0)</f>
        <v>0</v>
      </c>
      <c r="BG399" s="105">
        <f>IF(U399="zákl. přenesená",N399,0)</f>
        <v>0</v>
      </c>
      <c r="BH399" s="105">
        <f>IF(U399="sníž. přenesená",N399,0)</f>
        <v>0</v>
      </c>
      <c r="BI399" s="105">
        <f>IF(U399="nulová",N399,0)</f>
        <v>0</v>
      </c>
      <c r="BJ399" s="21" t="s">
        <v>83</v>
      </c>
      <c r="BK399" s="105">
        <f>ROUND(L399*K399,2)</f>
        <v>0</v>
      </c>
      <c r="BL399" s="21" t="s">
        <v>236</v>
      </c>
      <c r="BM399" s="21" t="s">
        <v>558</v>
      </c>
    </row>
    <row r="400" spans="2:65" s="10" customFormat="1" ht="16.5" customHeight="1">
      <c r="B400" s="150"/>
      <c r="C400" s="151"/>
      <c r="D400" s="151"/>
      <c r="E400" s="152" t="s">
        <v>5</v>
      </c>
      <c r="F400" s="232" t="s">
        <v>559</v>
      </c>
      <c r="G400" s="233"/>
      <c r="H400" s="233"/>
      <c r="I400" s="233"/>
      <c r="J400" s="151"/>
      <c r="K400" s="152" t="s">
        <v>5</v>
      </c>
      <c r="L400" s="151"/>
      <c r="M400" s="151"/>
      <c r="N400" s="151"/>
      <c r="O400" s="151"/>
      <c r="P400" s="151"/>
      <c r="Q400" s="151"/>
      <c r="R400" s="153"/>
      <c r="T400" s="154"/>
      <c r="U400" s="151"/>
      <c r="V400" s="151"/>
      <c r="W400" s="151"/>
      <c r="X400" s="151"/>
      <c r="Y400" s="151"/>
      <c r="Z400" s="151"/>
      <c r="AA400" s="155"/>
      <c r="AT400" s="156" t="s">
        <v>154</v>
      </c>
      <c r="AU400" s="156" t="s">
        <v>99</v>
      </c>
      <c r="AV400" s="10" t="s">
        <v>83</v>
      </c>
      <c r="AW400" s="10" t="s">
        <v>35</v>
      </c>
      <c r="AX400" s="10" t="s">
        <v>75</v>
      </c>
      <c r="AY400" s="156" t="s">
        <v>146</v>
      </c>
    </row>
    <row r="401" spans="2:65" s="11" customFormat="1" ht="16.5" customHeight="1">
      <c r="B401" s="157"/>
      <c r="C401" s="158"/>
      <c r="D401" s="158"/>
      <c r="E401" s="159" t="s">
        <v>5</v>
      </c>
      <c r="F401" s="234" t="s">
        <v>560</v>
      </c>
      <c r="G401" s="235"/>
      <c r="H401" s="235"/>
      <c r="I401" s="235"/>
      <c r="J401" s="158"/>
      <c r="K401" s="160">
        <v>11.85</v>
      </c>
      <c r="L401" s="158"/>
      <c r="M401" s="158"/>
      <c r="N401" s="158"/>
      <c r="O401" s="158"/>
      <c r="P401" s="158"/>
      <c r="Q401" s="158"/>
      <c r="R401" s="161"/>
      <c r="T401" s="162"/>
      <c r="U401" s="158"/>
      <c r="V401" s="158"/>
      <c r="W401" s="158"/>
      <c r="X401" s="158"/>
      <c r="Y401" s="158"/>
      <c r="Z401" s="158"/>
      <c r="AA401" s="163"/>
      <c r="AT401" s="164" t="s">
        <v>154</v>
      </c>
      <c r="AU401" s="164" t="s">
        <v>99</v>
      </c>
      <c r="AV401" s="11" t="s">
        <v>99</v>
      </c>
      <c r="AW401" s="11" t="s">
        <v>35</v>
      </c>
      <c r="AX401" s="11" t="s">
        <v>75</v>
      </c>
      <c r="AY401" s="164" t="s">
        <v>146</v>
      </c>
    </row>
    <row r="402" spans="2:65" s="10" customFormat="1" ht="16.5" customHeight="1">
      <c r="B402" s="150"/>
      <c r="C402" s="151"/>
      <c r="D402" s="151"/>
      <c r="E402" s="152" t="s">
        <v>5</v>
      </c>
      <c r="F402" s="236" t="s">
        <v>561</v>
      </c>
      <c r="G402" s="237"/>
      <c r="H402" s="237"/>
      <c r="I402" s="237"/>
      <c r="J402" s="151"/>
      <c r="K402" s="152" t="s">
        <v>5</v>
      </c>
      <c r="L402" s="151"/>
      <c r="M402" s="151"/>
      <c r="N402" s="151"/>
      <c r="O402" s="151"/>
      <c r="P402" s="151"/>
      <c r="Q402" s="151"/>
      <c r="R402" s="153"/>
      <c r="T402" s="154"/>
      <c r="U402" s="151"/>
      <c r="V402" s="151"/>
      <c r="W402" s="151"/>
      <c r="X402" s="151"/>
      <c r="Y402" s="151"/>
      <c r="Z402" s="151"/>
      <c r="AA402" s="155"/>
      <c r="AT402" s="156" t="s">
        <v>154</v>
      </c>
      <c r="AU402" s="156" t="s">
        <v>99</v>
      </c>
      <c r="AV402" s="10" t="s">
        <v>83</v>
      </c>
      <c r="AW402" s="10" t="s">
        <v>35</v>
      </c>
      <c r="AX402" s="10" t="s">
        <v>75</v>
      </c>
      <c r="AY402" s="156" t="s">
        <v>146</v>
      </c>
    </row>
    <row r="403" spans="2:65" s="11" customFormat="1" ht="16.5" customHeight="1">
      <c r="B403" s="157"/>
      <c r="C403" s="158"/>
      <c r="D403" s="158"/>
      <c r="E403" s="159" t="s">
        <v>5</v>
      </c>
      <c r="F403" s="234" t="s">
        <v>562</v>
      </c>
      <c r="G403" s="235"/>
      <c r="H403" s="235"/>
      <c r="I403" s="235"/>
      <c r="J403" s="158"/>
      <c r="K403" s="160">
        <v>2.62</v>
      </c>
      <c r="L403" s="158"/>
      <c r="M403" s="158"/>
      <c r="N403" s="158"/>
      <c r="O403" s="158"/>
      <c r="P403" s="158"/>
      <c r="Q403" s="158"/>
      <c r="R403" s="161"/>
      <c r="T403" s="162"/>
      <c r="U403" s="158"/>
      <c r="V403" s="158"/>
      <c r="W403" s="158"/>
      <c r="X403" s="158"/>
      <c r="Y403" s="158"/>
      <c r="Z403" s="158"/>
      <c r="AA403" s="163"/>
      <c r="AT403" s="164" t="s">
        <v>154</v>
      </c>
      <c r="AU403" s="164" t="s">
        <v>99</v>
      </c>
      <c r="AV403" s="11" t="s">
        <v>99</v>
      </c>
      <c r="AW403" s="11" t="s">
        <v>35</v>
      </c>
      <c r="AX403" s="11" t="s">
        <v>75</v>
      </c>
      <c r="AY403" s="164" t="s">
        <v>146</v>
      </c>
    </row>
    <row r="404" spans="2:65" s="12" customFormat="1" ht="16.5" customHeight="1">
      <c r="B404" s="165"/>
      <c r="C404" s="166"/>
      <c r="D404" s="166"/>
      <c r="E404" s="167" t="s">
        <v>5</v>
      </c>
      <c r="F404" s="238" t="s">
        <v>163</v>
      </c>
      <c r="G404" s="239"/>
      <c r="H404" s="239"/>
      <c r="I404" s="239"/>
      <c r="J404" s="166"/>
      <c r="K404" s="168">
        <v>14.47</v>
      </c>
      <c r="L404" s="166"/>
      <c r="M404" s="166"/>
      <c r="N404" s="166"/>
      <c r="O404" s="166"/>
      <c r="P404" s="166"/>
      <c r="Q404" s="166"/>
      <c r="R404" s="169"/>
      <c r="T404" s="170"/>
      <c r="U404" s="166"/>
      <c r="V404" s="166"/>
      <c r="W404" s="166"/>
      <c r="X404" s="166"/>
      <c r="Y404" s="166"/>
      <c r="Z404" s="166"/>
      <c r="AA404" s="171"/>
      <c r="AT404" s="172" t="s">
        <v>154</v>
      </c>
      <c r="AU404" s="172" t="s">
        <v>99</v>
      </c>
      <c r="AV404" s="12" t="s">
        <v>151</v>
      </c>
      <c r="AW404" s="12" t="s">
        <v>35</v>
      </c>
      <c r="AX404" s="12" t="s">
        <v>83</v>
      </c>
      <c r="AY404" s="172" t="s">
        <v>146</v>
      </c>
    </row>
    <row r="405" spans="2:65" s="1" customFormat="1" ht="16.5" customHeight="1">
      <c r="B405" s="123"/>
      <c r="C405" s="173" t="s">
        <v>563</v>
      </c>
      <c r="D405" s="173" t="s">
        <v>341</v>
      </c>
      <c r="E405" s="174" t="s">
        <v>564</v>
      </c>
      <c r="F405" s="245" t="s">
        <v>565</v>
      </c>
      <c r="G405" s="245"/>
      <c r="H405" s="245"/>
      <c r="I405" s="245"/>
      <c r="J405" s="175" t="s">
        <v>182</v>
      </c>
      <c r="K405" s="176">
        <v>1.7999999999999999E-2</v>
      </c>
      <c r="L405" s="246">
        <v>0</v>
      </c>
      <c r="M405" s="246"/>
      <c r="N405" s="244">
        <f>ROUND(L405*K405,2)</f>
        <v>0</v>
      </c>
      <c r="O405" s="223"/>
      <c r="P405" s="223"/>
      <c r="Q405" s="223"/>
      <c r="R405" s="124"/>
      <c r="T405" s="147" t="s">
        <v>5</v>
      </c>
      <c r="U405" s="46" t="s">
        <v>41</v>
      </c>
      <c r="V405" s="38"/>
      <c r="W405" s="148">
        <f>V405*K405</f>
        <v>0</v>
      </c>
      <c r="X405" s="148">
        <v>1</v>
      </c>
      <c r="Y405" s="148">
        <f>X405*K405</f>
        <v>1.7999999999999999E-2</v>
      </c>
      <c r="Z405" s="148">
        <v>0</v>
      </c>
      <c r="AA405" s="149">
        <f>Z405*K405</f>
        <v>0</v>
      </c>
      <c r="AR405" s="21" t="s">
        <v>334</v>
      </c>
      <c r="AT405" s="21" t="s">
        <v>341</v>
      </c>
      <c r="AU405" s="21" t="s">
        <v>99</v>
      </c>
      <c r="AY405" s="21" t="s">
        <v>146</v>
      </c>
      <c r="BE405" s="105">
        <f>IF(U405="základní",N405,0)</f>
        <v>0</v>
      </c>
      <c r="BF405" s="105">
        <f>IF(U405="snížená",N405,0)</f>
        <v>0</v>
      </c>
      <c r="BG405" s="105">
        <f>IF(U405="zákl. přenesená",N405,0)</f>
        <v>0</v>
      </c>
      <c r="BH405" s="105">
        <f>IF(U405="sníž. přenesená",N405,0)</f>
        <v>0</v>
      </c>
      <c r="BI405" s="105">
        <f>IF(U405="nulová",N405,0)</f>
        <v>0</v>
      </c>
      <c r="BJ405" s="21" t="s">
        <v>83</v>
      </c>
      <c r="BK405" s="105">
        <f>ROUND(L405*K405,2)</f>
        <v>0</v>
      </c>
      <c r="BL405" s="21" t="s">
        <v>236</v>
      </c>
      <c r="BM405" s="21" t="s">
        <v>566</v>
      </c>
    </row>
    <row r="406" spans="2:65" s="11" customFormat="1" ht="16.5" customHeight="1">
      <c r="B406" s="157"/>
      <c r="C406" s="158"/>
      <c r="D406" s="158"/>
      <c r="E406" s="159" t="s">
        <v>5</v>
      </c>
      <c r="F406" s="242" t="s">
        <v>567</v>
      </c>
      <c r="G406" s="243"/>
      <c r="H406" s="243"/>
      <c r="I406" s="243"/>
      <c r="J406" s="158"/>
      <c r="K406" s="160">
        <v>1.7999999999999999E-2</v>
      </c>
      <c r="L406" s="158"/>
      <c r="M406" s="158"/>
      <c r="N406" s="158"/>
      <c r="O406" s="158"/>
      <c r="P406" s="158"/>
      <c r="Q406" s="158"/>
      <c r="R406" s="161"/>
      <c r="T406" s="162"/>
      <c r="U406" s="158"/>
      <c r="V406" s="158"/>
      <c r="W406" s="158"/>
      <c r="X406" s="158"/>
      <c r="Y406" s="158"/>
      <c r="Z406" s="158"/>
      <c r="AA406" s="163"/>
      <c r="AT406" s="164" t="s">
        <v>154</v>
      </c>
      <c r="AU406" s="164" t="s">
        <v>99</v>
      </c>
      <c r="AV406" s="11" t="s">
        <v>99</v>
      </c>
      <c r="AW406" s="11" t="s">
        <v>35</v>
      </c>
      <c r="AX406" s="11" t="s">
        <v>83</v>
      </c>
      <c r="AY406" s="164" t="s">
        <v>146</v>
      </c>
    </row>
    <row r="407" spans="2:65" s="1" customFormat="1" ht="38.25" customHeight="1">
      <c r="B407" s="123"/>
      <c r="C407" s="143" t="s">
        <v>568</v>
      </c>
      <c r="D407" s="143" t="s">
        <v>147</v>
      </c>
      <c r="E407" s="144" t="s">
        <v>569</v>
      </c>
      <c r="F407" s="240" t="s">
        <v>570</v>
      </c>
      <c r="G407" s="240"/>
      <c r="H407" s="240"/>
      <c r="I407" s="240"/>
      <c r="J407" s="145" t="s">
        <v>516</v>
      </c>
      <c r="K407" s="146">
        <v>27.4</v>
      </c>
      <c r="L407" s="241">
        <v>0</v>
      </c>
      <c r="M407" s="241"/>
      <c r="N407" s="223">
        <f>ROUND(L407*K407,2)</f>
        <v>0</v>
      </c>
      <c r="O407" s="223"/>
      <c r="P407" s="223"/>
      <c r="Q407" s="223"/>
      <c r="R407" s="124"/>
      <c r="T407" s="147" t="s">
        <v>5</v>
      </c>
      <c r="U407" s="46" t="s">
        <v>41</v>
      </c>
      <c r="V407" s="38"/>
      <c r="W407" s="148">
        <f>V407*K407</f>
        <v>0</v>
      </c>
      <c r="X407" s="148">
        <v>0</v>
      </c>
      <c r="Y407" s="148">
        <f>X407*K407</f>
        <v>0</v>
      </c>
      <c r="Z407" s="148">
        <v>0</v>
      </c>
      <c r="AA407" s="149">
        <f>Z407*K407</f>
        <v>0</v>
      </c>
      <c r="AR407" s="21" t="s">
        <v>236</v>
      </c>
      <c r="AT407" s="21" t="s">
        <v>147</v>
      </c>
      <c r="AU407" s="21" t="s">
        <v>99</v>
      </c>
      <c r="AY407" s="21" t="s">
        <v>146</v>
      </c>
      <c r="BE407" s="105">
        <f>IF(U407="základní",N407,0)</f>
        <v>0</v>
      </c>
      <c r="BF407" s="105">
        <f>IF(U407="snížená",N407,0)</f>
        <v>0</v>
      </c>
      <c r="BG407" s="105">
        <f>IF(U407="zákl. přenesená",N407,0)</f>
        <v>0</v>
      </c>
      <c r="BH407" s="105">
        <f>IF(U407="sníž. přenesená",N407,0)</f>
        <v>0</v>
      </c>
      <c r="BI407" s="105">
        <f>IF(U407="nulová",N407,0)</f>
        <v>0</v>
      </c>
      <c r="BJ407" s="21" t="s">
        <v>83</v>
      </c>
      <c r="BK407" s="105">
        <f>ROUND(L407*K407,2)</f>
        <v>0</v>
      </c>
      <c r="BL407" s="21" t="s">
        <v>236</v>
      </c>
      <c r="BM407" s="21" t="s">
        <v>571</v>
      </c>
    </row>
    <row r="408" spans="2:65" s="10" customFormat="1" ht="25.5" customHeight="1">
      <c r="B408" s="150"/>
      <c r="C408" s="151"/>
      <c r="D408" s="151"/>
      <c r="E408" s="152" t="s">
        <v>5</v>
      </c>
      <c r="F408" s="232" t="s">
        <v>572</v>
      </c>
      <c r="G408" s="233"/>
      <c r="H408" s="233"/>
      <c r="I408" s="233"/>
      <c r="J408" s="151"/>
      <c r="K408" s="152" t="s">
        <v>5</v>
      </c>
      <c r="L408" s="151"/>
      <c r="M408" s="151"/>
      <c r="N408" s="151"/>
      <c r="O408" s="151"/>
      <c r="P408" s="151"/>
      <c r="Q408" s="151"/>
      <c r="R408" s="153"/>
      <c r="T408" s="154"/>
      <c r="U408" s="151"/>
      <c r="V408" s="151"/>
      <c r="W408" s="151"/>
      <c r="X408" s="151"/>
      <c r="Y408" s="151"/>
      <c r="Z408" s="151"/>
      <c r="AA408" s="155"/>
      <c r="AT408" s="156" t="s">
        <v>154</v>
      </c>
      <c r="AU408" s="156" t="s">
        <v>99</v>
      </c>
      <c r="AV408" s="10" t="s">
        <v>83</v>
      </c>
      <c r="AW408" s="10" t="s">
        <v>35</v>
      </c>
      <c r="AX408" s="10" t="s">
        <v>75</v>
      </c>
      <c r="AY408" s="156" t="s">
        <v>146</v>
      </c>
    </row>
    <row r="409" spans="2:65" s="11" customFormat="1" ht="16.5" customHeight="1">
      <c r="B409" s="157"/>
      <c r="C409" s="158"/>
      <c r="D409" s="158"/>
      <c r="E409" s="159" t="s">
        <v>5</v>
      </c>
      <c r="F409" s="234" t="s">
        <v>573</v>
      </c>
      <c r="G409" s="235"/>
      <c r="H409" s="235"/>
      <c r="I409" s="235"/>
      <c r="J409" s="158"/>
      <c r="K409" s="160">
        <v>27.4</v>
      </c>
      <c r="L409" s="158"/>
      <c r="M409" s="158"/>
      <c r="N409" s="158"/>
      <c r="O409" s="158"/>
      <c r="P409" s="158"/>
      <c r="Q409" s="158"/>
      <c r="R409" s="161"/>
      <c r="T409" s="162"/>
      <c r="U409" s="158"/>
      <c r="V409" s="158"/>
      <c r="W409" s="158"/>
      <c r="X409" s="158"/>
      <c r="Y409" s="158"/>
      <c r="Z409" s="158"/>
      <c r="AA409" s="163"/>
      <c r="AT409" s="164" t="s">
        <v>154</v>
      </c>
      <c r="AU409" s="164" t="s">
        <v>99</v>
      </c>
      <c r="AV409" s="11" t="s">
        <v>99</v>
      </c>
      <c r="AW409" s="11" t="s">
        <v>35</v>
      </c>
      <c r="AX409" s="11" t="s">
        <v>83</v>
      </c>
      <c r="AY409" s="164" t="s">
        <v>146</v>
      </c>
    </row>
    <row r="410" spans="2:65" s="1" customFormat="1" ht="16.5" customHeight="1">
      <c r="B410" s="123"/>
      <c r="C410" s="173" t="s">
        <v>574</v>
      </c>
      <c r="D410" s="173" t="s">
        <v>341</v>
      </c>
      <c r="E410" s="174" t="s">
        <v>575</v>
      </c>
      <c r="F410" s="245" t="s">
        <v>576</v>
      </c>
      <c r="G410" s="245"/>
      <c r="H410" s="245"/>
      <c r="I410" s="245"/>
      <c r="J410" s="175" t="s">
        <v>545</v>
      </c>
      <c r="K410" s="176">
        <v>28.35</v>
      </c>
      <c r="L410" s="246">
        <v>0</v>
      </c>
      <c r="M410" s="246"/>
      <c r="N410" s="244">
        <f>ROUND(L410*K410,2)</f>
        <v>0</v>
      </c>
      <c r="O410" s="223"/>
      <c r="P410" s="223"/>
      <c r="Q410" s="223"/>
      <c r="R410" s="124"/>
      <c r="T410" s="147" t="s">
        <v>5</v>
      </c>
      <c r="U410" s="46" t="s">
        <v>41</v>
      </c>
      <c r="V410" s="38"/>
      <c r="W410" s="148">
        <f>V410*K410</f>
        <v>0</v>
      </c>
      <c r="X410" s="148">
        <v>1E-3</v>
      </c>
      <c r="Y410" s="148">
        <f>X410*K410</f>
        <v>2.8350000000000004E-2</v>
      </c>
      <c r="Z410" s="148">
        <v>0</v>
      </c>
      <c r="AA410" s="149">
        <f>Z410*K410</f>
        <v>0</v>
      </c>
      <c r="AR410" s="21" t="s">
        <v>334</v>
      </c>
      <c r="AT410" s="21" t="s">
        <v>341</v>
      </c>
      <c r="AU410" s="21" t="s">
        <v>99</v>
      </c>
      <c r="AY410" s="21" t="s">
        <v>146</v>
      </c>
      <c r="BE410" s="105">
        <f>IF(U410="základní",N410,0)</f>
        <v>0</v>
      </c>
      <c r="BF410" s="105">
        <f>IF(U410="snížená",N410,0)</f>
        <v>0</v>
      </c>
      <c r="BG410" s="105">
        <f>IF(U410="zákl. přenesená",N410,0)</f>
        <v>0</v>
      </c>
      <c r="BH410" s="105">
        <f>IF(U410="sníž. přenesená",N410,0)</f>
        <v>0</v>
      </c>
      <c r="BI410" s="105">
        <f>IF(U410="nulová",N410,0)</f>
        <v>0</v>
      </c>
      <c r="BJ410" s="21" t="s">
        <v>83</v>
      </c>
      <c r="BK410" s="105">
        <f>ROUND(L410*K410,2)</f>
        <v>0</v>
      </c>
      <c r="BL410" s="21" t="s">
        <v>236</v>
      </c>
      <c r="BM410" s="21" t="s">
        <v>577</v>
      </c>
    </row>
    <row r="411" spans="2:65" s="10" customFormat="1" ht="16.5" customHeight="1">
      <c r="B411" s="150"/>
      <c r="C411" s="151"/>
      <c r="D411" s="151"/>
      <c r="E411" s="152" t="s">
        <v>5</v>
      </c>
      <c r="F411" s="232" t="s">
        <v>578</v>
      </c>
      <c r="G411" s="233"/>
      <c r="H411" s="233"/>
      <c r="I411" s="233"/>
      <c r="J411" s="151"/>
      <c r="K411" s="152" t="s">
        <v>5</v>
      </c>
      <c r="L411" s="151"/>
      <c r="M411" s="151"/>
      <c r="N411" s="151"/>
      <c r="O411" s="151"/>
      <c r="P411" s="151"/>
      <c r="Q411" s="151"/>
      <c r="R411" s="153"/>
      <c r="T411" s="154"/>
      <c r="U411" s="151"/>
      <c r="V411" s="151"/>
      <c r="W411" s="151"/>
      <c r="X411" s="151"/>
      <c r="Y411" s="151"/>
      <c r="Z411" s="151"/>
      <c r="AA411" s="155"/>
      <c r="AT411" s="156" t="s">
        <v>154</v>
      </c>
      <c r="AU411" s="156" t="s">
        <v>99</v>
      </c>
      <c r="AV411" s="10" t="s">
        <v>83</v>
      </c>
      <c r="AW411" s="10" t="s">
        <v>35</v>
      </c>
      <c r="AX411" s="10" t="s">
        <v>75</v>
      </c>
      <c r="AY411" s="156" t="s">
        <v>146</v>
      </c>
    </row>
    <row r="412" spans="2:65" s="11" customFormat="1" ht="16.5" customHeight="1">
      <c r="B412" s="157"/>
      <c r="C412" s="158"/>
      <c r="D412" s="158"/>
      <c r="E412" s="159" t="s">
        <v>5</v>
      </c>
      <c r="F412" s="234" t="s">
        <v>579</v>
      </c>
      <c r="G412" s="235"/>
      <c r="H412" s="235"/>
      <c r="I412" s="235"/>
      <c r="J412" s="158"/>
      <c r="K412" s="160">
        <v>28.35</v>
      </c>
      <c r="L412" s="158"/>
      <c r="M412" s="158"/>
      <c r="N412" s="158"/>
      <c r="O412" s="158"/>
      <c r="P412" s="158"/>
      <c r="Q412" s="158"/>
      <c r="R412" s="161"/>
      <c r="T412" s="162"/>
      <c r="U412" s="158"/>
      <c r="V412" s="158"/>
      <c r="W412" s="158"/>
      <c r="X412" s="158"/>
      <c r="Y412" s="158"/>
      <c r="Z412" s="158"/>
      <c r="AA412" s="163"/>
      <c r="AT412" s="164" t="s">
        <v>154</v>
      </c>
      <c r="AU412" s="164" t="s">
        <v>99</v>
      </c>
      <c r="AV412" s="11" t="s">
        <v>99</v>
      </c>
      <c r="AW412" s="11" t="s">
        <v>35</v>
      </c>
      <c r="AX412" s="11" t="s">
        <v>83</v>
      </c>
      <c r="AY412" s="164" t="s">
        <v>146</v>
      </c>
    </row>
    <row r="413" spans="2:65" s="1" customFormat="1" ht="25.5" customHeight="1">
      <c r="B413" s="123"/>
      <c r="C413" s="143" t="s">
        <v>580</v>
      </c>
      <c r="D413" s="143" t="s">
        <v>147</v>
      </c>
      <c r="E413" s="144" t="s">
        <v>581</v>
      </c>
      <c r="F413" s="240" t="s">
        <v>582</v>
      </c>
      <c r="G413" s="240"/>
      <c r="H413" s="240"/>
      <c r="I413" s="240"/>
      <c r="J413" s="145" t="s">
        <v>209</v>
      </c>
      <c r="K413" s="146">
        <v>41.204999999999998</v>
      </c>
      <c r="L413" s="241">
        <v>0</v>
      </c>
      <c r="M413" s="241"/>
      <c r="N413" s="223">
        <f>ROUND(L413*K413,2)</f>
        <v>0</v>
      </c>
      <c r="O413" s="223"/>
      <c r="P413" s="223"/>
      <c r="Q413" s="223"/>
      <c r="R413" s="124"/>
      <c r="T413" s="147" t="s">
        <v>5</v>
      </c>
      <c r="U413" s="46" t="s">
        <v>41</v>
      </c>
      <c r="V413" s="38"/>
      <c r="W413" s="148">
        <f>V413*K413</f>
        <v>0</v>
      </c>
      <c r="X413" s="148">
        <v>4.0000000000000002E-4</v>
      </c>
      <c r="Y413" s="148">
        <f>X413*K413</f>
        <v>1.6482E-2</v>
      </c>
      <c r="Z413" s="148">
        <v>0</v>
      </c>
      <c r="AA413" s="149">
        <f>Z413*K413</f>
        <v>0</v>
      </c>
      <c r="AR413" s="21" t="s">
        <v>236</v>
      </c>
      <c r="AT413" s="21" t="s">
        <v>147</v>
      </c>
      <c r="AU413" s="21" t="s">
        <v>99</v>
      </c>
      <c r="AY413" s="21" t="s">
        <v>146</v>
      </c>
      <c r="BE413" s="105">
        <f>IF(U413="základní",N413,0)</f>
        <v>0</v>
      </c>
      <c r="BF413" s="105">
        <f>IF(U413="snížená",N413,0)</f>
        <v>0</v>
      </c>
      <c r="BG413" s="105">
        <f>IF(U413="zákl. přenesená",N413,0)</f>
        <v>0</v>
      </c>
      <c r="BH413" s="105">
        <f>IF(U413="sníž. přenesená",N413,0)</f>
        <v>0</v>
      </c>
      <c r="BI413" s="105">
        <f>IF(U413="nulová",N413,0)</f>
        <v>0</v>
      </c>
      <c r="BJ413" s="21" t="s">
        <v>83</v>
      </c>
      <c r="BK413" s="105">
        <f>ROUND(L413*K413,2)</f>
        <v>0</v>
      </c>
      <c r="BL413" s="21" t="s">
        <v>236</v>
      </c>
      <c r="BM413" s="21" t="s">
        <v>583</v>
      </c>
    </row>
    <row r="414" spans="2:65" s="1" customFormat="1" ht="25.5" customHeight="1">
      <c r="B414" s="123"/>
      <c r="C414" s="143" t="s">
        <v>584</v>
      </c>
      <c r="D414" s="143" t="s">
        <v>147</v>
      </c>
      <c r="E414" s="144" t="s">
        <v>585</v>
      </c>
      <c r="F414" s="240" t="s">
        <v>586</v>
      </c>
      <c r="G414" s="240"/>
      <c r="H414" s="240"/>
      <c r="I414" s="240"/>
      <c r="J414" s="145" t="s">
        <v>209</v>
      </c>
      <c r="K414" s="146">
        <v>14.47</v>
      </c>
      <c r="L414" s="241">
        <v>0</v>
      </c>
      <c r="M414" s="241"/>
      <c r="N414" s="223">
        <f>ROUND(L414*K414,2)</f>
        <v>0</v>
      </c>
      <c r="O414" s="223"/>
      <c r="P414" s="223"/>
      <c r="Q414" s="223"/>
      <c r="R414" s="124"/>
      <c r="T414" s="147" t="s">
        <v>5</v>
      </c>
      <c r="U414" s="46" t="s">
        <v>41</v>
      </c>
      <c r="V414" s="38"/>
      <c r="W414" s="148">
        <f>V414*K414</f>
        <v>0</v>
      </c>
      <c r="X414" s="148">
        <v>4.0000000000000002E-4</v>
      </c>
      <c r="Y414" s="148">
        <f>X414*K414</f>
        <v>5.7880000000000006E-3</v>
      </c>
      <c r="Z414" s="148">
        <v>0</v>
      </c>
      <c r="AA414" s="149">
        <f>Z414*K414</f>
        <v>0</v>
      </c>
      <c r="AR414" s="21" t="s">
        <v>236</v>
      </c>
      <c r="AT414" s="21" t="s">
        <v>147</v>
      </c>
      <c r="AU414" s="21" t="s">
        <v>99</v>
      </c>
      <c r="AY414" s="21" t="s">
        <v>146</v>
      </c>
      <c r="BE414" s="105">
        <f>IF(U414="základní",N414,0)</f>
        <v>0</v>
      </c>
      <c r="BF414" s="105">
        <f>IF(U414="snížená",N414,0)</f>
        <v>0</v>
      </c>
      <c r="BG414" s="105">
        <f>IF(U414="zákl. přenesená",N414,0)</f>
        <v>0</v>
      </c>
      <c r="BH414" s="105">
        <f>IF(U414="sníž. přenesená",N414,0)</f>
        <v>0</v>
      </c>
      <c r="BI414" s="105">
        <f>IF(U414="nulová",N414,0)</f>
        <v>0</v>
      </c>
      <c r="BJ414" s="21" t="s">
        <v>83</v>
      </c>
      <c r="BK414" s="105">
        <f>ROUND(L414*K414,2)</f>
        <v>0</v>
      </c>
      <c r="BL414" s="21" t="s">
        <v>236</v>
      </c>
      <c r="BM414" s="21" t="s">
        <v>587</v>
      </c>
    </row>
    <row r="415" spans="2:65" s="1" customFormat="1" ht="25.5" customHeight="1">
      <c r="B415" s="123"/>
      <c r="C415" s="173" t="s">
        <v>588</v>
      </c>
      <c r="D415" s="173" t="s">
        <v>341</v>
      </c>
      <c r="E415" s="174" t="s">
        <v>589</v>
      </c>
      <c r="F415" s="245" t="s">
        <v>590</v>
      </c>
      <c r="G415" s="245"/>
      <c r="H415" s="245"/>
      <c r="I415" s="245"/>
      <c r="J415" s="175" t="s">
        <v>209</v>
      </c>
      <c r="K415" s="176">
        <v>80.171999999999997</v>
      </c>
      <c r="L415" s="246">
        <v>0</v>
      </c>
      <c r="M415" s="246"/>
      <c r="N415" s="244">
        <f>ROUND(L415*K415,2)</f>
        <v>0</v>
      </c>
      <c r="O415" s="223"/>
      <c r="P415" s="223"/>
      <c r="Q415" s="223"/>
      <c r="R415" s="124"/>
      <c r="T415" s="147" t="s">
        <v>5</v>
      </c>
      <c r="U415" s="46" t="s">
        <v>41</v>
      </c>
      <c r="V415" s="38"/>
      <c r="W415" s="148">
        <f>V415*K415</f>
        <v>0</v>
      </c>
      <c r="X415" s="148">
        <v>5.0000000000000001E-3</v>
      </c>
      <c r="Y415" s="148">
        <f>X415*K415</f>
        <v>0.40085999999999999</v>
      </c>
      <c r="Z415" s="148">
        <v>0</v>
      </c>
      <c r="AA415" s="149">
        <f>Z415*K415</f>
        <v>0</v>
      </c>
      <c r="AR415" s="21" t="s">
        <v>334</v>
      </c>
      <c r="AT415" s="21" t="s">
        <v>341</v>
      </c>
      <c r="AU415" s="21" t="s">
        <v>99</v>
      </c>
      <c r="AY415" s="21" t="s">
        <v>146</v>
      </c>
      <c r="BE415" s="105">
        <f>IF(U415="základní",N415,0)</f>
        <v>0</v>
      </c>
      <c r="BF415" s="105">
        <f>IF(U415="snížená",N415,0)</f>
        <v>0</v>
      </c>
      <c r="BG415" s="105">
        <f>IF(U415="zákl. přenesená",N415,0)</f>
        <v>0</v>
      </c>
      <c r="BH415" s="105">
        <f>IF(U415="sníž. přenesená",N415,0)</f>
        <v>0</v>
      </c>
      <c r="BI415" s="105">
        <f>IF(U415="nulová",N415,0)</f>
        <v>0</v>
      </c>
      <c r="BJ415" s="21" t="s">
        <v>83</v>
      </c>
      <c r="BK415" s="105">
        <f>ROUND(L415*K415,2)</f>
        <v>0</v>
      </c>
      <c r="BL415" s="21" t="s">
        <v>236</v>
      </c>
      <c r="BM415" s="21" t="s">
        <v>591</v>
      </c>
    </row>
    <row r="416" spans="2:65" s="11" customFormat="1" ht="16.5" customHeight="1">
      <c r="B416" s="157"/>
      <c r="C416" s="158"/>
      <c r="D416" s="158"/>
      <c r="E416" s="159" t="s">
        <v>5</v>
      </c>
      <c r="F416" s="242" t="s">
        <v>592</v>
      </c>
      <c r="G416" s="243"/>
      <c r="H416" s="243"/>
      <c r="I416" s="243"/>
      <c r="J416" s="158"/>
      <c r="K416" s="160">
        <v>66.81</v>
      </c>
      <c r="L416" s="158"/>
      <c r="M416" s="158"/>
      <c r="N416" s="158"/>
      <c r="O416" s="158"/>
      <c r="P416" s="158"/>
      <c r="Q416" s="158"/>
      <c r="R416" s="161"/>
      <c r="T416" s="162"/>
      <c r="U416" s="158"/>
      <c r="V416" s="158"/>
      <c r="W416" s="158"/>
      <c r="X416" s="158"/>
      <c r="Y416" s="158"/>
      <c r="Z416" s="158"/>
      <c r="AA416" s="163"/>
      <c r="AT416" s="164" t="s">
        <v>154</v>
      </c>
      <c r="AU416" s="164" t="s">
        <v>99</v>
      </c>
      <c r="AV416" s="11" t="s">
        <v>99</v>
      </c>
      <c r="AW416" s="11" t="s">
        <v>35</v>
      </c>
      <c r="AX416" s="11" t="s">
        <v>83</v>
      </c>
      <c r="AY416" s="164" t="s">
        <v>146</v>
      </c>
    </row>
    <row r="417" spans="2:65" s="1" customFormat="1" ht="38.25" customHeight="1">
      <c r="B417" s="123"/>
      <c r="C417" s="143" t="s">
        <v>593</v>
      </c>
      <c r="D417" s="143" t="s">
        <v>147</v>
      </c>
      <c r="E417" s="144" t="s">
        <v>594</v>
      </c>
      <c r="F417" s="240" t="s">
        <v>595</v>
      </c>
      <c r="G417" s="240"/>
      <c r="H417" s="240"/>
      <c r="I417" s="240"/>
      <c r="J417" s="145" t="s">
        <v>596</v>
      </c>
      <c r="K417" s="177">
        <v>0</v>
      </c>
      <c r="L417" s="241">
        <v>0</v>
      </c>
      <c r="M417" s="241"/>
      <c r="N417" s="223">
        <f>ROUND(L417*K417,2)</f>
        <v>0</v>
      </c>
      <c r="O417" s="223"/>
      <c r="P417" s="223"/>
      <c r="Q417" s="223"/>
      <c r="R417" s="124"/>
      <c r="T417" s="147" t="s">
        <v>5</v>
      </c>
      <c r="U417" s="46" t="s">
        <v>41</v>
      </c>
      <c r="V417" s="38"/>
      <c r="W417" s="148">
        <f>V417*K417</f>
        <v>0</v>
      </c>
      <c r="X417" s="148">
        <v>0</v>
      </c>
      <c r="Y417" s="148">
        <f>X417*K417</f>
        <v>0</v>
      </c>
      <c r="Z417" s="148">
        <v>0</v>
      </c>
      <c r="AA417" s="149">
        <f>Z417*K417</f>
        <v>0</v>
      </c>
      <c r="AR417" s="21" t="s">
        <v>236</v>
      </c>
      <c r="AT417" s="21" t="s">
        <v>147</v>
      </c>
      <c r="AU417" s="21" t="s">
        <v>99</v>
      </c>
      <c r="AY417" s="21" t="s">
        <v>146</v>
      </c>
      <c r="BE417" s="105">
        <f>IF(U417="základní",N417,0)</f>
        <v>0</v>
      </c>
      <c r="BF417" s="105">
        <f>IF(U417="snížená",N417,0)</f>
        <v>0</v>
      </c>
      <c r="BG417" s="105">
        <f>IF(U417="zákl. přenesená",N417,0)</f>
        <v>0</v>
      </c>
      <c r="BH417" s="105">
        <f>IF(U417="sníž. přenesená",N417,0)</f>
        <v>0</v>
      </c>
      <c r="BI417" s="105">
        <f>IF(U417="nulová",N417,0)</f>
        <v>0</v>
      </c>
      <c r="BJ417" s="21" t="s">
        <v>83</v>
      </c>
      <c r="BK417" s="105">
        <f>ROUND(L417*K417,2)</f>
        <v>0</v>
      </c>
      <c r="BL417" s="21" t="s">
        <v>236</v>
      </c>
      <c r="BM417" s="21" t="s">
        <v>597</v>
      </c>
    </row>
    <row r="418" spans="2:65" s="9" customFormat="1" ht="29.85" customHeight="1">
      <c r="B418" s="132"/>
      <c r="C418" s="133"/>
      <c r="D418" s="142" t="s">
        <v>124</v>
      </c>
      <c r="E418" s="142"/>
      <c r="F418" s="142"/>
      <c r="G418" s="142"/>
      <c r="H418" s="142"/>
      <c r="I418" s="142"/>
      <c r="J418" s="142"/>
      <c r="K418" s="142"/>
      <c r="L418" s="142"/>
      <c r="M418" s="142"/>
      <c r="N418" s="230">
        <f>BK418</f>
        <v>0</v>
      </c>
      <c r="O418" s="231"/>
      <c r="P418" s="231"/>
      <c r="Q418" s="231"/>
      <c r="R418" s="135"/>
      <c r="T418" s="136"/>
      <c r="U418" s="133"/>
      <c r="V418" s="133"/>
      <c r="W418" s="137">
        <f>SUM(W419:W443)</f>
        <v>0</v>
      </c>
      <c r="X418" s="133"/>
      <c r="Y418" s="137">
        <f>SUM(Y419:Y443)</f>
        <v>0</v>
      </c>
      <c r="Z418" s="133"/>
      <c r="AA418" s="138">
        <f>SUM(AA419:AA443)</f>
        <v>8.2999999999999984E-3</v>
      </c>
      <c r="AR418" s="139" t="s">
        <v>99</v>
      </c>
      <c r="AT418" s="140" t="s">
        <v>74</v>
      </c>
      <c r="AU418" s="140" t="s">
        <v>83</v>
      </c>
      <c r="AY418" s="139" t="s">
        <v>146</v>
      </c>
      <c r="BK418" s="141">
        <f>SUM(BK419:BK443)</f>
        <v>0</v>
      </c>
    </row>
    <row r="419" spans="2:65" s="1" customFormat="1" ht="25.5" customHeight="1">
      <c r="B419" s="123"/>
      <c r="C419" s="143" t="s">
        <v>598</v>
      </c>
      <c r="D419" s="143" t="s">
        <v>147</v>
      </c>
      <c r="E419" s="144" t="s">
        <v>599</v>
      </c>
      <c r="F419" s="240" t="s">
        <v>600</v>
      </c>
      <c r="G419" s="240"/>
      <c r="H419" s="240"/>
      <c r="I419" s="240"/>
      <c r="J419" s="145" t="s">
        <v>204</v>
      </c>
      <c r="K419" s="146">
        <v>2</v>
      </c>
      <c r="L419" s="241">
        <v>0</v>
      </c>
      <c r="M419" s="241"/>
      <c r="N419" s="223">
        <f>ROUND(L419*K419,2)</f>
        <v>0</v>
      </c>
      <c r="O419" s="223"/>
      <c r="P419" s="223"/>
      <c r="Q419" s="223"/>
      <c r="R419" s="124"/>
      <c r="T419" s="147" t="s">
        <v>5</v>
      </c>
      <c r="U419" s="46" t="s">
        <v>41</v>
      </c>
      <c r="V419" s="38"/>
      <c r="W419" s="148">
        <f>V419*K419</f>
        <v>0</v>
      </c>
      <c r="X419" s="148">
        <v>0</v>
      </c>
      <c r="Y419" s="148">
        <f>X419*K419</f>
        <v>0</v>
      </c>
      <c r="Z419" s="148">
        <v>2E-3</v>
      </c>
      <c r="AA419" s="149">
        <f>Z419*K419</f>
        <v>4.0000000000000001E-3</v>
      </c>
      <c r="AR419" s="21" t="s">
        <v>236</v>
      </c>
      <c r="AT419" s="21" t="s">
        <v>147</v>
      </c>
      <c r="AU419" s="21" t="s">
        <v>99</v>
      </c>
      <c r="AY419" s="21" t="s">
        <v>146</v>
      </c>
      <c r="BE419" s="105">
        <f>IF(U419="základní",N419,0)</f>
        <v>0</v>
      </c>
      <c r="BF419" s="105">
        <f>IF(U419="snížená",N419,0)</f>
        <v>0</v>
      </c>
      <c r="BG419" s="105">
        <f>IF(U419="zákl. přenesená",N419,0)</f>
        <v>0</v>
      </c>
      <c r="BH419" s="105">
        <f>IF(U419="sníž. přenesená",N419,0)</f>
        <v>0</v>
      </c>
      <c r="BI419" s="105">
        <f>IF(U419="nulová",N419,0)</f>
        <v>0</v>
      </c>
      <c r="BJ419" s="21" t="s">
        <v>83</v>
      </c>
      <c r="BK419" s="105">
        <f>ROUND(L419*K419,2)</f>
        <v>0</v>
      </c>
      <c r="BL419" s="21" t="s">
        <v>236</v>
      </c>
      <c r="BM419" s="21" t="s">
        <v>601</v>
      </c>
    </row>
    <row r="420" spans="2:65" s="1" customFormat="1" ht="25.5" customHeight="1">
      <c r="B420" s="123"/>
      <c r="C420" s="143" t="s">
        <v>602</v>
      </c>
      <c r="D420" s="143" t="s">
        <v>147</v>
      </c>
      <c r="E420" s="144" t="s">
        <v>603</v>
      </c>
      <c r="F420" s="240" t="s">
        <v>604</v>
      </c>
      <c r="G420" s="240"/>
      <c r="H420" s="240"/>
      <c r="I420" s="240"/>
      <c r="J420" s="145" t="s">
        <v>204</v>
      </c>
      <c r="K420" s="146">
        <v>4</v>
      </c>
      <c r="L420" s="241">
        <v>0</v>
      </c>
      <c r="M420" s="241"/>
      <c r="N420" s="223">
        <f>ROUND(L420*K420,2)</f>
        <v>0</v>
      </c>
      <c r="O420" s="223"/>
      <c r="P420" s="223"/>
      <c r="Q420" s="223"/>
      <c r="R420" s="124"/>
      <c r="T420" s="147" t="s">
        <v>5</v>
      </c>
      <c r="U420" s="46" t="s">
        <v>41</v>
      </c>
      <c r="V420" s="38"/>
      <c r="W420" s="148">
        <f>V420*K420</f>
        <v>0</v>
      </c>
      <c r="X420" s="148">
        <v>0</v>
      </c>
      <c r="Y420" s="148">
        <f>X420*K420</f>
        <v>0</v>
      </c>
      <c r="Z420" s="148">
        <v>0</v>
      </c>
      <c r="AA420" s="149">
        <f>Z420*K420</f>
        <v>0</v>
      </c>
      <c r="AR420" s="21" t="s">
        <v>236</v>
      </c>
      <c r="AT420" s="21" t="s">
        <v>147</v>
      </c>
      <c r="AU420" s="21" t="s">
        <v>99</v>
      </c>
      <c r="AY420" s="21" t="s">
        <v>146</v>
      </c>
      <c r="BE420" s="105">
        <f>IF(U420="základní",N420,0)</f>
        <v>0</v>
      </c>
      <c r="BF420" s="105">
        <f>IF(U420="snížená",N420,0)</f>
        <v>0</v>
      </c>
      <c r="BG420" s="105">
        <f>IF(U420="zákl. přenesená",N420,0)</f>
        <v>0</v>
      </c>
      <c r="BH420" s="105">
        <f>IF(U420="sníž. přenesená",N420,0)</f>
        <v>0</v>
      </c>
      <c r="BI420" s="105">
        <f>IF(U420="nulová",N420,0)</f>
        <v>0</v>
      </c>
      <c r="BJ420" s="21" t="s">
        <v>83</v>
      </c>
      <c r="BK420" s="105">
        <f>ROUND(L420*K420,2)</f>
        <v>0</v>
      </c>
      <c r="BL420" s="21" t="s">
        <v>236</v>
      </c>
      <c r="BM420" s="21" t="s">
        <v>605</v>
      </c>
    </row>
    <row r="421" spans="2:65" s="10" customFormat="1" ht="16.5" customHeight="1">
      <c r="B421" s="150"/>
      <c r="C421" s="151"/>
      <c r="D421" s="151"/>
      <c r="E421" s="152" t="s">
        <v>5</v>
      </c>
      <c r="F421" s="232" t="s">
        <v>218</v>
      </c>
      <c r="G421" s="233"/>
      <c r="H421" s="233"/>
      <c r="I421" s="233"/>
      <c r="J421" s="151"/>
      <c r="K421" s="152" t="s">
        <v>5</v>
      </c>
      <c r="L421" s="151"/>
      <c r="M421" s="151"/>
      <c r="N421" s="151"/>
      <c r="O421" s="151"/>
      <c r="P421" s="151"/>
      <c r="Q421" s="151"/>
      <c r="R421" s="153"/>
      <c r="T421" s="154"/>
      <c r="U421" s="151"/>
      <c r="V421" s="151"/>
      <c r="W421" s="151"/>
      <c r="X421" s="151"/>
      <c r="Y421" s="151"/>
      <c r="Z421" s="151"/>
      <c r="AA421" s="155"/>
      <c r="AT421" s="156" t="s">
        <v>154</v>
      </c>
      <c r="AU421" s="156" t="s">
        <v>99</v>
      </c>
      <c r="AV421" s="10" t="s">
        <v>83</v>
      </c>
      <c r="AW421" s="10" t="s">
        <v>35</v>
      </c>
      <c r="AX421" s="10" t="s">
        <v>75</v>
      </c>
      <c r="AY421" s="156" t="s">
        <v>146</v>
      </c>
    </row>
    <row r="422" spans="2:65" s="11" customFormat="1" ht="16.5" customHeight="1">
      <c r="B422" s="157"/>
      <c r="C422" s="158"/>
      <c r="D422" s="158"/>
      <c r="E422" s="159" t="s">
        <v>5</v>
      </c>
      <c r="F422" s="234" t="s">
        <v>151</v>
      </c>
      <c r="G422" s="235"/>
      <c r="H422" s="235"/>
      <c r="I422" s="235"/>
      <c r="J422" s="158"/>
      <c r="K422" s="160">
        <v>4</v>
      </c>
      <c r="L422" s="158"/>
      <c r="M422" s="158"/>
      <c r="N422" s="158"/>
      <c r="O422" s="158"/>
      <c r="P422" s="158"/>
      <c r="Q422" s="158"/>
      <c r="R422" s="161"/>
      <c r="T422" s="162"/>
      <c r="U422" s="158"/>
      <c r="V422" s="158"/>
      <c r="W422" s="158"/>
      <c r="X422" s="158"/>
      <c r="Y422" s="158"/>
      <c r="Z422" s="158"/>
      <c r="AA422" s="163"/>
      <c r="AT422" s="164" t="s">
        <v>154</v>
      </c>
      <c r="AU422" s="164" t="s">
        <v>99</v>
      </c>
      <c r="AV422" s="11" t="s">
        <v>99</v>
      </c>
      <c r="AW422" s="11" t="s">
        <v>35</v>
      </c>
      <c r="AX422" s="11" t="s">
        <v>83</v>
      </c>
      <c r="AY422" s="164" t="s">
        <v>146</v>
      </c>
    </row>
    <row r="423" spans="2:65" s="1" customFormat="1" ht="25.5" customHeight="1">
      <c r="B423" s="123"/>
      <c r="C423" s="173" t="s">
        <v>606</v>
      </c>
      <c r="D423" s="173" t="s">
        <v>341</v>
      </c>
      <c r="E423" s="174" t="s">
        <v>607</v>
      </c>
      <c r="F423" s="245" t="s">
        <v>608</v>
      </c>
      <c r="G423" s="245"/>
      <c r="H423" s="245"/>
      <c r="I423" s="245"/>
      <c r="J423" s="175" t="s">
        <v>609</v>
      </c>
      <c r="K423" s="176">
        <v>4</v>
      </c>
      <c r="L423" s="246">
        <v>0</v>
      </c>
      <c r="M423" s="246"/>
      <c r="N423" s="244">
        <f>ROUND(L423*K423,2)</f>
        <v>0</v>
      </c>
      <c r="O423" s="223"/>
      <c r="P423" s="223"/>
      <c r="Q423" s="223"/>
      <c r="R423" s="124"/>
      <c r="T423" s="147" t="s">
        <v>5</v>
      </c>
      <c r="U423" s="46" t="s">
        <v>41</v>
      </c>
      <c r="V423" s="38"/>
      <c r="W423" s="148">
        <f>V423*K423</f>
        <v>0</v>
      </c>
      <c r="X423" s="148">
        <v>0</v>
      </c>
      <c r="Y423" s="148">
        <f>X423*K423</f>
        <v>0</v>
      </c>
      <c r="Z423" s="148">
        <v>0</v>
      </c>
      <c r="AA423" s="149">
        <f>Z423*K423</f>
        <v>0</v>
      </c>
      <c r="AR423" s="21" t="s">
        <v>334</v>
      </c>
      <c r="AT423" s="21" t="s">
        <v>341</v>
      </c>
      <c r="AU423" s="21" t="s">
        <v>99</v>
      </c>
      <c r="AY423" s="21" t="s">
        <v>146</v>
      </c>
      <c r="BE423" s="105">
        <f>IF(U423="základní",N423,0)</f>
        <v>0</v>
      </c>
      <c r="BF423" s="105">
        <f>IF(U423="snížená",N423,0)</f>
        <v>0</v>
      </c>
      <c r="BG423" s="105">
        <f>IF(U423="zákl. přenesená",N423,0)</f>
        <v>0</v>
      </c>
      <c r="BH423" s="105">
        <f>IF(U423="sníž. přenesená",N423,0)</f>
        <v>0</v>
      </c>
      <c r="BI423" s="105">
        <f>IF(U423="nulová",N423,0)</f>
        <v>0</v>
      </c>
      <c r="BJ423" s="21" t="s">
        <v>83</v>
      </c>
      <c r="BK423" s="105">
        <f>ROUND(L423*K423,2)</f>
        <v>0</v>
      </c>
      <c r="BL423" s="21" t="s">
        <v>236</v>
      </c>
      <c r="BM423" s="21" t="s">
        <v>610</v>
      </c>
    </row>
    <row r="424" spans="2:65" s="1" customFormat="1" ht="25.5" customHeight="1">
      <c r="B424" s="123"/>
      <c r="C424" s="143" t="s">
        <v>611</v>
      </c>
      <c r="D424" s="143" t="s">
        <v>147</v>
      </c>
      <c r="E424" s="144" t="s">
        <v>612</v>
      </c>
      <c r="F424" s="240" t="s">
        <v>613</v>
      </c>
      <c r="G424" s="240"/>
      <c r="H424" s="240"/>
      <c r="I424" s="240"/>
      <c r="J424" s="145" t="s">
        <v>204</v>
      </c>
      <c r="K424" s="146">
        <v>4</v>
      </c>
      <c r="L424" s="241">
        <v>0</v>
      </c>
      <c r="M424" s="241"/>
      <c r="N424" s="223">
        <f>ROUND(L424*K424,2)</f>
        <v>0</v>
      </c>
      <c r="O424" s="223"/>
      <c r="P424" s="223"/>
      <c r="Q424" s="223"/>
      <c r="R424" s="124"/>
      <c r="T424" s="147" t="s">
        <v>5</v>
      </c>
      <c r="U424" s="46" t="s">
        <v>41</v>
      </c>
      <c r="V424" s="38"/>
      <c r="W424" s="148">
        <f>V424*K424</f>
        <v>0</v>
      </c>
      <c r="X424" s="148">
        <v>0</v>
      </c>
      <c r="Y424" s="148">
        <f>X424*K424</f>
        <v>0</v>
      </c>
      <c r="Z424" s="148">
        <v>0</v>
      </c>
      <c r="AA424" s="149">
        <f>Z424*K424</f>
        <v>0</v>
      </c>
      <c r="AR424" s="21" t="s">
        <v>236</v>
      </c>
      <c r="AT424" s="21" t="s">
        <v>147</v>
      </c>
      <c r="AU424" s="21" t="s">
        <v>99</v>
      </c>
      <c r="AY424" s="21" t="s">
        <v>146</v>
      </c>
      <c r="BE424" s="105">
        <f>IF(U424="základní",N424,0)</f>
        <v>0</v>
      </c>
      <c r="BF424" s="105">
        <f>IF(U424="snížená",N424,0)</f>
        <v>0</v>
      </c>
      <c r="BG424" s="105">
        <f>IF(U424="zákl. přenesená",N424,0)</f>
        <v>0</v>
      </c>
      <c r="BH424" s="105">
        <f>IF(U424="sníž. přenesená",N424,0)</f>
        <v>0</v>
      </c>
      <c r="BI424" s="105">
        <f>IF(U424="nulová",N424,0)</f>
        <v>0</v>
      </c>
      <c r="BJ424" s="21" t="s">
        <v>83</v>
      </c>
      <c r="BK424" s="105">
        <f>ROUND(L424*K424,2)</f>
        <v>0</v>
      </c>
      <c r="BL424" s="21" t="s">
        <v>236</v>
      </c>
      <c r="BM424" s="21" t="s">
        <v>614</v>
      </c>
    </row>
    <row r="425" spans="2:65" s="1" customFormat="1" ht="25.5" customHeight="1">
      <c r="B425" s="123"/>
      <c r="C425" s="173" t="s">
        <v>615</v>
      </c>
      <c r="D425" s="173" t="s">
        <v>341</v>
      </c>
      <c r="E425" s="174" t="s">
        <v>616</v>
      </c>
      <c r="F425" s="245" t="s">
        <v>617</v>
      </c>
      <c r="G425" s="245"/>
      <c r="H425" s="245"/>
      <c r="I425" s="245"/>
      <c r="J425" s="175" t="s">
        <v>516</v>
      </c>
      <c r="K425" s="176">
        <v>4</v>
      </c>
      <c r="L425" s="246">
        <v>0</v>
      </c>
      <c r="M425" s="246"/>
      <c r="N425" s="244">
        <f>ROUND(L425*K425,2)</f>
        <v>0</v>
      </c>
      <c r="O425" s="223"/>
      <c r="P425" s="223"/>
      <c r="Q425" s="223"/>
      <c r="R425" s="124"/>
      <c r="T425" s="147" t="s">
        <v>5</v>
      </c>
      <c r="U425" s="46" t="s">
        <v>41</v>
      </c>
      <c r="V425" s="38"/>
      <c r="W425" s="148">
        <f>V425*K425</f>
        <v>0</v>
      </c>
      <c r="X425" s="148">
        <v>0</v>
      </c>
      <c r="Y425" s="148">
        <f>X425*K425</f>
        <v>0</v>
      </c>
      <c r="Z425" s="148">
        <v>0</v>
      </c>
      <c r="AA425" s="149">
        <f>Z425*K425</f>
        <v>0</v>
      </c>
      <c r="AR425" s="21" t="s">
        <v>334</v>
      </c>
      <c r="AT425" s="21" t="s">
        <v>341</v>
      </c>
      <c r="AU425" s="21" t="s">
        <v>99</v>
      </c>
      <c r="AY425" s="21" t="s">
        <v>146</v>
      </c>
      <c r="BE425" s="105">
        <f>IF(U425="základní",N425,0)</f>
        <v>0</v>
      </c>
      <c r="BF425" s="105">
        <f>IF(U425="snížená",N425,0)</f>
        <v>0</v>
      </c>
      <c r="BG425" s="105">
        <f>IF(U425="zákl. přenesená",N425,0)</f>
        <v>0</v>
      </c>
      <c r="BH425" s="105">
        <f>IF(U425="sníž. přenesená",N425,0)</f>
        <v>0</v>
      </c>
      <c r="BI425" s="105">
        <f>IF(U425="nulová",N425,0)</f>
        <v>0</v>
      </c>
      <c r="BJ425" s="21" t="s">
        <v>83</v>
      </c>
      <c r="BK425" s="105">
        <f>ROUND(L425*K425,2)</f>
        <v>0</v>
      </c>
      <c r="BL425" s="21" t="s">
        <v>236</v>
      </c>
      <c r="BM425" s="21" t="s">
        <v>618</v>
      </c>
    </row>
    <row r="426" spans="2:65" s="10" customFormat="1" ht="25.5" customHeight="1">
      <c r="B426" s="150"/>
      <c r="C426" s="151"/>
      <c r="D426" s="151"/>
      <c r="E426" s="152" t="s">
        <v>5</v>
      </c>
      <c r="F426" s="232" t="s">
        <v>619</v>
      </c>
      <c r="G426" s="233"/>
      <c r="H426" s="233"/>
      <c r="I426" s="233"/>
      <c r="J426" s="151"/>
      <c r="K426" s="152" t="s">
        <v>5</v>
      </c>
      <c r="L426" s="151"/>
      <c r="M426" s="151"/>
      <c r="N426" s="151"/>
      <c r="O426" s="151"/>
      <c r="P426" s="151"/>
      <c r="Q426" s="151"/>
      <c r="R426" s="153"/>
      <c r="T426" s="154"/>
      <c r="U426" s="151"/>
      <c r="V426" s="151"/>
      <c r="W426" s="151"/>
      <c r="X426" s="151"/>
      <c r="Y426" s="151"/>
      <c r="Z426" s="151"/>
      <c r="AA426" s="155"/>
      <c r="AT426" s="156" t="s">
        <v>154</v>
      </c>
      <c r="AU426" s="156" t="s">
        <v>99</v>
      </c>
      <c r="AV426" s="10" t="s">
        <v>83</v>
      </c>
      <c r="AW426" s="10" t="s">
        <v>35</v>
      </c>
      <c r="AX426" s="10" t="s">
        <v>75</v>
      </c>
      <c r="AY426" s="156" t="s">
        <v>146</v>
      </c>
    </row>
    <row r="427" spans="2:65" s="11" customFormat="1" ht="16.5" customHeight="1">
      <c r="B427" s="157"/>
      <c r="C427" s="158"/>
      <c r="D427" s="158"/>
      <c r="E427" s="159" t="s">
        <v>5</v>
      </c>
      <c r="F427" s="234" t="s">
        <v>620</v>
      </c>
      <c r="G427" s="235"/>
      <c r="H427" s="235"/>
      <c r="I427" s="235"/>
      <c r="J427" s="158"/>
      <c r="K427" s="160">
        <v>4</v>
      </c>
      <c r="L427" s="158"/>
      <c r="M427" s="158"/>
      <c r="N427" s="158"/>
      <c r="O427" s="158"/>
      <c r="P427" s="158"/>
      <c r="Q427" s="158"/>
      <c r="R427" s="161"/>
      <c r="T427" s="162"/>
      <c r="U427" s="158"/>
      <c r="V427" s="158"/>
      <c r="W427" s="158"/>
      <c r="X427" s="158"/>
      <c r="Y427" s="158"/>
      <c r="Z427" s="158"/>
      <c r="AA427" s="163"/>
      <c r="AT427" s="164" t="s">
        <v>154</v>
      </c>
      <c r="AU427" s="164" t="s">
        <v>99</v>
      </c>
      <c r="AV427" s="11" t="s">
        <v>99</v>
      </c>
      <c r="AW427" s="11" t="s">
        <v>35</v>
      </c>
      <c r="AX427" s="11" t="s">
        <v>83</v>
      </c>
      <c r="AY427" s="164" t="s">
        <v>146</v>
      </c>
    </row>
    <row r="428" spans="2:65" s="1" customFormat="1" ht="16.5" customHeight="1">
      <c r="B428" s="123"/>
      <c r="C428" s="143" t="s">
        <v>621</v>
      </c>
      <c r="D428" s="143" t="s">
        <v>147</v>
      </c>
      <c r="E428" s="144" t="s">
        <v>622</v>
      </c>
      <c r="F428" s="240" t="s">
        <v>623</v>
      </c>
      <c r="G428" s="240"/>
      <c r="H428" s="240"/>
      <c r="I428" s="240"/>
      <c r="J428" s="145" t="s">
        <v>204</v>
      </c>
      <c r="K428" s="146">
        <v>6</v>
      </c>
      <c r="L428" s="241">
        <v>0</v>
      </c>
      <c r="M428" s="241"/>
      <c r="N428" s="223">
        <f>ROUND(L428*K428,2)</f>
        <v>0</v>
      </c>
      <c r="O428" s="223"/>
      <c r="P428" s="223"/>
      <c r="Q428" s="223"/>
      <c r="R428" s="124"/>
      <c r="T428" s="147" t="s">
        <v>5</v>
      </c>
      <c r="U428" s="46" t="s">
        <v>41</v>
      </c>
      <c r="V428" s="38"/>
      <c r="W428" s="148">
        <f>V428*K428</f>
        <v>0</v>
      </c>
      <c r="X428" s="148">
        <v>0</v>
      </c>
      <c r="Y428" s="148">
        <f>X428*K428</f>
        <v>0</v>
      </c>
      <c r="Z428" s="148">
        <v>0</v>
      </c>
      <c r="AA428" s="149">
        <f>Z428*K428</f>
        <v>0</v>
      </c>
      <c r="AR428" s="21" t="s">
        <v>236</v>
      </c>
      <c r="AT428" s="21" t="s">
        <v>147</v>
      </c>
      <c r="AU428" s="21" t="s">
        <v>99</v>
      </c>
      <c r="AY428" s="21" t="s">
        <v>146</v>
      </c>
      <c r="BE428" s="105">
        <f>IF(U428="základní",N428,0)</f>
        <v>0</v>
      </c>
      <c r="BF428" s="105">
        <f>IF(U428="snížená",N428,0)</f>
        <v>0</v>
      </c>
      <c r="BG428" s="105">
        <f>IF(U428="zákl. přenesená",N428,0)</f>
        <v>0</v>
      </c>
      <c r="BH428" s="105">
        <f>IF(U428="sníž. přenesená",N428,0)</f>
        <v>0</v>
      </c>
      <c r="BI428" s="105">
        <f>IF(U428="nulová",N428,0)</f>
        <v>0</v>
      </c>
      <c r="BJ428" s="21" t="s">
        <v>83</v>
      </c>
      <c r="BK428" s="105">
        <f>ROUND(L428*K428,2)</f>
        <v>0</v>
      </c>
      <c r="BL428" s="21" t="s">
        <v>236</v>
      </c>
      <c r="BM428" s="21" t="s">
        <v>624</v>
      </c>
    </row>
    <row r="429" spans="2:65" s="1" customFormat="1" ht="16.5" customHeight="1">
      <c r="B429" s="123"/>
      <c r="C429" s="173" t="s">
        <v>625</v>
      </c>
      <c r="D429" s="173" t="s">
        <v>341</v>
      </c>
      <c r="E429" s="174" t="s">
        <v>626</v>
      </c>
      <c r="F429" s="245" t="s">
        <v>627</v>
      </c>
      <c r="G429" s="245"/>
      <c r="H429" s="245"/>
      <c r="I429" s="245"/>
      <c r="J429" s="175" t="s">
        <v>609</v>
      </c>
      <c r="K429" s="176">
        <v>8</v>
      </c>
      <c r="L429" s="246">
        <v>0</v>
      </c>
      <c r="M429" s="246"/>
      <c r="N429" s="244">
        <f>ROUND(L429*K429,2)</f>
        <v>0</v>
      </c>
      <c r="O429" s="223"/>
      <c r="P429" s="223"/>
      <c r="Q429" s="223"/>
      <c r="R429" s="124"/>
      <c r="T429" s="147" t="s">
        <v>5</v>
      </c>
      <c r="U429" s="46" t="s">
        <v>41</v>
      </c>
      <c r="V429" s="38"/>
      <c r="W429" s="148">
        <f>V429*K429</f>
        <v>0</v>
      </c>
      <c r="X429" s="148">
        <v>0</v>
      </c>
      <c r="Y429" s="148">
        <f>X429*K429</f>
        <v>0</v>
      </c>
      <c r="Z429" s="148">
        <v>0</v>
      </c>
      <c r="AA429" s="149">
        <f>Z429*K429</f>
        <v>0</v>
      </c>
      <c r="AR429" s="21" t="s">
        <v>334</v>
      </c>
      <c r="AT429" s="21" t="s">
        <v>341</v>
      </c>
      <c r="AU429" s="21" t="s">
        <v>99</v>
      </c>
      <c r="AY429" s="21" t="s">
        <v>146</v>
      </c>
      <c r="BE429" s="105">
        <f>IF(U429="základní",N429,0)</f>
        <v>0</v>
      </c>
      <c r="BF429" s="105">
        <f>IF(U429="snížená",N429,0)</f>
        <v>0</v>
      </c>
      <c r="BG429" s="105">
        <f>IF(U429="zákl. přenesená",N429,0)</f>
        <v>0</v>
      </c>
      <c r="BH429" s="105">
        <f>IF(U429="sníž. přenesená",N429,0)</f>
        <v>0</v>
      </c>
      <c r="BI429" s="105">
        <f>IF(U429="nulová",N429,0)</f>
        <v>0</v>
      </c>
      <c r="BJ429" s="21" t="s">
        <v>83</v>
      </c>
      <c r="BK429" s="105">
        <f>ROUND(L429*K429,2)</f>
        <v>0</v>
      </c>
      <c r="BL429" s="21" t="s">
        <v>236</v>
      </c>
      <c r="BM429" s="21" t="s">
        <v>628</v>
      </c>
    </row>
    <row r="430" spans="2:65" s="10" customFormat="1" ht="25.5" customHeight="1">
      <c r="B430" s="150"/>
      <c r="C430" s="151"/>
      <c r="D430" s="151"/>
      <c r="E430" s="152" t="s">
        <v>5</v>
      </c>
      <c r="F430" s="232" t="s">
        <v>629</v>
      </c>
      <c r="G430" s="233"/>
      <c r="H430" s="233"/>
      <c r="I430" s="233"/>
      <c r="J430" s="151"/>
      <c r="K430" s="152" t="s">
        <v>5</v>
      </c>
      <c r="L430" s="151"/>
      <c r="M430" s="151"/>
      <c r="N430" s="151"/>
      <c r="O430" s="151"/>
      <c r="P430" s="151"/>
      <c r="Q430" s="151"/>
      <c r="R430" s="153"/>
      <c r="T430" s="154"/>
      <c r="U430" s="151"/>
      <c r="V430" s="151"/>
      <c r="W430" s="151"/>
      <c r="X430" s="151"/>
      <c r="Y430" s="151"/>
      <c r="Z430" s="151"/>
      <c r="AA430" s="155"/>
      <c r="AT430" s="156" t="s">
        <v>154</v>
      </c>
      <c r="AU430" s="156" t="s">
        <v>99</v>
      </c>
      <c r="AV430" s="10" t="s">
        <v>83</v>
      </c>
      <c r="AW430" s="10" t="s">
        <v>35</v>
      </c>
      <c r="AX430" s="10" t="s">
        <v>75</v>
      </c>
      <c r="AY430" s="156" t="s">
        <v>146</v>
      </c>
    </row>
    <row r="431" spans="2:65" s="10" customFormat="1" ht="16.5" customHeight="1">
      <c r="B431" s="150"/>
      <c r="C431" s="151"/>
      <c r="D431" s="151"/>
      <c r="E431" s="152" t="s">
        <v>5</v>
      </c>
      <c r="F431" s="236" t="s">
        <v>352</v>
      </c>
      <c r="G431" s="237"/>
      <c r="H431" s="237"/>
      <c r="I431" s="237"/>
      <c r="J431" s="151"/>
      <c r="K431" s="152" t="s">
        <v>5</v>
      </c>
      <c r="L431" s="151"/>
      <c r="M431" s="151"/>
      <c r="N431" s="151"/>
      <c r="O431" s="151"/>
      <c r="P431" s="151"/>
      <c r="Q431" s="151"/>
      <c r="R431" s="153"/>
      <c r="T431" s="154"/>
      <c r="U431" s="151"/>
      <c r="V431" s="151"/>
      <c r="W431" s="151"/>
      <c r="X431" s="151"/>
      <c r="Y431" s="151"/>
      <c r="Z431" s="151"/>
      <c r="AA431" s="155"/>
      <c r="AT431" s="156" t="s">
        <v>154</v>
      </c>
      <c r="AU431" s="156" t="s">
        <v>99</v>
      </c>
      <c r="AV431" s="10" t="s">
        <v>83</v>
      </c>
      <c r="AW431" s="10" t="s">
        <v>35</v>
      </c>
      <c r="AX431" s="10" t="s">
        <v>75</v>
      </c>
      <c r="AY431" s="156" t="s">
        <v>146</v>
      </c>
    </row>
    <row r="432" spans="2:65" s="11" customFormat="1" ht="16.5" customHeight="1">
      <c r="B432" s="157"/>
      <c r="C432" s="158"/>
      <c r="D432" s="158"/>
      <c r="E432" s="159" t="s">
        <v>5</v>
      </c>
      <c r="F432" s="234" t="s">
        <v>151</v>
      </c>
      <c r="G432" s="235"/>
      <c r="H432" s="235"/>
      <c r="I432" s="235"/>
      <c r="J432" s="158"/>
      <c r="K432" s="160">
        <v>4</v>
      </c>
      <c r="L432" s="158"/>
      <c r="M432" s="158"/>
      <c r="N432" s="158"/>
      <c r="O432" s="158"/>
      <c r="P432" s="158"/>
      <c r="Q432" s="158"/>
      <c r="R432" s="161"/>
      <c r="T432" s="162"/>
      <c r="U432" s="158"/>
      <c r="V432" s="158"/>
      <c r="W432" s="158"/>
      <c r="X432" s="158"/>
      <c r="Y432" s="158"/>
      <c r="Z432" s="158"/>
      <c r="AA432" s="163"/>
      <c r="AT432" s="164" t="s">
        <v>154</v>
      </c>
      <c r="AU432" s="164" t="s">
        <v>99</v>
      </c>
      <c r="AV432" s="11" t="s">
        <v>99</v>
      </c>
      <c r="AW432" s="11" t="s">
        <v>35</v>
      </c>
      <c r="AX432" s="11" t="s">
        <v>75</v>
      </c>
      <c r="AY432" s="164" t="s">
        <v>146</v>
      </c>
    </row>
    <row r="433" spans="2:65" s="10" customFormat="1" ht="16.5" customHeight="1">
      <c r="B433" s="150"/>
      <c r="C433" s="151"/>
      <c r="D433" s="151"/>
      <c r="E433" s="152" t="s">
        <v>5</v>
      </c>
      <c r="F433" s="236" t="s">
        <v>630</v>
      </c>
      <c r="G433" s="237"/>
      <c r="H433" s="237"/>
      <c r="I433" s="237"/>
      <c r="J433" s="151"/>
      <c r="K433" s="152" t="s">
        <v>5</v>
      </c>
      <c r="L433" s="151"/>
      <c r="M433" s="151"/>
      <c r="N433" s="151"/>
      <c r="O433" s="151"/>
      <c r="P433" s="151"/>
      <c r="Q433" s="151"/>
      <c r="R433" s="153"/>
      <c r="T433" s="154"/>
      <c r="U433" s="151"/>
      <c r="V433" s="151"/>
      <c r="W433" s="151"/>
      <c r="X433" s="151"/>
      <c r="Y433" s="151"/>
      <c r="Z433" s="151"/>
      <c r="AA433" s="155"/>
      <c r="AT433" s="156" t="s">
        <v>154</v>
      </c>
      <c r="AU433" s="156" t="s">
        <v>99</v>
      </c>
      <c r="AV433" s="10" t="s">
        <v>83</v>
      </c>
      <c r="AW433" s="10" t="s">
        <v>35</v>
      </c>
      <c r="AX433" s="10" t="s">
        <v>75</v>
      </c>
      <c r="AY433" s="156" t="s">
        <v>146</v>
      </c>
    </row>
    <row r="434" spans="2:65" s="11" customFormat="1" ht="16.5" customHeight="1">
      <c r="B434" s="157"/>
      <c r="C434" s="158"/>
      <c r="D434" s="158"/>
      <c r="E434" s="159" t="s">
        <v>5</v>
      </c>
      <c r="F434" s="234" t="s">
        <v>151</v>
      </c>
      <c r="G434" s="235"/>
      <c r="H434" s="235"/>
      <c r="I434" s="235"/>
      <c r="J434" s="158"/>
      <c r="K434" s="160">
        <v>4</v>
      </c>
      <c r="L434" s="158"/>
      <c r="M434" s="158"/>
      <c r="N434" s="158"/>
      <c r="O434" s="158"/>
      <c r="P434" s="158"/>
      <c r="Q434" s="158"/>
      <c r="R434" s="161"/>
      <c r="T434" s="162"/>
      <c r="U434" s="158"/>
      <c r="V434" s="158"/>
      <c r="W434" s="158"/>
      <c r="X434" s="158"/>
      <c r="Y434" s="158"/>
      <c r="Z434" s="158"/>
      <c r="AA434" s="163"/>
      <c r="AT434" s="164" t="s">
        <v>154</v>
      </c>
      <c r="AU434" s="164" t="s">
        <v>99</v>
      </c>
      <c r="AV434" s="11" t="s">
        <v>99</v>
      </c>
      <c r="AW434" s="11" t="s">
        <v>35</v>
      </c>
      <c r="AX434" s="11" t="s">
        <v>75</v>
      </c>
      <c r="AY434" s="164" t="s">
        <v>146</v>
      </c>
    </row>
    <row r="435" spans="2:65" s="12" customFormat="1" ht="16.5" customHeight="1">
      <c r="B435" s="165"/>
      <c r="C435" s="166"/>
      <c r="D435" s="166"/>
      <c r="E435" s="167" t="s">
        <v>5</v>
      </c>
      <c r="F435" s="238" t="s">
        <v>163</v>
      </c>
      <c r="G435" s="239"/>
      <c r="H435" s="239"/>
      <c r="I435" s="239"/>
      <c r="J435" s="166"/>
      <c r="K435" s="168">
        <v>8</v>
      </c>
      <c r="L435" s="166"/>
      <c r="M435" s="166"/>
      <c r="N435" s="166"/>
      <c r="O435" s="166"/>
      <c r="P435" s="166"/>
      <c r="Q435" s="166"/>
      <c r="R435" s="169"/>
      <c r="T435" s="170"/>
      <c r="U435" s="166"/>
      <c r="V435" s="166"/>
      <c r="W435" s="166"/>
      <c r="X435" s="166"/>
      <c r="Y435" s="166"/>
      <c r="Z435" s="166"/>
      <c r="AA435" s="171"/>
      <c r="AT435" s="172" t="s">
        <v>154</v>
      </c>
      <c r="AU435" s="172" t="s">
        <v>99</v>
      </c>
      <c r="AV435" s="12" t="s">
        <v>151</v>
      </c>
      <c r="AW435" s="12" t="s">
        <v>35</v>
      </c>
      <c r="AX435" s="12" t="s">
        <v>83</v>
      </c>
      <c r="AY435" s="172" t="s">
        <v>146</v>
      </c>
    </row>
    <row r="436" spans="2:65" s="1" customFormat="1" ht="25.5" customHeight="1">
      <c r="B436" s="123"/>
      <c r="C436" s="143" t="s">
        <v>631</v>
      </c>
      <c r="D436" s="143" t="s">
        <v>147</v>
      </c>
      <c r="E436" s="144" t="s">
        <v>632</v>
      </c>
      <c r="F436" s="240" t="s">
        <v>633</v>
      </c>
      <c r="G436" s="240"/>
      <c r="H436" s="240"/>
      <c r="I436" s="240"/>
      <c r="J436" s="145" t="s">
        <v>204</v>
      </c>
      <c r="K436" s="146">
        <v>2</v>
      </c>
      <c r="L436" s="241">
        <v>0</v>
      </c>
      <c r="M436" s="241"/>
      <c r="N436" s="223">
        <f>ROUND(L436*K436,2)</f>
        <v>0</v>
      </c>
      <c r="O436" s="223"/>
      <c r="P436" s="223"/>
      <c r="Q436" s="223"/>
      <c r="R436" s="124"/>
      <c r="T436" s="147" t="s">
        <v>5</v>
      </c>
      <c r="U436" s="46" t="s">
        <v>41</v>
      </c>
      <c r="V436" s="38"/>
      <c r="W436" s="148">
        <f>V436*K436</f>
        <v>0</v>
      </c>
      <c r="X436" s="148">
        <v>0</v>
      </c>
      <c r="Y436" s="148">
        <f>X436*K436</f>
        <v>0</v>
      </c>
      <c r="Z436" s="148">
        <v>1E-4</v>
      </c>
      <c r="AA436" s="149">
        <f>Z436*K436</f>
        <v>2.0000000000000001E-4</v>
      </c>
      <c r="AR436" s="21" t="s">
        <v>236</v>
      </c>
      <c r="AT436" s="21" t="s">
        <v>147</v>
      </c>
      <c r="AU436" s="21" t="s">
        <v>99</v>
      </c>
      <c r="AY436" s="21" t="s">
        <v>146</v>
      </c>
      <c r="BE436" s="105">
        <f>IF(U436="základní",N436,0)</f>
        <v>0</v>
      </c>
      <c r="BF436" s="105">
        <f>IF(U436="snížená",N436,0)</f>
        <v>0</v>
      </c>
      <c r="BG436" s="105">
        <f>IF(U436="zákl. přenesená",N436,0)</f>
        <v>0</v>
      </c>
      <c r="BH436" s="105">
        <f>IF(U436="sníž. přenesená",N436,0)</f>
        <v>0</v>
      </c>
      <c r="BI436" s="105">
        <f>IF(U436="nulová",N436,0)</f>
        <v>0</v>
      </c>
      <c r="BJ436" s="21" t="s">
        <v>83</v>
      </c>
      <c r="BK436" s="105">
        <f>ROUND(L436*K436,2)</f>
        <v>0</v>
      </c>
      <c r="BL436" s="21" t="s">
        <v>236</v>
      </c>
      <c r="BM436" s="21" t="s">
        <v>634</v>
      </c>
    </row>
    <row r="437" spans="2:65" s="1" customFormat="1" ht="25.5" customHeight="1">
      <c r="B437" s="123"/>
      <c r="C437" s="143" t="s">
        <v>635</v>
      </c>
      <c r="D437" s="143" t="s">
        <v>147</v>
      </c>
      <c r="E437" s="144" t="s">
        <v>636</v>
      </c>
      <c r="F437" s="240" t="s">
        <v>637</v>
      </c>
      <c r="G437" s="240"/>
      <c r="H437" s="240"/>
      <c r="I437" s="240"/>
      <c r="J437" s="145" t="s">
        <v>204</v>
      </c>
      <c r="K437" s="146">
        <v>4</v>
      </c>
      <c r="L437" s="241">
        <v>0</v>
      </c>
      <c r="M437" s="241"/>
      <c r="N437" s="223">
        <f>ROUND(L437*K437,2)</f>
        <v>0</v>
      </c>
      <c r="O437" s="223"/>
      <c r="P437" s="223"/>
      <c r="Q437" s="223"/>
      <c r="R437" s="124"/>
      <c r="T437" s="147" t="s">
        <v>5</v>
      </c>
      <c r="U437" s="46" t="s">
        <v>41</v>
      </c>
      <c r="V437" s="38"/>
      <c r="W437" s="148">
        <f>V437*K437</f>
        <v>0</v>
      </c>
      <c r="X437" s="148">
        <v>0</v>
      </c>
      <c r="Y437" s="148">
        <f>X437*K437</f>
        <v>0</v>
      </c>
      <c r="Z437" s="148">
        <v>5.0000000000000002E-5</v>
      </c>
      <c r="AA437" s="149">
        <f>Z437*K437</f>
        <v>2.0000000000000001E-4</v>
      </c>
      <c r="AR437" s="21" t="s">
        <v>236</v>
      </c>
      <c r="AT437" s="21" t="s">
        <v>147</v>
      </c>
      <c r="AU437" s="21" t="s">
        <v>99</v>
      </c>
      <c r="AY437" s="21" t="s">
        <v>146</v>
      </c>
      <c r="BE437" s="105">
        <f>IF(U437="základní",N437,0)</f>
        <v>0</v>
      </c>
      <c r="BF437" s="105">
        <f>IF(U437="snížená",N437,0)</f>
        <v>0</v>
      </c>
      <c r="BG437" s="105">
        <f>IF(U437="zákl. přenesená",N437,0)</f>
        <v>0</v>
      </c>
      <c r="BH437" s="105">
        <f>IF(U437="sníž. přenesená",N437,0)</f>
        <v>0</v>
      </c>
      <c r="BI437" s="105">
        <f>IF(U437="nulová",N437,0)</f>
        <v>0</v>
      </c>
      <c r="BJ437" s="21" t="s">
        <v>83</v>
      </c>
      <c r="BK437" s="105">
        <f>ROUND(L437*K437,2)</f>
        <v>0</v>
      </c>
      <c r="BL437" s="21" t="s">
        <v>236</v>
      </c>
      <c r="BM437" s="21" t="s">
        <v>638</v>
      </c>
    </row>
    <row r="438" spans="2:65" s="1" customFormat="1" ht="38.25" customHeight="1">
      <c r="B438" s="123"/>
      <c r="C438" s="143" t="s">
        <v>639</v>
      </c>
      <c r="D438" s="143" t="s">
        <v>147</v>
      </c>
      <c r="E438" s="144" t="s">
        <v>640</v>
      </c>
      <c r="F438" s="240" t="s">
        <v>641</v>
      </c>
      <c r="G438" s="240"/>
      <c r="H438" s="240"/>
      <c r="I438" s="240"/>
      <c r="J438" s="145" t="s">
        <v>229</v>
      </c>
      <c r="K438" s="146">
        <v>5</v>
      </c>
      <c r="L438" s="241">
        <v>0</v>
      </c>
      <c r="M438" s="241"/>
      <c r="N438" s="223">
        <f>ROUND(L438*K438,2)</f>
        <v>0</v>
      </c>
      <c r="O438" s="223"/>
      <c r="P438" s="223"/>
      <c r="Q438" s="223"/>
      <c r="R438" s="124"/>
      <c r="T438" s="147" t="s">
        <v>5</v>
      </c>
      <c r="U438" s="46" t="s">
        <v>41</v>
      </c>
      <c r="V438" s="38"/>
      <c r="W438" s="148">
        <f>V438*K438</f>
        <v>0</v>
      </c>
      <c r="X438" s="148">
        <v>0</v>
      </c>
      <c r="Y438" s="148">
        <f>X438*K438</f>
        <v>0</v>
      </c>
      <c r="Z438" s="148">
        <v>7.7999999999999999E-4</v>
      </c>
      <c r="AA438" s="149">
        <f>Z438*K438</f>
        <v>3.8999999999999998E-3</v>
      </c>
      <c r="AR438" s="21" t="s">
        <v>236</v>
      </c>
      <c r="AT438" s="21" t="s">
        <v>147</v>
      </c>
      <c r="AU438" s="21" t="s">
        <v>99</v>
      </c>
      <c r="AY438" s="21" t="s">
        <v>146</v>
      </c>
      <c r="BE438" s="105">
        <f>IF(U438="základní",N438,0)</f>
        <v>0</v>
      </c>
      <c r="BF438" s="105">
        <f>IF(U438="snížená",N438,0)</f>
        <v>0</v>
      </c>
      <c r="BG438" s="105">
        <f>IF(U438="zákl. přenesená",N438,0)</f>
        <v>0</v>
      </c>
      <c r="BH438" s="105">
        <f>IF(U438="sníž. přenesená",N438,0)</f>
        <v>0</v>
      </c>
      <c r="BI438" s="105">
        <f>IF(U438="nulová",N438,0)</f>
        <v>0</v>
      </c>
      <c r="BJ438" s="21" t="s">
        <v>83</v>
      </c>
      <c r="BK438" s="105">
        <f>ROUND(L438*K438,2)</f>
        <v>0</v>
      </c>
      <c r="BL438" s="21" t="s">
        <v>236</v>
      </c>
      <c r="BM438" s="21" t="s">
        <v>642</v>
      </c>
    </row>
    <row r="439" spans="2:65" s="1" customFormat="1" ht="25.5" customHeight="1">
      <c r="B439" s="123"/>
      <c r="C439" s="143" t="s">
        <v>643</v>
      </c>
      <c r="D439" s="143" t="s">
        <v>147</v>
      </c>
      <c r="E439" s="144" t="s">
        <v>644</v>
      </c>
      <c r="F439" s="240" t="s">
        <v>645</v>
      </c>
      <c r="G439" s="240"/>
      <c r="H439" s="240"/>
      <c r="I439" s="240"/>
      <c r="J439" s="145" t="s">
        <v>229</v>
      </c>
      <c r="K439" s="146">
        <v>10</v>
      </c>
      <c r="L439" s="241">
        <v>0</v>
      </c>
      <c r="M439" s="241"/>
      <c r="N439" s="223">
        <f>ROUND(L439*K439,2)</f>
        <v>0</v>
      </c>
      <c r="O439" s="223"/>
      <c r="P439" s="223"/>
      <c r="Q439" s="223"/>
      <c r="R439" s="124"/>
      <c r="T439" s="147" t="s">
        <v>5</v>
      </c>
      <c r="U439" s="46" t="s">
        <v>41</v>
      </c>
      <c r="V439" s="38"/>
      <c r="W439" s="148">
        <f>V439*K439</f>
        <v>0</v>
      </c>
      <c r="X439" s="148">
        <v>0</v>
      </c>
      <c r="Y439" s="148">
        <f>X439*K439</f>
        <v>0</v>
      </c>
      <c r="Z439" s="148">
        <v>0</v>
      </c>
      <c r="AA439" s="149">
        <f>Z439*K439</f>
        <v>0</v>
      </c>
      <c r="AR439" s="21" t="s">
        <v>236</v>
      </c>
      <c r="AT439" s="21" t="s">
        <v>147</v>
      </c>
      <c r="AU439" s="21" t="s">
        <v>99</v>
      </c>
      <c r="AY439" s="21" t="s">
        <v>146</v>
      </c>
      <c r="BE439" s="105">
        <f>IF(U439="základní",N439,0)</f>
        <v>0</v>
      </c>
      <c r="BF439" s="105">
        <f>IF(U439="snížená",N439,0)</f>
        <v>0</v>
      </c>
      <c r="BG439" s="105">
        <f>IF(U439="zákl. přenesená",N439,0)</f>
        <v>0</v>
      </c>
      <c r="BH439" s="105">
        <f>IF(U439="sníž. přenesená",N439,0)</f>
        <v>0</v>
      </c>
      <c r="BI439" s="105">
        <f>IF(U439="nulová",N439,0)</f>
        <v>0</v>
      </c>
      <c r="BJ439" s="21" t="s">
        <v>83</v>
      </c>
      <c r="BK439" s="105">
        <f>ROUND(L439*K439,2)</f>
        <v>0</v>
      </c>
      <c r="BL439" s="21" t="s">
        <v>236</v>
      </c>
      <c r="BM439" s="21" t="s">
        <v>646</v>
      </c>
    </row>
    <row r="440" spans="2:65" s="11" customFormat="1" ht="16.5" customHeight="1">
      <c r="B440" s="157"/>
      <c r="C440" s="158"/>
      <c r="D440" s="158"/>
      <c r="E440" s="159" t="s">
        <v>5</v>
      </c>
      <c r="F440" s="242" t="s">
        <v>647</v>
      </c>
      <c r="G440" s="243"/>
      <c r="H440" s="243"/>
      <c r="I440" s="243"/>
      <c r="J440" s="158"/>
      <c r="K440" s="160">
        <v>10</v>
      </c>
      <c r="L440" s="158"/>
      <c r="M440" s="158"/>
      <c r="N440" s="158"/>
      <c r="O440" s="158"/>
      <c r="P440" s="158"/>
      <c r="Q440" s="158"/>
      <c r="R440" s="161"/>
      <c r="T440" s="162"/>
      <c r="U440" s="158"/>
      <c r="V440" s="158"/>
      <c r="W440" s="158"/>
      <c r="X440" s="158"/>
      <c r="Y440" s="158"/>
      <c r="Z440" s="158"/>
      <c r="AA440" s="163"/>
      <c r="AT440" s="164" t="s">
        <v>154</v>
      </c>
      <c r="AU440" s="164" t="s">
        <v>99</v>
      </c>
      <c r="AV440" s="11" t="s">
        <v>99</v>
      </c>
      <c r="AW440" s="11" t="s">
        <v>35</v>
      </c>
      <c r="AX440" s="11" t="s">
        <v>83</v>
      </c>
      <c r="AY440" s="164" t="s">
        <v>146</v>
      </c>
    </row>
    <row r="441" spans="2:65" s="1" customFormat="1" ht="38.25" customHeight="1">
      <c r="B441" s="123"/>
      <c r="C441" s="173" t="s">
        <v>648</v>
      </c>
      <c r="D441" s="173" t="s">
        <v>341</v>
      </c>
      <c r="E441" s="174" t="s">
        <v>649</v>
      </c>
      <c r="F441" s="245" t="s">
        <v>650</v>
      </c>
      <c r="G441" s="245"/>
      <c r="H441" s="245"/>
      <c r="I441" s="245"/>
      <c r="J441" s="175" t="s">
        <v>516</v>
      </c>
      <c r="K441" s="176">
        <v>11</v>
      </c>
      <c r="L441" s="246">
        <v>0</v>
      </c>
      <c r="M441" s="246"/>
      <c r="N441" s="244">
        <f>ROUND(L441*K441,2)</f>
        <v>0</v>
      </c>
      <c r="O441" s="223"/>
      <c r="P441" s="223"/>
      <c r="Q441" s="223"/>
      <c r="R441" s="124"/>
      <c r="T441" s="147" t="s">
        <v>5</v>
      </c>
      <c r="U441" s="46" t="s">
        <v>41</v>
      </c>
      <c r="V441" s="38"/>
      <c r="W441" s="148">
        <f>V441*K441</f>
        <v>0</v>
      </c>
      <c r="X441" s="148">
        <v>0</v>
      </c>
      <c r="Y441" s="148">
        <f>X441*K441</f>
        <v>0</v>
      </c>
      <c r="Z441" s="148">
        <v>0</v>
      </c>
      <c r="AA441" s="149">
        <f>Z441*K441</f>
        <v>0</v>
      </c>
      <c r="AR441" s="21" t="s">
        <v>334</v>
      </c>
      <c r="AT441" s="21" t="s">
        <v>341</v>
      </c>
      <c r="AU441" s="21" t="s">
        <v>99</v>
      </c>
      <c r="AY441" s="21" t="s">
        <v>146</v>
      </c>
      <c r="BE441" s="105">
        <f>IF(U441="základní",N441,0)</f>
        <v>0</v>
      </c>
      <c r="BF441" s="105">
        <f>IF(U441="snížená",N441,0)</f>
        <v>0</v>
      </c>
      <c r="BG441" s="105">
        <f>IF(U441="zákl. přenesená",N441,0)</f>
        <v>0</v>
      </c>
      <c r="BH441" s="105">
        <f>IF(U441="sníž. přenesená",N441,0)</f>
        <v>0</v>
      </c>
      <c r="BI441" s="105">
        <f>IF(U441="nulová",N441,0)</f>
        <v>0</v>
      </c>
      <c r="BJ441" s="21" t="s">
        <v>83</v>
      </c>
      <c r="BK441" s="105">
        <f>ROUND(L441*K441,2)</f>
        <v>0</v>
      </c>
      <c r="BL441" s="21" t="s">
        <v>236</v>
      </c>
      <c r="BM441" s="21" t="s">
        <v>651</v>
      </c>
    </row>
    <row r="442" spans="2:65" s="1" customFormat="1" ht="25.5" customHeight="1">
      <c r="B442" s="123"/>
      <c r="C442" s="143" t="s">
        <v>652</v>
      </c>
      <c r="D442" s="143" t="s">
        <v>147</v>
      </c>
      <c r="E442" s="144" t="s">
        <v>653</v>
      </c>
      <c r="F442" s="240" t="s">
        <v>654</v>
      </c>
      <c r="G442" s="240"/>
      <c r="H442" s="240"/>
      <c r="I442" s="240"/>
      <c r="J442" s="145" t="s">
        <v>655</v>
      </c>
      <c r="K442" s="146">
        <v>1</v>
      </c>
      <c r="L442" s="241">
        <v>0</v>
      </c>
      <c r="M442" s="241"/>
      <c r="N442" s="223">
        <f>ROUND(L442*K442,2)</f>
        <v>0</v>
      </c>
      <c r="O442" s="223"/>
      <c r="P442" s="223"/>
      <c r="Q442" s="223"/>
      <c r="R442" s="124"/>
      <c r="T442" s="147" t="s">
        <v>5</v>
      </c>
      <c r="U442" s="46" t="s">
        <v>41</v>
      </c>
      <c r="V442" s="38"/>
      <c r="W442" s="148">
        <f>V442*K442</f>
        <v>0</v>
      </c>
      <c r="X442" s="148">
        <v>0</v>
      </c>
      <c r="Y442" s="148">
        <f>X442*K442</f>
        <v>0</v>
      </c>
      <c r="Z442" s="148">
        <v>0</v>
      </c>
      <c r="AA442" s="149">
        <f>Z442*K442</f>
        <v>0</v>
      </c>
      <c r="AR442" s="21" t="s">
        <v>236</v>
      </c>
      <c r="AT442" s="21" t="s">
        <v>147</v>
      </c>
      <c r="AU442" s="21" t="s">
        <v>99</v>
      </c>
      <c r="AY442" s="21" t="s">
        <v>146</v>
      </c>
      <c r="BE442" s="105">
        <f>IF(U442="základní",N442,0)</f>
        <v>0</v>
      </c>
      <c r="BF442" s="105">
        <f>IF(U442="snížená",N442,0)</f>
        <v>0</v>
      </c>
      <c r="BG442" s="105">
        <f>IF(U442="zákl. přenesená",N442,0)</f>
        <v>0</v>
      </c>
      <c r="BH442" s="105">
        <f>IF(U442="sníž. přenesená",N442,0)</f>
        <v>0</v>
      </c>
      <c r="BI442" s="105">
        <f>IF(U442="nulová",N442,0)</f>
        <v>0</v>
      </c>
      <c r="BJ442" s="21" t="s">
        <v>83</v>
      </c>
      <c r="BK442" s="105">
        <f>ROUND(L442*K442,2)</f>
        <v>0</v>
      </c>
      <c r="BL442" s="21" t="s">
        <v>236</v>
      </c>
      <c r="BM442" s="21" t="s">
        <v>656</v>
      </c>
    </row>
    <row r="443" spans="2:65" s="1" customFormat="1" ht="25.5" customHeight="1">
      <c r="B443" s="123"/>
      <c r="C443" s="143" t="s">
        <v>657</v>
      </c>
      <c r="D443" s="143" t="s">
        <v>147</v>
      </c>
      <c r="E443" s="144" t="s">
        <v>658</v>
      </c>
      <c r="F443" s="240" t="s">
        <v>659</v>
      </c>
      <c r="G443" s="240"/>
      <c r="H443" s="240"/>
      <c r="I443" s="240"/>
      <c r="J443" s="145" t="s">
        <v>596</v>
      </c>
      <c r="K443" s="177">
        <v>0</v>
      </c>
      <c r="L443" s="241">
        <v>0</v>
      </c>
      <c r="M443" s="241"/>
      <c r="N443" s="223">
        <f>ROUND(L443*K443,2)</f>
        <v>0</v>
      </c>
      <c r="O443" s="223"/>
      <c r="P443" s="223"/>
      <c r="Q443" s="223"/>
      <c r="R443" s="124"/>
      <c r="T443" s="147" t="s">
        <v>5</v>
      </c>
      <c r="U443" s="46" t="s">
        <v>41</v>
      </c>
      <c r="V443" s="38"/>
      <c r="W443" s="148">
        <f>V443*K443</f>
        <v>0</v>
      </c>
      <c r="X443" s="148">
        <v>0</v>
      </c>
      <c r="Y443" s="148">
        <f>X443*K443</f>
        <v>0</v>
      </c>
      <c r="Z443" s="148">
        <v>0</v>
      </c>
      <c r="AA443" s="149">
        <f>Z443*K443</f>
        <v>0</v>
      </c>
      <c r="AR443" s="21" t="s">
        <v>236</v>
      </c>
      <c r="AT443" s="21" t="s">
        <v>147</v>
      </c>
      <c r="AU443" s="21" t="s">
        <v>99</v>
      </c>
      <c r="AY443" s="21" t="s">
        <v>146</v>
      </c>
      <c r="BE443" s="105">
        <f>IF(U443="základní",N443,0)</f>
        <v>0</v>
      </c>
      <c r="BF443" s="105">
        <f>IF(U443="snížená",N443,0)</f>
        <v>0</v>
      </c>
      <c r="BG443" s="105">
        <f>IF(U443="zákl. přenesená",N443,0)</f>
        <v>0</v>
      </c>
      <c r="BH443" s="105">
        <f>IF(U443="sníž. přenesená",N443,0)</f>
        <v>0</v>
      </c>
      <c r="BI443" s="105">
        <f>IF(U443="nulová",N443,0)</f>
        <v>0</v>
      </c>
      <c r="BJ443" s="21" t="s">
        <v>83</v>
      </c>
      <c r="BK443" s="105">
        <f>ROUND(L443*K443,2)</f>
        <v>0</v>
      </c>
      <c r="BL443" s="21" t="s">
        <v>236</v>
      </c>
      <c r="BM443" s="21" t="s">
        <v>660</v>
      </c>
    </row>
    <row r="444" spans="2:65" s="9" customFormat="1" ht="29.85" customHeight="1">
      <c r="B444" s="132"/>
      <c r="C444" s="133"/>
      <c r="D444" s="142" t="s">
        <v>125</v>
      </c>
      <c r="E444" s="142"/>
      <c r="F444" s="142"/>
      <c r="G444" s="142"/>
      <c r="H444" s="142"/>
      <c r="I444" s="142"/>
      <c r="J444" s="142"/>
      <c r="K444" s="142"/>
      <c r="L444" s="142"/>
      <c r="M444" s="142"/>
      <c r="N444" s="230">
        <f>BK444</f>
        <v>0</v>
      </c>
      <c r="O444" s="231"/>
      <c r="P444" s="231"/>
      <c r="Q444" s="231"/>
      <c r="R444" s="135"/>
      <c r="T444" s="136"/>
      <c r="U444" s="133"/>
      <c r="V444" s="133"/>
      <c r="W444" s="137">
        <f>SUM(W445:W469)</f>
        <v>0</v>
      </c>
      <c r="X444" s="133"/>
      <c r="Y444" s="137">
        <f>SUM(Y445:Y469)</f>
        <v>1.52414475</v>
      </c>
      <c r="Z444" s="133"/>
      <c r="AA444" s="138">
        <f>SUM(AA445:AA469)</f>
        <v>0</v>
      </c>
      <c r="AR444" s="139" t="s">
        <v>99</v>
      </c>
      <c r="AT444" s="140" t="s">
        <v>74</v>
      </c>
      <c r="AU444" s="140" t="s">
        <v>83</v>
      </c>
      <c r="AY444" s="139" t="s">
        <v>146</v>
      </c>
      <c r="BK444" s="141">
        <f>SUM(BK445:BK469)</f>
        <v>0</v>
      </c>
    </row>
    <row r="445" spans="2:65" s="1" customFormat="1" ht="25.5" customHeight="1">
      <c r="B445" s="123"/>
      <c r="C445" s="143" t="s">
        <v>661</v>
      </c>
      <c r="D445" s="143" t="s">
        <v>147</v>
      </c>
      <c r="E445" s="144" t="s">
        <v>662</v>
      </c>
      <c r="F445" s="240" t="s">
        <v>663</v>
      </c>
      <c r="G445" s="240"/>
      <c r="H445" s="240"/>
      <c r="I445" s="240"/>
      <c r="J445" s="145" t="s">
        <v>209</v>
      </c>
      <c r="K445" s="146">
        <v>9.25</v>
      </c>
      <c r="L445" s="241">
        <v>0</v>
      </c>
      <c r="M445" s="241"/>
      <c r="N445" s="223">
        <f>ROUND(L445*K445,2)</f>
        <v>0</v>
      </c>
      <c r="O445" s="223"/>
      <c r="P445" s="223"/>
      <c r="Q445" s="223"/>
      <c r="R445" s="124"/>
      <c r="T445" s="147" t="s">
        <v>5</v>
      </c>
      <c r="U445" s="46" t="s">
        <v>41</v>
      </c>
      <c r="V445" s="38"/>
      <c r="W445" s="148">
        <f>V445*K445</f>
        <v>0</v>
      </c>
      <c r="X445" s="148">
        <v>1.223E-2</v>
      </c>
      <c r="Y445" s="148">
        <f>X445*K445</f>
        <v>0.11312749999999999</v>
      </c>
      <c r="Z445" s="148">
        <v>0</v>
      </c>
      <c r="AA445" s="149">
        <f>Z445*K445</f>
        <v>0</v>
      </c>
      <c r="AR445" s="21" t="s">
        <v>236</v>
      </c>
      <c r="AT445" s="21" t="s">
        <v>147</v>
      </c>
      <c r="AU445" s="21" t="s">
        <v>99</v>
      </c>
      <c r="AY445" s="21" t="s">
        <v>146</v>
      </c>
      <c r="BE445" s="105">
        <f>IF(U445="základní",N445,0)</f>
        <v>0</v>
      </c>
      <c r="BF445" s="105">
        <f>IF(U445="snížená",N445,0)</f>
        <v>0</v>
      </c>
      <c r="BG445" s="105">
        <f>IF(U445="zákl. přenesená",N445,0)</f>
        <v>0</v>
      </c>
      <c r="BH445" s="105">
        <f>IF(U445="sníž. přenesená",N445,0)</f>
        <v>0</v>
      </c>
      <c r="BI445" s="105">
        <f>IF(U445="nulová",N445,0)</f>
        <v>0</v>
      </c>
      <c r="BJ445" s="21" t="s">
        <v>83</v>
      </c>
      <c r="BK445" s="105">
        <f>ROUND(L445*K445,2)</f>
        <v>0</v>
      </c>
      <c r="BL445" s="21" t="s">
        <v>236</v>
      </c>
      <c r="BM445" s="21" t="s">
        <v>664</v>
      </c>
    </row>
    <row r="446" spans="2:65" s="10" customFormat="1" ht="16.5" customHeight="1">
      <c r="B446" s="150"/>
      <c r="C446" s="151"/>
      <c r="D446" s="151"/>
      <c r="E446" s="152" t="s">
        <v>5</v>
      </c>
      <c r="F446" s="232" t="s">
        <v>665</v>
      </c>
      <c r="G446" s="233"/>
      <c r="H446" s="233"/>
      <c r="I446" s="233"/>
      <c r="J446" s="151"/>
      <c r="K446" s="152" t="s">
        <v>5</v>
      </c>
      <c r="L446" s="151"/>
      <c r="M446" s="151"/>
      <c r="N446" s="151"/>
      <c r="O446" s="151"/>
      <c r="P446" s="151"/>
      <c r="Q446" s="151"/>
      <c r="R446" s="153"/>
      <c r="T446" s="154"/>
      <c r="U446" s="151"/>
      <c r="V446" s="151"/>
      <c r="W446" s="151"/>
      <c r="X446" s="151"/>
      <c r="Y446" s="151"/>
      <c r="Z446" s="151"/>
      <c r="AA446" s="155"/>
      <c r="AT446" s="156" t="s">
        <v>154</v>
      </c>
      <c r="AU446" s="156" t="s">
        <v>99</v>
      </c>
      <c r="AV446" s="10" t="s">
        <v>83</v>
      </c>
      <c r="AW446" s="10" t="s">
        <v>35</v>
      </c>
      <c r="AX446" s="10" t="s">
        <v>75</v>
      </c>
      <c r="AY446" s="156" t="s">
        <v>146</v>
      </c>
    </row>
    <row r="447" spans="2:65" s="11" customFormat="1" ht="16.5" customHeight="1">
      <c r="B447" s="157"/>
      <c r="C447" s="158"/>
      <c r="D447" s="158"/>
      <c r="E447" s="159" t="s">
        <v>5</v>
      </c>
      <c r="F447" s="234" t="s">
        <v>666</v>
      </c>
      <c r="G447" s="235"/>
      <c r="H447" s="235"/>
      <c r="I447" s="235"/>
      <c r="J447" s="158"/>
      <c r="K447" s="160">
        <v>9.25</v>
      </c>
      <c r="L447" s="158"/>
      <c r="M447" s="158"/>
      <c r="N447" s="158"/>
      <c r="O447" s="158"/>
      <c r="P447" s="158"/>
      <c r="Q447" s="158"/>
      <c r="R447" s="161"/>
      <c r="T447" s="162"/>
      <c r="U447" s="158"/>
      <c r="V447" s="158"/>
      <c r="W447" s="158"/>
      <c r="X447" s="158"/>
      <c r="Y447" s="158"/>
      <c r="Z447" s="158"/>
      <c r="AA447" s="163"/>
      <c r="AT447" s="164" t="s">
        <v>154</v>
      </c>
      <c r="AU447" s="164" t="s">
        <v>99</v>
      </c>
      <c r="AV447" s="11" t="s">
        <v>99</v>
      </c>
      <c r="AW447" s="11" t="s">
        <v>35</v>
      </c>
      <c r="AX447" s="11" t="s">
        <v>75</v>
      </c>
      <c r="AY447" s="164" t="s">
        <v>146</v>
      </c>
    </row>
    <row r="448" spans="2:65" s="12" customFormat="1" ht="16.5" customHeight="1">
      <c r="B448" s="165"/>
      <c r="C448" s="166"/>
      <c r="D448" s="166"/>
      <c r="E448" s="167" t="s">
        <v>5</v>
      </c>
      <c r="F448" s="238" t="s">
        <v>163</v>
      </c>
      <c r="G448" s="239"/>
      <c r="H448" s="239"/>
      <c r="I448" s="239"/>
      <c r="J448" s="166"/>
      <c r="K448" s="168">
        <v>9.25</v>
      </c>
      <c r="L448" s="166"/>
      <c r="M448" s="166"/>
      <c r="N448" s="166"/>
      <c r="O448" s="166"/>
      <c r="P448" s="166"/>
      <c r="Q448" s="166"/>
      <c r="R448" s="169"/>
      <c r="T448" s="170"/>
      <c r="U448" s="166"/>
      <c r="V448" s="166"/>
      <c r="W448" s="166"/>
      <c r="X448" s="166"/>
      <c r="Y448" s="166"/>
      <c r="Z448" s="166"/>
      <c r="AA448" s="171"/>
      <c r="AT448" s="172" t="s">
        <v>154</v>
      </c>
      <c r="AU448" s="172" t="s">
        <v>99</v>
      </c>
      <c r="AV448" s="12" t="s">
        <v>151</v>
      </c>
      <c r="AW448" s="12" t="s">
        <v>35</v>
      </c>
      <c r="AX448" s="12" t="s">
        <v>83</v>
      </c>
      <c r="AY448" s="172" t="s">
        <v>146</v>
      </c>
    </row>
    <row r="449" spans="2:65" s="1" customFormat="1" ht="25.5" customHeight="1">
      <c r="B449" s="123"/>
      <c r="C449" s="143" t="s">
        <v>667</v>
      </c>
      <c r="D449" s="143" t="s">
        <v>147</v>
      </c>
      <c r="E449" s="144" t="s">
        <v>668</v>
      </c>
      <c r="F449" s="240" t="s">
        <v>669</v>
      </c>
      <c r="G449" s="240"/>
      <c r="H449" s="240"/>
      <c r="I449" s="240"/>
      <c r="J449" s="145" t="s">
        <v>209</v>
      </c>
      <c r="K449" s="146">
        <v>29</v>
      </c>
      <c r="L449" s="241">
        <v>0</v>
      </c>
      <c r="M449" s="241"/>
      <c r="N449" s="223">
        <f>ROUND(L449*K449,2)</f>
        <v>0</v>
      </c>
      <c r="O449" s="223"/>
      <c r="P449" s="223"/>
      <c r="Q449" s="223"/>
      <c r="R449" s="124"/>
      <c r="T449" s="147" t="s">
        <v>5</v>
      </c>
      <c r="U449" s="46" t="s">
        <v>41</v>
      </c>
      <c r="V449" s="38"/>
      <c r="W449" s="148">
        <f>V449*K449</f>
        <v>0</v>
      </c>
      <c r="X449" s="148">
        <v>1.2540000000000001E-2</v>
      </c>
      <c r="Y449" s="148">
        <f>X449*K449</f>
        <v>0.36366000000000004</v>
      </c>
      <c r="Z449" s="148">
        <v>0</v>
      </c>
      <c r="AA449" s="149">
        <f>Z449*K449</f>
        <v>0</v>
      </c>
      <c r="AR449" s="21" t="s">
        <v>236</v>
      </c>
      <c r="AT449" s="21" t="s">
        <v>147</v>
      </c>
      <c r="AU449" s="21" t="s">
        <v>99</v>
      </c>
      <c r="AY449" s="21" t="s">
        <v>146</v>
      </c>
      <c r="BE449" s="105">
        <f>IF(U449="základní",N449,0)</f>
        <v>0</v>
      </c>
      <c r="BF449" s="105">
        <f>IF(U449="snížená",N449,0)</f>
        <v>0</v>
      </c>
      <c r="BG449" s="105">
        <f>IF(U449="zákl. přenesená",N449,0)</f>
        <v>0</v>
      </c>
      <c r="BH449" s="105">
        <f>IF(U449="sníž. přenesená",N449,0)</f>
        <v>0</v>
      </c>
      <c r="BI449" s="105">
        <f>IF(U449="nulová",N449,0)</f>
        <v>0</v>
      </c>
      <c r="BJ449" s="21" t="s">
        <v>83</v>
      </c>
      <c r="BK449" s="105">
        <f>ROUND(L449*K449,2)</f>
        <v>0</v>
      </c>
      <c r="BL449" s="21" t="s">
        <v>236</v>
      </c>
      <c r="BM449" s="21" t="s">
        <v>670</v>
      </c>
    </row>
    <row r="450" spans="2:65" s="10" customFormat="1" ht="16.5" customHeight="1">
      <c r="B450" s="150"/>
      <c r="C450" s="151"/>
      <c r="D450" s="151"/>
      <c r="E450" s="152" t="s">
        <v>5</v>
      </c>
      <c r="F450" s="232" t="s">
        <v>671</v>
      </c>
      <c r="G450" s="233"/>
      <c r="H450" s="233"/>
      <c r="I450" s="233"/>
      <c r="J450" s="151"/>
      <c r="K450" s="152" t="s">
        <v>5</v>
      </c>
      <c r="L450" s="151"/>
      <c r="M450" s="151"/>
      <c r="N450" s="151"/>
      <c r="O450" s="151"/>
      <c r="P450" s="151"/>
      <c r="Q450" s="151"/>
      <c r="R450" s="153"/>
      <c r="T450" s="154"/>
      <c r="U450" s="151"/>
      <c r="V450" s="151"/>
      <c r="W450" s="151"/>
      <c r="X450" s="151"/>
      <c r="Y450" s="151"/>
      <c r="Z450" s="151"/>
      <c r="AA450" s="155"/>
      <c r="AT450" s="156" t="s">
        <v>154</v>
      </c>
      <c r="AU450" s="156" t="s">
        <v>99</v>
      </c>
      <c r="AV450" s="10" t="s">
        <v>83</v>
      </c>
      <c r="AW450" s="10" t="s">
        <v>35</v>
      </c>
      <c r="AX450" s="10" t="s">
        <v>75</v>
      </c>
      <c r="AY450" s="156" t="s">
        <v>146</v>
      </c>
    </row>
    <row r="451" spans="2:65" s="11" customFormat="1" ht="16.5" customHeight="1">
      <c r="B451" s="157"/>
      <c r="C451" s="158"/>
      <c r="D451" s="158"/>
      <c r="E451" s="159" t="s">
        <v>5</v>
      </c>
      <c r="F451" s="234" t="s">
        <v>672</v>
      </c>
      <c r="G451" s="235"/>
      <c r="H451" s="235"/>
      <c r="I451" s="235"/>
      <c r="J451" s="158"/>
      <c r="K451" s="160">
        <v>29</v>
      </c>
      <c r="L451" s="158"/>
      <c r="M451" s="158"/>
      <c r="N451" s="158"/>
      <c r="O451" s="158"/>
      <c r="P451" s="158"/>
      <c r="Q451" s="158"/>
      <c r="R451" s="161"/>
      <c r="T451" s="162"/>
      <c r="U451" s="158"/>
      <c r="V451" s="158"/>
      <c r="W451" s="158"/>
      <c r="X451" s="158"/>
      <c r="Y451" s="158"/>
      <c r="Z451" s="158"/>
      <c r="AA451" s="163"/>
      <c r="AT451" s="164" t="s">
        <v>154</v>
      </c>
      <c r="AU451" s="164" t="s">
        <v>99</v>
      </c>
      <c r="AV451" s="11" t="s">
        <v>99</v>
      </c>
      <c r="AW451" s="11" t="s">
        <v>35</v>
      </c>
      <c r="AX451" s="11" t="s">
        <v>83</v>
      </c>
      <c r="AY451" s="164" t="s">
        <v>146</v>
      </c>
    </row>
    <row r="452" spans="2:65" s="1" customFormat="1" ht="25.5" customHeight="1">
      <c r="B452" s="123"/>
      <c r="C452" s="143" t="s">
        <v>673</v>
      </c>
      <c r="D452" s="143" t="s">
        <v>147</v>
      </c>
      <c r="E452" s="144" t="s">
        <v>674</v>
      </c>
      <c r="F452" s="240" t="s">
        <v>675</v>
      </c>
      <c r="G452" s="240"/>
      <c r="H452" s="240"/>
      <c r="I452" s="240"/>
      <c r="J452" s="145" t="s">
        <v>209</v>
      </c>
      <c r="K452" s="146">
        <v>38.25</v>
      </c>
      <c r="L452" s="241">
        <v>0</v>
      </c>
      <c r="M452" s="241"/>
      <c r="N452" s="223">
        <f>ROUND(L452*K452,2)</f>
        <v>0</v>
      </c>
      <c r="O452" s="223"/>
      <c r="P452" s="223"/>
      <c r="Q452" s="223"/>
      <c r="R452" s="124"/>
      <c r="T452" s="147" t="s">
        <v>5</v>
      </c>
      <c r="U452" s="46" t="s">
        <v>41</v>
      </c>
      <c r="V452" s="38"/>
      <c r="W452" s="148">
        <f>V452*K452</f>
        <v>0</v>
      </c>
      <c r="X452" s="148">
        <v>0</v>
      </c>
      <c r="Y452" s="148">
        <f>X452*K452</f>
        <v>0</v>
      </c>
      <c r="Z452" s="148">
        <v>0</v>
      </c>
      <c r="AA452" s="149">
        <f>Z452*K452</f>
        <v>0</v>
      </c>
      <c r="AR452" s="21" t="s">
        <v>236</v>
      </c>
      <c r="AT452" s="21" t="s">
        <v>147</v>
      </c>
      <c r="AU452" s="21" t="s">
        <v>99</v>
      </c>
      <c r="AY452" s="21" t="s">
        <v>146</v>
      </c>
      <c r="BE452" s="105">
        <f>IF(U452="základní",N452,0)</f>
        <v>0</v>
      </c>
      <c r="BF452" s="105">
        <f>IF(U452="snížená",N452,0)</f>
        <v>0</v>
      </c>
      <c r="BG452" s="105">
        <f>IF(U452="zákl. přenesená",N452,0)</f>
        <v>0</v>
      </c>
      <c r="BH452" s="105">
        <f>IF(U452="sníž. přenesená",N452,0)</f>
        <v>0</v>
      </c>
      <c r="BI452" s="105">
        <f>IF(U452="nulová",N452,0)</f>
        <v>0</v>
      </c>
      <c r="BJ452" s="21" t="s">
        <v>83</v>
      </c>
      <c r="BK452" s="105">
        <f>ROUND(L452*K452,2)</f>
        <v>0</v>
      </c>
      <c r="BL452" s="21" t="s">
        <v>236</v>
      </c>
      <c r="BM452" s="21" t="s">
        <v>676</v>
      </c>
    </row>
    <row r="453" spans="2:65" s="11" customFormat="1" ht="16.5" customHeight="1">
      <c r="B453" s="157"/>
      <c r="C453" s="158"/>
      <c r="D453" s="158"/>
      <c r="E453" s="159" t="s">
        <v>5</v>
      </c>
      <c r="F453" s="242" t="s">
        <v>436</v>
      </c>
      <c r="G453" s="243"/>
      <c r="H453" s="243"/>
      <c r="I453" s="243"/>
      <c r="J453" s="158"/>
      <c r="K453" s="160">
        <v>38.25</v>
      </c>
      <c r="L453" s="158"/>
      <c r="M453" s="158"/>
      <c r="N453" s="158"/>
      <c r="O453" s="158"/>
      <c r="P453" s="158"/>
      <c r="Q453" s="158"/>
      <c r="R453" s="161"/>
      <c r="T453" s="162"/>
      <c r="U453" s="158"/>
      <c r="V453" s="158"/>
      <c r="W453" s="158"/>
      <c r="X453" s="158"/>
      <c r="Y453" s="158"/>
      <c r="Z453" s="158"/>
      <c r="AA453" s="163"/>
      <c r="AT453" s="164" t="s">
        <v>154</v>
      </c>
      <c r="AU453" s="164" t="s">
        <v>99</v>
      </c>
      <c r="AV453" s="11" t="s">
        <v>99</v>
      </c>
      <c r="AW453" s="11" t="s">
        <v>35</v>
      </c>
      <c r="AX453" s="11" t="s">
        <v>83</v>
      </c>
      <c r="AY453" s="164" t="s">
        <v>146</v>
      </c>
    </row>
    <row r="454" spans="2:65" s="1" customFormat="1" ht="25.5" customHeight="1">
      <c r="B454" s="123"/>
      <c r="C454" s="173" t="s">
        <v>677</v>
      </c>
      <c r="D454" s="173" t="s">
        <v>341</v>
      </c>
      <c r="E454" s="174" t="s">
        <v>678</v>
      </c>
      <c r="F454" s="245" t="s">
        <v>679</v>
      </c>
      <c r="G454" s="245"/>
      <c r="H454" s="245"/>
      <c r="I454" s="245"/>
      <c r="J454" s="175" t="s">
        <v>209</v>
      </c>
      <c r="K454" s="176">
        <v>42.075000000000003</v>
      </c>
      <c r="L454" s="246">
        <v>0</v>
      </c>
      <c r="M454" s="246"/>
      <c r="N454" s="244">
        <f>ROUND(L454*K454,2)</f>
        <v>0</v>
      </c>
      <c r="O454" s="223"/>
      <c r="P454" s="223"/>
      <c r="Q454" s="223"/>
      <c r="R454" s="124"/>
      <c r="T454" s="147" t="s">
        <v>5</v>
      </c>
      <c r="U454" s="46" t="s">
        <v>41</v>
      </c>
      <c r="V454" s="38"/>
      <c r="W454" s="148">
        <f>V454*K454</f>
        <v>0</v>
      </c>
      <c r="X454" s="148">
        <v>1.1E-4</v>
      </c>
      <c r="Y454" s="148">
        <f>X454*K454</f>
        <v>4.6282500000000004E-3</v>
      </c>
      <c r="Z454" s="148">
        <v>0</v>
      </c>
      <c r="AA454" s="149">
        <f>Z454*K454</f>
        <v>0</v>
      </c>
      <c r="AR454" s="21" t="s">
        <v>334</v>
      </c>
      <c r="AT454" s="21" t="s">
        <v>341</v>
      </c>
      <c r="AU454" s="21" t="s">
        <v>99</v>
      </c>
      <c r="AY454" s="21" t="s">
        <v>146</v>
      </c>
      <c r="BE454" s="105">
        <f>IF(U454="základní",N454,0)</f>
        <v>0</v>
      </c>
      <c r="BF454" s="105">
        <f>IF(U454="snížená",N454,0)</f>
        <v>0</v>
      </c>
      <c r="BG454" s="105">
        <f>IF(U454="zákl. přenesená",N454,0)</f>
        <v>0</v>
      </c>
      <c r="BH454" s="105">
        <f>IF(U454="sníž. přenesená",N454,0)</f>
        <v>0</v>
      </c>
      <c r="BI454" s="105">
        <f>IF(U454="nulová",N454,0)</f>
        <v>0</v>
      </c>
      <c r="BJ454" s="21" t="s">
        <v>83</v>
      </c>
      <c r="BK454" s="105">
        <f>ROUND(L454*K454,2)</f>
        <v>0</v>
      </c>
      <c r="BL454" s="21" t="s">
        <v>236</v>
      </c>
      <c r="BM454" s="21" t="s">
        <v>680</v>
      </c>
    </row>
    <row r="455" spans="2:65" s="1" customFormat="1" ht="25.5" customHeight="1">
      <c r="B455" s="123"/>
      <c r="C455" s="143" t="s">
        <v>681</v>
      </c>
      <c r="D455" s="143" t="s">
        <v>147</v>
      </c>
      <c r="E455" s="144" t="s">
        <v>682</v>
      </c>
      <c r="F455" s="240" t="s">
        <v>683</v>
      </c>
      <c r="G455" s="240"/>
      <c r="H455" s="240"/>
      <c r="I455" s="240"/>
      <c r="J455" s="145" t="s">
        <v>229</v>
      </c>
      <c r="K455" s="146">
        <v>11.7</v>
      </c>
      <c r="L455" s="241">
        <v>0</v>
      </c>
      <c r="M455" s="241"/>
      <c r="N455" s="223">
        <f>ROUND(L455*K455,2)</f>
        <v>0</v>
      </c>
      <c r="O455" s="223"/>
      <c r="P455" s="223"/>
      <c r="Q455" s="223"/>
      <c r="R455" s="124"/>
      <c r="T455" s="147" t="s">
        <v>5</v>
      </c>
      <c r="U455" s="46" t="s">
        <v>41</v>
      </c>
      <c r="V455" s="38"/>
      <c r="W455" s="148">
        <f>V455*K455</f>
        <v>0</v>
      </c>
      <c r="X455" s="148">
        <v>4.6499999999999996E-3</v>
      </c>
      <c r="Y455" s="148">
        <f>X455*K455</f>
        <v>5.4404999999999995E-2</v>
      </c>
      <c r="Z455" s="148">
        <v>0</v>
      </c>
      <c r="AA455" s="149">
        <f>Z455*K455</f>
        <v>0</v>
      </c>
      <c r="AR455" s="21" t="s">
        <v>236</v>
      </c>
      <c r="AT455" s="21" t="s">
        <v>147</v>
      </c>
      <c r="AU455" s="21" t="s">
        <v>99</v>
      </c>
      <c r="AY455" s="21" t="s">
        <v>146</v>
      </c>
      <c r="BE455" s="105">
        <f>IF(U455="základní",N455,0)</f>
        <v>0</v>
      </c>
      <c r="BF455" s="105">
        <f>IF(U455="snížená",N455,0)</f>
        <v>0</v>
      </c>
      <c r="BG455" s="105">
        <f>IF(U455="zákl. přenesená",N455,0)</f>
        <v>0</v>
      </c>
      <c r="BH455" s="105">
        <f>IF(U455="sníž. přenesená",N455,0)</f>
        <v>0</v>
      </c>
      <c r="BI455" s="105">
        <f>IF(U455="nulová",N455,0)</f>
        <v>0</v>
      </c>
      <c r="BJ455" s="21" t="s">
        <v>83</v>
      </c>
      <c r="BK455" s="105">
        <f>ROUND(L455*K455,2)</f>
        <v>0</v>
      </c>
      <c r="BL455" s="21" t="s">
        <v>236</v>
      </c>
      <c r="BM455" s="21" t="s">
        <v>684</v>
      </c>
    </row>
    <row r="456" spans="2:65" s="10" customFormat="1" ht="16.5" customHeight="1">
      <c r="B456" s="150"/>
      <c r="C456" s="151"/>
      <c r="D456" s="151"/>
      <c r="E456" s="152" t="s">
        <v>5</v>
      </c>
      <c r="F456" s="232" t="s">
        <v>685</v>
      </c>
      <c r="G456" s="233"/>
      <c r="H456" s="233"/>
      <c r="I456" s="233"/>
      <c r="J456" s="151"/>
      <c r="K456" s="152" t="s">
        <v>5</v>
      </c>
      <c r="L456" s="151"/>
      <c r="M456" s="151"/>
      <c r="N456" s="151"/>
      <c r="O456" s="151"/>
      <c r="P456" s="151"/>
      <c r="Q456" s="151"/>
      <c r="R456" s="153"/>
      <c r="T456" s="154"/>
      <c r="U456" s="151"/>
      <c r="V456" s="151"/>
      <c r="W456" s="151"/>
      <c r="X456" s="151"/>
      <c r="Y456" s="151"/>
      <c r="Z456" s="151"/>
      <c r="AA456" s="155"/>
      <c r="AT456" s="156" t="s">
        <v>154</v>
      </c>
      <c r="AU456" s="156" t="s">
        <v>99</v>
      </c>
      <c r="AV456" s="10" t="s">
        <v>83</v>
      </c>
      <c r="AW456" s="10" t="s">
        <v>35</v>
      </c>
      <c r="AX456" s="10" t="s">
        <v>75</v>
      </c>
      <c r="AY456" s="156" t="s">
        <v>146</v>
      </c>
    </row>
    <row r="457" spans="2:65" s="11" customFormat="1" ht="16.5" customHeight="1">
      <c r="B457" s="157"/>
      <c r="C457" s="158"/>
      <c r="D457" s="158"/>
      <c r="E457" s="159" t="s">
        <v>5</v>
      </c>
      <c r="F457" s="234" t="s">
        <v>686</v>
      </c>
      <c r="G457" s="235"/>
      <c r="H457" s="235"/>
      <c r="I457" s="235"/>
      <c r="J457" s="158"/>
      <c r="K457" s="160">
        <v>9.1999999999999993</v>
      </c>
      <c r="L457" s="158"/>
      <c r="M457" s="158"/>
      <c r="N457" s="158"/>
      <c r="O457" s="158"/>
      <c r="P457" s="158"/>
      <c r="Q457" s="158"/>
      <c r="R457" s="161"/>
      <c r="T457" s="162"/>
      <c r="U457" s="158"/>
      <c r="V457" s="158"/>
      <c r="W457" s="158"/>
      <c r="X457" s="158"/>
      <c r="Y457" s="158"/>
      <c r="Z457" s="158"/>
      <c r="AA457" s="163"/>
      <c r="AT457" s="164" t="s">
        <v>154</v>
      </c>
      <c r="AU457" s="164" t="s">
        <v>99</v>
      </c>
      <c r="AV457" s="11" t="s">
        <v>99</v>
      </c>
      <c r="AW457" s="11" t="s">
        <v>35</v>
      </c>
      <c r="AX457" s="11" t="s">
        <v>75</v>
      </c>
      <c r="AY457" s="164" t="s">
        <v>146</v>
      </c>
    </row>
    <row r="458" spans="2:65" s="10" customFormat="1" ht="16.5" customHeight="1">
      <c r="B458" s="150"/>
      <c r="C458" s="151"/>
      <c r="D458" s="151"/>
      <c r="E458" s="152" t="s">
        <v>5</v>
      </c>
      <c r="F458" s="236" t="s">
        <v>687</v>
      </c>
      <c r="G458" s="237"/>
      <c r="H458" s="237"/>
      <c r="I458" s="237"/>
      <c r="J458" s="151"/>
      <c r="K458" s="152" t="s">
        <v>5</v>
      </c>
      <c r="L458" s="151"/>
      <c r="M458" s="151"/>
      <c r="N458" s="151"/>
      <c r="O458" s="151"/>
      <c r="P458" s="151"/>
      <c r="Q458" s="151"/>
      <c r="R458" s="153"/>
      <c r="T458" s="154"/>
      <c r="U458" s="151"/>
      <c r="V458" s="151"/>
      <c r="W458" s="151"/>
      <c r="X458" s="151"/>
      <c r="Y458" s="151"/>
      <c r="Z458" s="151"/>
      <c r="AA458" s="155"/>
      <c r="AT458" s="156" t="s">
        <v>154</v>
      </c>
      <c r="AU458" s="156" t="s">
        <v>99</v>
      </c>
      <c r="AV458" s="10" t="s">
        <v>83</v>
      </c>
      <c r="AW458" s="10" t="s">
        <v>35</v>
      </c>
      <c r="AX458" s="10" t="s">
        <v>75</v>
      </c>
      <c r="AY458" s="156" t="s">
        <v>146</v>
      </c>
    </row>
    <row r="459" spans="2:65" s="11" customFormat="1" ht="16.5" customHeight="1">
      <c r="B459" s="157"/>
      <c r="C459" s="158"/>
      <c r="D459" s="158"/>
      <c r="E459" s="159" t="s">
        <v>5</v>
      </c>
      <c r="F459" s="234" t="s">
        <v>688</v>
      </c>
      <c r="G459" s="235"/>
      <c r="H459" s="235"/>
      <c r="I459" s="235"/>
      <c r="J459" s="158"/>
      <c r="K459" s="160">
        <v>2.5</v>
      </c>
      <c r="L459" s="158"/>
      <c r="M459" s="158"/>
      <c r="N459" s="158"/>
      <c r="O459" s="158"/>
      <c r="P459" s="158"/>
      <c r="Q459" s="158"/>
      <c r="R459" s="161"/>
      <c r="T459" s="162"/>
      <c r="U459" s="158"/>
      <c r="V459" s="158"/>
      <c r="W459" s="158"/>
      <c r="X459" s="158"/>
      <c r="Y459" s="158"/>
      <c r="Z459" s="158"/>
      <c r="AA459" s="163"/>
      <c r="AT459" s="164" t="s">
        <v>154</v>
      </c>
      <c r="AU459" s="164" t="s">
        <v>99</v>
      </c>
      <c r="AV459" s="11" t="s">
        <v>99</v>
      </c>
      <c r="AW459" s="11" t="s">
        <v>35</v>
      </c>
      <c r="AX459" s="11" t="s">
        <v>75</v>
      </c>
      <c r="AY459" s="164" t="s">
        <v>146</v>
      </c>
    </row>
    <row r="460" spans="2:65" s="12" customFormat="1" ht="16.5" customHeight="1">
      <c r="B460" s="165"/>
      <c r="C460" s="166"/>
      <c r="D460" s="166"/>
      <c r="E460" s="167" t="s">
        <v>5</v>
      </c>
      <c r="F460" s="238" t="s">
        <v>163</v>
      </c>
      <c r="G460" s="239"/>
      <c r="H460" s="239"/>
      <c r="I460" s="239"/>
      <c r="J460" s="166"/>
      <c r="K460" s="168">
        <v>11.7</v>
      </c>
      <c r="L460" s="166"/>
      <c r="M460" s="166"/>
      <c r="N460" s="166"/>
      <c r="O460" s="166"/>
      <c r="P460" s="166"/>
      <c r="Q460" s="166"/>
      <c r="R460" s="169"/>
      <c r="T460" s="170"/>
      <c r="U460" s="166"/>
      <c r="V460" s="166"/>
      <c r="W460" s="166"/>
      <c r="X460" s="166"/>
      <c r="Y460" s="166"/>
      <c r="Z460" s="166"/>
      <c r="AA460" s="171"/>
      <c r="AT460" s="172" t="s">
        <v>154</v>
      </c>
      <c r="AU460" s="172" t="s">
        <v>99</v>
      </c>
      <c r="AV460" s="12" t="s">
        <v>151</v>
      </c>
      <c r="AW460" s="12" t="s">
        <v>35</v>
      </c>
      <c r="AX460" s="12" t="s">
        <v>83</v>
      </c>
      <c r="AY460" s="172" t="s">
        <v>146</v>
      </c>
    </row>
    <row r="461" spans="2:65" s="1" customFormat="1" ht="25.5" customHeight="1">
      <c r="B461" s="123"/>
      <c r="C461" s="143" t="s">
        <v>689</v>
      </c>
      <c r="D461" s="143" t="s">
        <v>147</v>
      </c>
      <c r="E461" s="144" t="s">
        <v>690</v>
      </c>
      <c r="F461" s="240" t="s">
        <v>691</v>
      </c>
      <c r="G461" s="240"/>
      <c r="H461" s="240"/>
      <c r="I461" s="240"/>
      <c r="J461" s="145" t="s">
        <v>209</v>
      </c>
      <c r="K461" s="146">
        <v>37.6</v>
      </c>
      <c r="L461" s="241">
        <v>0</v>
      </c>
      <c r="M461" s="241"/>
      <c r="N461" s="223">
        <f>ROUND(L461*K461,2)</f>
        <v>0</v>
      </c>
      <c r="O461" s="223"/>
      <c r="P461" s="223"/>
      <c r="Q461" s="223"/>
      <c r="R461" s="124"/>
      <c r="T461" s="147" t="s">
        <v>5</v>
      </c>
      <c r="U461" s="46" t="s">
        <v>41</v>
      </c>
      <c r="V461" s="38"/>
      <c r="W461" s="148">
        <f>V461*K461</f>
        <v>0</v>
      </c>
      <c r="X461" s="148">
        <v>1.874E-2</v>
      </c>
      <c r="Y461" s="148">
        <f>X461*K461</f>
        <v>0.70462400000000003</v>
      </c>
      <c r="Z461" s="148">
        <v>0</v>
      </c>
      <c r="AA461" s="149">
        <f>Z461*K461</f>
        <v>0</v>
      </c>
      <c r="AR461" s="21" t="s">
        <v>236</v>
      </c>
      <c r="AT461" s="21" t="s">
        <v>147</v>
      </c>
      <c r="AU461" s="21" t="s">
        <v>99</v>
      </c>
      <c r="AY461" s="21" t="s">
        <v>146</v>
      </c>
      <c r="BE461" s="105">
        <f>IF(U461="základní",N461,0)</f>
        <v>0</v>
      </c>
      <c r="BF461" s="105">
        <f>IF(U461="snížená",N461,0)</f>
        <v>0</v>
      </c>
      <c r="BG461" s="105">
        <f>IF(U461="zákl. přenesená",N461,0)</f>
        <v>0</v>
      </c>
      <c r="BH461" s="105">
        <f>IF(U461="sníž. přenesená",N461,0)</f>
        <v>0</v>
      </c>
      <c r="BI461" s="105">
        <f>IF(U461="nulová",N461,0)</f>
        <v>0</v>
      </c>
      <c r="BJ461" s="21" t="s">
        <v>83</v>
      </c>
      <c r="BK461" s="105">
        <f>ROUND(L461*K461,2)</f>
        <v>0</v>
      </c>
      <c r="BL461" s="21" t="s">
        <v>236</v>
      </c>
      <c r="BM461" s="21" t="s">
        <v>692</v>
      </c>
    </row>
    <row r="462" spans="2:65" s="10" customFormat="1" ht="16.5" customHeight="1">
      <c r="B462" s="150"/>
      <c r="C462" s="151"/>
      <c r="D462" s="151"/>
      <c r="E462" s="152" t="s">
        <v>5</v>
      </c>
      <c r="F462" s="232" t="s">
        <v>519</v>
      </c>
      <c r="G462" s="233"/>
      <c r="H462" s="233"/>
      <c r="I462" s="233"/>
      <c r="J462" s="151"/>
      <c r="K462" s="152" t="s">
        <v>5</v>
      </c>
      <c r="L462" s="151"/>
      <c r="M462" s="151"/>
      <c r="N462" s="151"/>
      <c r="O462" s="151"/>
      <c r="P462" s="151"/>
      <c r="Q462" s="151"/>
      <c r="R462" s="153"/>
      <c r="T462" s="154"/>
      <c r="U462" s="151"/>
      <c r="V462" s="151"/>
      <c r="W462" s="151"/>
      <c r="X462" s="151"/>
      <c r="Y462" s="151"/>
      <c r="Z462" s="151"/>
      <c r="AA462" s="155"/>
      <c r="AT462" s="156" t="s">
        <v>154</v>
      </c>
      <c r="AU462" s="156" t="s">
        <v>99</v>
      </c>
      <c r="AV462" s="10" t="s">
        <v>83</v>
      </c>
      <c r="AW462" s="10" t="s">
        <v>35</v>
      </c>
      <c r="AX462" s="10" t="s">
        <v>75</v>
      </c>
      <c r="AY462" s="156" t="s">
        <v>146</v>
      </c>
    </row>
    <row r="463" spans="2:65" s="11" customFormat="1" ht="16.5" customHeight="1">
      <c r="B463" s="157"/>
      <c r="C463" s="158"/>
      <c r="D463" s="158"/>
      <c r="E463" s="159" t="s">
        <v>5</v>
      </c>
      <c r="F463" s="234" t="s">
        <v>693</v>
      </c>
      <c r="G463" s="235"/>
      <c r="H463" s="235"/>
      <c r="I463" s="235"/>
      <c r="J463" s="158"/>
      <c r="K463" s="160">
        <v>25.6</v>
      </c>
      <c r="L463" s="158"/>
      <c r="M463" s="158"/>
      <c r="N463" s="158"/>
      <c r="O463" s="158"/>
      <c r="P463" s="158"/>
      <c r="Q463" s="158"/>
      <c r="R463" s="161"/>
      <c r="T463" s="162"/>
      <c r="U463" s="158"/>
      <c r="V463" s="158"/>
      <c r="W463" s="158"/>
      <c r="X463" s="158"/>
      <c r="Y463" s="158"/>
      <c r="Z463" s="158"/>
      <c r="AA463" s="163"/>
      <c r="AT463" s="164" t="s">
        <v>154</v>
      </c>
      <c r="AU463" s="164" t="s">
        <v>99</v>
      </c>
      <c r="AV463" s="11" t="s">
        <v>99</v>
      </c>
      <c r="AW463" s="11" t="s">
        <v>35</v>
      </c>
      <c r="AX463" s="11" t="s">
        <v>75</v>
      </c>
      <c r="AY463" s="164" t="s">
        <v>146</v>
      </c>
    </row>
    <row r="464" spans="2:65" s="10" customFormat="1" ht="16.5" customHeight="1">
      <c r="B464" s="150"/>
      <c r="C464" s="151"/>
      <c r="D464" s="151"/>
      <c r="E464" s="152" t="s">
        <v>5</v>
      </c>
      <c r="F464" s="236" t="s">
        <v>218</v>
      </c>
      <c r="G464" s="237"/>
      <c r="H464" s="237"/>
      <c r="I464" s="237"/>
      <c r="J464" s="151"/>
      <c r="K464" s="152" t="s">
        <v>5</v>
      </c>
      <c r="L464" s="151"/>
      <c r="M464" s="151"/>
      <c r="N464" s="151"/>
      <c r="O464" s="151"/>
      <c r="P464" s="151"/>
      <c r="Q464" s="151"/>
      <c r="R464" s="153"/>
      <c r="T464" s="154"/>
      <c r="U464" s="151"/>
      <c r="V464" s="151"/>
      <c r="W464" s="151"/>
      <c r="X464" s="151"/>
      <c r="Y464" s="151"/>
      <c r="Z464" s="151"/>
      <c r="AA464" s="155"/>
      <c r="AT464" s="156" t="s">
        <v>154</v>
      </c>
      <c r="AU464" s="156" t="s">
        <v>99</v>
      </c>
      <c r="AV464" s="10" t="s">
        <v>83</v>
      </c>
      <c r="AW464" s="10" t="s">
        <v>35</v>
      </c>
      <c r="AX464" s="10" t="s">
        <v>75</v>
      </c>
      <c r="AY464" s="156" t="s">
        <v>146</v>
      </c>
    </row>
    <row r="465" spans="2:65" s="11" customFormat="1" ht="16.5" customHeight="1">
      <c r="B465" s="157"/>
      <c r="C465" s="158"/>
      <c r="D465" s="158"/>
      <c r="E465" s="159" t="s">
        <v>5</v>
      </c>
      <c r="F465" s="234" t="s">
        <v>694</v>
      </c>
      <c r="G465" s="235"/>
      <c r="H465" s="235"/>
      <c r="I465" s="235"/>
      <c r="J465" s="158"/>
      <c r="K465" s="160">
        <v>12</v>
      </c>
      <c r="L465" s="158"/>
      <c r="M465" s="158"/>
      <c r="N465" s="158"/>
      <c r="O465" s="158"/>
      <c r="P465" s="158"/>
      <c r="Q465" s="158"/>
      <c r="R465" s="161"/>
      <c r="T465" s="162"/>
      <c r="U465" s="158"/>
      <c r="V465" s="158"/>
      <c r="W465" s="158"/>
      <c r="X465" s="158"/>
      <c r="Y465" s="158"/>
      <c r="Z465" s="158"/>
      <c r="AA465" s="163"/>
      <c r="AT465" s="164" t="s">
        <v>154</v>
      </c>
      <c r="AU465" s="164" t="s">
        <v>99</v>
      </c>
      <c r="AV465" s="11" t="s">
        <v>99</v>
      </c>
      <c r="AW465" s="11" t="s">
        <v>35</v>
      </c>
      <c r="AX465" s="11" t="s">
        <v>75</v>
      </c>
      <c r="AY465" s="164" t="s">
        <v>146</v>
      </c>
    </row>
    <row r="466" spans="2:65" s="12" customFormat="1" ht="16.5" customHeight="1">
      <c r="B466" s="165"/>
      <c r="C466" s="166"/>
      <c r="D466" s="166"/>
      <c r="E466" s="167" t="s">
        <v>5</v>
      </c>
      <c r="F466" s="238" t="s">
        <v>163</v>
      </c>
      <c r="G466" s="239"/>
      <c r="H466" s="239"/>
      <c r="I466" s="239"/>
      <c r="J466" s="166"/>
      <c r="K466" s="168">
        <v>37.6</v>
      </c>
      <c r="L466" s="166"/>
      <c r="M466" s="166"/>
      <c r="N466" s="166"/>
      <c r="O466" s="166"/>
      <c r="P466" s="166"/>
      <c r="Q466" s="166"/>
      <c r="R466" s="169"/>
      <c r="T466" s="170"/>
      <c r="U466" s="166"/>
      <c r="V466" s="166"/>
      <c r="W466" s="166"/>
      <c r="X466" s="166"/>
      <c r="Y466" s="166"/>
      <c r="Z466" s="166"/>
      <c r="AA466" s="171"/>
      <c r="AT466" s="172" t="s">
        <v>154</v>
      </c>
      <c r="AU466" s="172" t="s">
        <v>99</v>
      </c>
      <c r="AV466" s="12" t="s">
        <v>151</v>
      </c>
      <c r="AW466" s="12" t="s">
        <v>35</v>
      </c>
      <c r="AX466" s="12" t="s">
        <v>83</v>
      </c>
      <c r="AY466" s="172" t="s">
        <v>146</v>
      </c>
    </row>
    <row r="467" spans="2:65" s="1" customFormat="1" ht="38.25" customHeight="1">
      <c r="B467" s="123"/>
      <c r="C467" s="143" t="s">
        <v>695</v>
      </c>
      <c r="D467" s="143" t="s">
        <v>147</v>
      </c>
      <c r="E467" s="144" t="s">
        <v>696</v>
      </c>
      <c r="F467" s="240" t="s">
        <v>697</v>
      </c>
      <c r="G467" s="240"/>
      <c r="H467" s="240"/>
      <c r="I467" s="240"/>
      <c r="J467" s="145" t="s">
        <v>204</v>
      </c>
      <c r="K467" s="146">
        <v>6</v>
      </c>
      <c r="L467" s="241">
        <v>0</v>
      </c>
      <c r="M467" s="241"/>
      <c r="N467" s="223">
        <f>ROUND(L467*K467,2)</f>
        <v>0</v>
      </c>
      <c r="O467" s="223"/>
      <c r="P467" s="223"/>
      <c r="Q467" s="223"/>
      <c r="R467" s="124"/>
      <c r="T467" s="147" t="s">
        <v>5</v>
      </c>
      <c r="U467" s="46" t="s">
        <v>41</v>
      </c>
      <c r="V467" s="38"/>
      <c r="W467" s="148">
        <f>V467*K467</f>
        <v>0</v>
      </c>
      <c r="X467" s="148">
        <v>2.8369999999999999E-2</v>
      </c>
      <c r="Y467" s="148">
        <f>X467*K467</f>
        <v>0.17021999999999998</v>
      </c>
      <c r="Z467" s="148">
        <v>0</v>
      </c>
      <c r="AA467" s="149">
        <f>Z467*K467</f>
        <v>0</v>
      </c>
      <c r="AR467" s="21" t="s">
        <v>236</v>
      </c>
      <c r="AT467" s="21" t="s">
        <v>147</v>
      </c>
      <c r="AU467" s="21" t="s">
        <v>99</v>
      </c>
      <c r="AY467" s="21" t="s">
        <v>146</v>
      </c>
      <c r="BE467" s="105">
        <f>IF(U467="základní",N467,0)</f>
        <v>0</v>
      </c>
      <c r="BF467" s="105">
        <f>IF(U467="snížená",N467,0)</f>
        <v>0</v>
      </c>
      <c r="BG467" s="105">
        <f>IF(U467="zákl. přenesená",N467,0)</f>
        <v>0</v>
      </c>
      <c r="BH467" s="105">
        <f>IF(U467="sníž. přenesená",N467,0)</f>
        <v>0</v>
      </c>
      <c r="BI467" s="105">
        <f>IF(U467="nulová",N467,0)</f>
        <v>0</v>
      </c>
      <c r="BJ467" s="21" t="s">
        <v>83</v>
      </c>
      <c r="BK467" s="105">
        <f>ROUND(L467*K467,2)</f>
        <v>0</v>
      </c>
      <c r="BL467" s="21" t="s">
        <v>236</v>
      </c>
      <c r="BM467" s="21" t="s">
        <v>698</v>
      </c>
    </row>
    <row r="468" spans="2:65" s="1" customFormat="1" ht="16.5" customHeight="1">
      <c r="B468" s="123"/>
      <c r="C468" s="143" t="s">
        <v>699</v>
      </c>
      <c r="D468" s="143" t="s">
        <v>147</v>
      </c>
      <c r="E468" s="144" t="s">
        <v>700</v>
      </c>
      <c r="F468" s="240" t="s">
        <v>701</v>
      </c>
      <c r="G468" s="240"/>
      <c r="H468" s="240"/>
      <c r="I468" s="240"/>
      <c r="J468" s="145" t="s">
        <v>204</v>
      </c>
      <c r="K468" s="146">
        <v>4</v>
      </c>
      <c r="L468" s="241">
        <v>0</v>
      </c>
      <c r="M468" s="241"/>
      <c r="N468" s="223">
        <f>ROUND(L468*K468,2)</f>
        <v>0</v>
      </c>
      <c r="O468" s="223"/>
      <c r="P468" s="223"/>
      <c r="Q468" s="223"/>
      <c r="R468" s="124"/>
      <c r="T468" s="147" t="s">
        <v>5</v>
      </c>
      <c r="U468" s="46" t="s">
        <v>41</v>
      </c>
      <c r="V468" s="38"/>
      <c r="W468" s="148">
        <f>V468*K468</f>
        <v>0</v>
      </c>
      <c r="X468" s="148">
        <v>2.8369999999999999E-2</v>
      </c>
      <c r="Y468" s="148">
        <f>X468*K468</f>
        <v>0.11348</v>
      </c>
      <c r="Z468" s="148">
        <v>0</v>
      </c>
      <c r="AA468" s="149">
        <f>Z468*K468</f>
        <v>0</v>
      </c>
      <c r="AR468" s="21" t="s">
        <v>236</v>
      </c>
      <c r="AT468" s="21" t="s">
        <v>147</v>
      </c>
      <c r="AU468" s="21" t="s">
        <v>99</v>
      </c>
      <c r="AY468" s="21" t="s">
        <v>146</v>
      </c>
      <c r="BE468" s="105">
        <f>IF(U468="základní",N468,0)</f>
        <v>0</v>
      </c>
      <c r="BF468" s="105">
        <f>IF(U468="snížená",N468,0)</f>
        <v>0</v>
      </c>
      <c r="BG468" s="105">
        <f>IF(U468="zákl. přenesená",N468,0)</f>
        <v>0</v>
      </c>
      <c r="BH468" s="105">
        <f>IF(U468="sníž. přenesená",N468,0)</f>
        <v>0</v>
      </c>
      <c r="BI468" s="105">
        <f>IF(U468="nulová",N468,0)</f>
        <v>0</v>
      </c>
      <c r="BJ468" s="21" t="s">
        <v>83</v>
      </c>
      <c r="BK468" s="105">
        <f>ROUND(L468*K468,2)</f>
        <v>0</v>
      </c>
      <c r="BL468" s="21" t="s">
        <v>236</v>
      </c>
      <c r="BM468" s="21" t="s">
        <v>702</v>
      </c>
    </row>
    <row r="469" spans="2:65" s="1" customFormat="1" ht="25.5" customHeight="1">
      <c r="B469" s="123"/>
      <c r="C469" s="143" t="s">
        <v>703</v>
      </c>
      <c r="D469" s="143" t="s">
        <v>147</v>
      </c>
      <c r="E469" s="144" t="s">
        <v>704</v>
      </c>
      <c r="F469" s="240" t="s">
        <v>705</v>
      </c>
      <c r="G469" s="240"/>
      <c r="H469" s="240"/>
      <c r="I469" s="240"/>
      <c r="J469" s="145" t="s">
        <v>596</v>
      </c>
      <c r="K469" s="177">
        <v>0</v>
      </c>
      <c r="L469" s="241">
        <v>0</v>
      </c>
      <c r="M469" s="241"/>
      <c r="N469" s="223">
        <f>ROUND(L469*K469,2)</f>
        <v>0</v>
      </c>
      <c r="O469" s="223"/>
      <c r="P469" s="223"/>
      <c r="Q469" s="223"/>
      <c r="R469" s="124"/>
      <c r="T469" s="147" t="s">
        <v>5</v>
      </c>
      <c r="U469" s="46" t="s">
        <v>41</v>
      </c>
      <c r="V469" s="38"/>
      <c r="W469" s="148">
        <f>V469*K469</f>
        <v>0</v>
      </c>
      <c r="X469" s="148">
        <v>0</v>
      </c>
      <c r="Y469" s="148">
        <f>X469*K469</f>
        <v>0</v>
      </c>
      <c r="Z469" s="148">
        <v>0</v>
      </c>
      <c r="AA469" s="149">
        <f>Z469*K469</f>
        <v>0</v>
      </c>
      <c r="AR469" s="21" t="s">
        <v>236</v>
      </c>
      <c r="AT469" s="21" t="s">
        <v>147</v>
      </c>
      <c r="AU469" s="21" t="s">
        <v>99</v>
      </c>
      <c r="AY469" s="21" t="s">
        <v>146</v>
      </c>
      <c r="BE469" s="105">
        <f>IF(U469="základní",N469,0)</f>
        <v>0</v>
      </c>
      <c r="BF469" s="105">
        <f>IF(U469="snížená",N469,0)</f>
        <v>0</v>
      </c>
      <c r="BG469" s="105">
        <f>IF(U469="zákl. přenesená",N469,0)</f>
        <v>0</v>
      </c>
      <c r="BH469" s="105">
        <f>IF(U469="sníž. přenesená",N469,0)</f>
        <v>0</v>
      </c>
      <c r="BI469" s="105">
        <f>IF(U469="nulová",N469,0)</f>
        <v>0</v>
      </c>
      <c r="BJ469" s="21" t="s">
        <v>83</v>
      </c>
      <c r="BK469" s="105">
        <f>ROUND(L469*K469,2)</f>
        <v>0</v>
      </c>
      <c r="BL469" s="21" t="s">
        <v>236</v>
      </c>
      <c r="BM469" s="21" t="s">
        <v>706</v>
      </c>
    </row>
    <row r="470" spans="2:65" s="9" customFormat="1" ht="29.85" customHeight="1">
      <c r="B470" s="132"/>
      <c r="C470" s="133"/>
      <c r="D470" s="142" t="s">
        <v>126</v>
      </c>
      <c r="E470" s="142"/>
      <c r="F470" s="142"/>
      <c r="G470" s="142"/>
      <c r="H470" s="142"/>
      <c r="I470" s="142"/>
      <c r="J470" s="142"/>
      <c r="K470" s="142"/>
      <c r="L470" s="142"/>
      <c r="M470" s="142"/>
      <c r="N470" s="230">
        <f>BK470</f>
        <v>0</v>
      </c>
      <c r="O470" s="231"/>
      <c r="P470" s="231"/>
      <c r="Q470" s="231"/>
      <c r="R470" s="135"/>
      <c r="T470" s="136"/>
      <c r="U470" s="133"/>
      <c r="V470" s="133"/>
      <c r="W470" s="137">
        <f>SUM(W471:W478)</f>
        <v>0</v>
      </c>
      <c r="X470" s="133"/>
      <c r="Y470" s="137">
        <f>SUM(Y471:Y478)</f>
        <v>3.5136E-3</v>
      </c>
      <c r="Z470" s="133"/>
      <c r="AA470" s="138">
        <f>SUM(AA471:AA478)</f>
        <v>0.26400000000000001</v>
      </c>
      <c r="AR470" s="139" t="s">
        <v>99</v>
      </c>
      <c r="AT470" s="140" t="s">
        <v>74</v>
      </c>
      <c r="AU470" s="140" t="s">
        <v>83</v>
      </c>
      <c r="AY470" s="139" t="s">
        <v>146</v>
      </c>
      <c r="BK470" s="141">
        <f>SUM(BK471:BK478)</f>
        <v>0</v>
      </c>
    </row>
    <row r="471" spans="2:65" s="1" customFormat="1" ht="38.25" customHeight="1">
      <c r="B471" s="123"/>
      <c r="C471" s="143" t="s">
        <v>707</v>
      </c>
      <c r="D471" s="143" t="s">
        <v>147</v>
      </c>
      <c r="E471" s="144" t="s">
        <v>708</v>
      </c>
      <c r="F471" s="240" t="s">
        <v>709</v>
      </c>
      <c r="G471" s="240"/>
      <c r="H471" s="240"/>
      <c r="I471" s="240"/>
      <c r="J471" s="145" t="s">
        <v>209</v>
      </c>
      <c r="K471" s="146">
        <v>2.88</v>
      </c>
      <c r="L471" s="241">
        <v>0</v>
      </c>
      <c r="M471" s="241"/>
      <c r="N471" s="223">
        <f>ROUND(L471*K471,2)</f>
        <v>0</v>
      </c>
      <c r="O471" s="223"/>
      <c r="P471" s="223"/>
      <c r="Q471" s="223"/>
      <c r="R471" s="124"/>
      <c r="T471" s="147" t="s">
        <v>5</v>
      </c>
      <c r="U471" s="46" t="s">
        <v>41</v>
      </c>
      <c r="V471" s="38"/>
      <c r="W471" s="148">
        <f>V471*K471</f>
        <v>0</v>
      </c>
      <c r="X471" s="148">
        <v>2.7E-4</v>
      </c>
      <c r="Y471" s="148">
        <f>X471*K471</f>
        <v>7.7759999999999993E-4</v>
      </c>
      <c r="Z471" s="148">
        <v>0</v>
      </c>
      <c r="AA471" s="149">
        <f>Z471*K471</f>
        <v>0</v>
      </c>
      <c r="AR471" s="21" t="s">
        <v>236</v>
      </c>
      <c r="AT471" s="21" t="s">
        <v>147</v>
      </c>
      <c r="AU471" s="21" t="s">
        <v>99</v>
      </c>
      <c r="AY471" s="21" t="s">
        <v>146</v>
      </c>
      <c r="BE471" s="105">
        <f>IF(U471="základní",N471,0)</f>
        <v>0</v>
      </c>
      <c r="BF471" s="105">
        <f>IF(U471="snížená",N471,0)</f>
        <v>0</v>
      </c>
      <c r="BG471" s="105">
        <f>IF(U471="zákl. přenesená",N471,0)</f>
        <v>0</v>
      </c>
      <c r="BH471" s="105">
        <f>IF(U471="sníž. přenesená",N471,0)</f>
        <v>0</v>
      </c>
      <c r="BI471" s="105">
        <f>IF(U471="nulová",N471,0)</f>
        <v>0</v>
      </c>
      <c r="BJ471" s="21" t="s">
        <v>83</v>
      </c>
      <c r="BK471" s="105">
        <f>ROUND(L471*K471,2)</f>
        <v>0</v>
      </c>
      <c r="BL471" s="21" t="s">
        <v>236</v>
      </c>
      <c r="BM471" s="21" t="s">
        <v>710</v>
      </c>
    </row>
    <row r="472" spans="2:65" s="11" customFormat="1" ht="16.5" customHeight="1">
      <c r="B472" s="157"/>
      <c r="C472" s="158"/>
      <c r="D472" s="158"/>
      <c r="E472" s="159" t="s">
        <v>5</v>
      </c>
      <c r="F472" s="242" t="s">
        <v>467</v>
      </c>
      <c r="G472" s="243"/>
      <c r="H472" s="243"/>
      <c r="I472" s="243"/>
      <c r="J472" s="158"/>
      <c r="K472" s="160">
        <v>2.88</v>
      </c>
      <c r="L472" s="158"/>
      <c r="M472" s="158"/>
      <c r="N472" s="158"/>
      <c r="O472" s="158"/>
      <c r="P472" s="158"/>
      <c r="Q472" s="158"/>
      <c r="R472" s="161"/>
      <c r="T472" s="162"/>
      <c r="U472" s="158"/>
      <c r="V472" s="158"/>
      <c r="W472" s="158"/>
      <c r="X472" s="158"/>
      <c r="Y472" s="158"/>
      <c r="Z472" s="158"/>
      <c r="AA472" s="163"/>
      <c r="AT472" s="164" t="s">
        <v>154</v>
      </c>
      <c r="AU472" s="164" t="s">
        <v>99</v>
      </c>
      <c r="AV472" s="11" t="s">
        <v>99</v>
      </c>
      <c r="AW472" s="11" t="s">
        <v>35</v>
      </c>
      <c r="AX472" s="11" t="s">
        <v>83</v>
      </c>
      <c r="AY472" s="164" t="s">
        <v>146</v>
      </c>
    </row>
    <row r="473" spans="2:65" s="1" customFormat="1" ht="25.5" customHeight="1">
      <c r="B473" s="123"/>
      <c r="C473" s="173" t="s">
        <v>711</v>
      </c>
      <c r="D473" s="173" t="s">
        <v>341</v>
      </c>
      <c r="E473" s="174" t="s">
        <v>712</v>
      </c>
      <c r="F473" s="245" t="s">
        <v>713</v>
      </c>
      <c r="G473" s="245"/>
      <c r="H473" s="245"/>
      <c r="I473" s="245"/>
      <c r="J473" s="175" t="s">
        <v>609</v>
      </c>
      <c r="K473" s="176">
        <v>4</v>
      </c>
      <c r="L473" s="246">
        <v>0</v>
      </c>
      <c r="M473" s="246"/>
      <c r="N473" s="244">
        <f>ROUND(L473*K473,2)</f>
        <v>0</v>
      </c>
      <c r="O473" s="223"/>
      <c r="P473" s="223"/>
      <c r="Q473" s="223"/>
      <c r="R473" s="124"/>
      <c r="T473" s="147" t="s">
        <v>5</v>
      </c>
      <c r="U473" s="46" t="s">
        <v>41</v>
      </c>
      <c r="V473" s="38"/>
      <c r="W473" s="148">
        <f>V473*K473</f>
        <v>0</v>
      </c>
      <c r="X473" s="148">
        <v>0</v>
      </c>
      <c r="Y473" s="148">
        <f>X473*K473</f>
        <v>0</v>
      </c>
      <c r="Z473" s="148">
        <v>0</v>
      </c>
      <c r="AA473" s="149">
        <f>Z473*K473</f>
        <v>0</v>
      </c>
      <c r="AR473" s="21" t="s">
        <v>334</v>
      </c>
      <c r="AT473" s="21" t="s">
        <v>341</v>
      </c>
      <c r="AU473" s="21" t="s">
        <v>99</v>
      </c>
      <c r="AY473" s="21" t="s">
        <v>146</v>
      </c>
      <c r="BE473" s="105">
        <f>IF(U473="základní",N473,0)</f>
        <v>0</v>
      </c>
      <c r="BF473" s="105">
        <f>IF(U473="snížená",N473,0)</f>
        <v>0</v>
      </c>
      <c r="BG473" s="105">
        <f>IF(U473="zákl. přenesená",N473,0)</f>
        <v>0</v>
      </c>
      <c r="BH473" s="105">
        <f>IF(U473="sníž. přenesená",N473,0)</f>
        <v>0</v>
      </c>
      <c r="BI473" s="105">
        <f>IF(U473="nulová",N473,0)</f>
        <v>0</v>
      </c>
      <c r="BJ473" s="21" t="s">
        <v>83</v>
      </c>
      <c r="BK473" s="105">
        <f>ROUND(L473*K473,2)</f>
        <v>0</v>
      </c>
      <c r="BL473" s="21" t="s">
        <v>236</v>
      </c>
      <c r="BM473" s="21" t="s">
        <v>714</v>
      </c>
    </row>
    <row r="474" spans="2:65" s="1" customFormat="1" ht="25.5" customHeight="1">
      <c r="B474" s="123"/>
      <c r="C474" s="143" t="s">
        <v>715</v>
      </c>
      <c r="D474" s="143" t="s">
        <v>147</v>
      </c>
      <c r="E474" s="144" t="s">
        <v>716</v>
      </c>
      <c r="F474" s="240" t="s">
        <v>717</v>
      </c>
      <c r="G474" s="240"/>
      <c r="H474" s="240"/>
      <c r="I474" s="240"/>
      <c r="J474" s="145" t="s">
        <v>229</v>
      </c>
      <c r="K474" s="146">
        <v>14.4</v>
      </c>
      <c r="L474" s="241">
        <v>0</v>
      </c>
      <c r="M474" s="241"/>
      <c r="N474" s="223">
        <f>ROUND(L474*K474,2)</f>
        <v>0</v>
      </c>
      <c r="O474" s="223"/>
      <c r="P474" s="223"/>
      <c r="Q474" s="223"/>
      <c r="R474" s="124"/>
      <c r="T474" s="147" t="s">
        <v>5</v>
      </c>
      <c r="U474" s="46" t="s">
        <v>41</v>
      </c>
      <c r="V474" s="38"/>
      <c r="W474" s="148">
        <f>V474*K474</f>
        <v>0</v>
      </c>
      <c r="X474" s="148">
        <v>1.9000000000000001E-4</v>
      </c>
      <c r="Y474" s="148">
        <f>X474*K474</f>
        <v>2.7360000000000002E-3</v>
      </c>
      <c r="Z474" s="148">
        <v>0</v>
      </c>
      <c r="AA474" s="149">
        <f>Z474*K474</f>
        <v>0</v>
      </c>
      <c r="AR474" s="21" t="s">
        <v>236</v>
      </c>
      <c r="AT474" s="21" t="s">
        <v>147</v>
      </c>
      <c r="AU474" s="21" t="s">
        <v>99</v>
      </c>
      <c r="AY474" s="21" t="s">
        <v>146</v>
      </c>
      <c r="BE474" s="105">
        <f>IF(U474="základní",N474,0)</f>
        <v>0</v>
      </c>
      <c r="BF474" s="105">
        <f>IF(U474="snížená",N474,0)</f>
        <v>0</v>
      </c>
      <c r="BG474" s="105">
        <f>IF(U474="zákl. přenesená",N474,0)</f>
        <v>0</v>
      </c>
      <c r="BH474" s="105">
        <f>IF(U474="sníž. přenesená",N474,0)</f>
        <v>0</v>
      </c>
      <c r="BI474" s="105">
        <f>IF(U474="nulová",N474,0)</f>
        <v>0</v>
      </c>
      <c r="BJ474" s="21" t="s">
        <v>83</v>
      </c>
      <c r="BK474" s="105">
        <f>ROUND(L474*K474,2)</f>
        <v>0</v>
      </c>
      <c r="BL474" s="21" t="s">
        <v>236</v>
      </c>
      <c r="BM474" s="21" t="s">
        <v>718</v>
      </c>
    </row>
    <row r="475" spans="2:65" s="11" customFormat="1" ht="16.5" customHeight="1">
      <c r="B475" s="157"/>
      <c r="C475" s="158"/>
      <c r="D475" s="158"/>
      <c r="E475" s="159" t="s">
        <v>5</v>
      </c>
      <c r="F475" s="242" t="s">
        <v>353</v>
      </c>
      <c r="G475" s="243"/>
      <c r="H475" s="243"/>
      <c r="I475" s="243"/>
      <c r="J475" s="158"/>
      <c r="K475" s="160">
        <v>14.4</v>
      </c>
      <c r="L475" s="158"/>
      <c r="M475" s="158"/>
      <c r="N475" s="158"/>
      <c r="O475" s="158"/>
      <c r="P475" s="158"/>
      <c r="Q475" s="158"/>
      <c r="R475" s="161"/>
      <c r="T475" s="162"/>
      <c r="U475" s="158"/>
      <c r="V475" s="158"/>
      <c r="W475" s="158"/>
      <c r="X475" s="158"/>
      <c r="Y475" s="158"/>
      <c r="Z475" s="158"/>
      <c r="AA475" s="163"/>
      <c r="AT475" s="164" t="s">
        <v>154</v>
      </c>
      <c r="AU475" s="164" t="s">
        <v>99</v>
      </c>
      <c r="AV475" s="11" t="s">
        <v>99</v>
      </c>
      <c r="AW475" s="11" t="s">
        <v>35</v>
      </c>
      <c r="AX475" s="11" t="s">
        <v>83</v>
      </c>
      <c r="AY475" s="164" t="s">
        <v>146</v>
      </c>
    </row>
    <row r="476" spans="2:65" s="1" customFormat="1" ht="25.5" customHeight="1">
      <c r="B476" s="123"/>
      <c r="C476" s="143" t="s">
        <v>719</v>
      </c>
      <c r="D476" s="143" t="s">
        <v>147</v>
      </c>
      <c r="E476" s="144" t="s">
        <v>720</v>
      </c>
      <c r="F476" s="240" t="s">
        <v>721</v>
      </c>
      <c r="G476" s="240"/>
      <c r="H476" s="240"/>
      <c r="I476" s="240"/>
      <c r="J476" s="145" t="s">
        <v>204</v>
      </c>
      <c r="K476" s="146">
        <v>6</v>
      </c>
      <c r="L476" s="241">
        <v>0</v>
      </c>
      <c r="M476" s="241"/>
      <c r="N476" s="223">
        <f>ROUND(L476*K476,2)</f>
        <v>0</v>
      </c>
      <c r="O476" s="223"/>
      <c r="P476" s="223"/>
      <c r="Q476" s="223"/>
      <c r="R476" s="124"/>
      <c r="T476" s="147" t="s">
        <v>5</v>
      </c>
      <c r="U476" s="46" t="s">
        <v>41</v>
      </c>
      <c r="V476" s="38"/>
      <c r="W476" s="148">
        <f>V476*K476</f>
        <v>0</v>
      </c>
      <c r="X476" s="148">
        <v>0</v>
      </c>
      <c r="Y476" s="148">
        <f>X476*K476</f>
        <v>0</v>
      </c>
      <c r="Z476" s="148">
        <v>2.4E-2</v>
      </c>
      <c r="AA476" s="149">
        <f>Z476*K476</f>
        <v>0.14400000000000002</v>
      </c>
      <c r="AR476" s="21" t="s">
        <v>236</v>
      </c>
      <c r="AT476" s="21" t="s">
        <v>147</v>
      </c>
      <c r="AU476" s="21" t="s">
        <v>99</v>
      </c>
      <c r="AY476" s="21" t="s">
        <v>146</v>
      </c>
      <c r="BE476" s="105">
        <f>IF(U476="základní",N476,0)</f>
        <v>0</v>
      </c>
      <c r="BF476" s="105">
        <f>IF(U476="snížená",N476,0)</f>
        <v>0</v>
      </c>
      <c r="BG476" s="105">
        <f>IF(U476="zákl. přenesená",N476,0)</f>
        <v>0</v>
      </c>
      <c r="BH476" s="105">
        <f>IF(U476="sníž. přenesená",N476,0)</f>
        <v>0</v>
      </c>
      <c r="BI476" s="105">
        <f>IF(U476="nulová",N476,0)</f>
        <v>0</v>
      </c>
      <c r="BJ476" s="21" t="s">
        <v>83</v>
      </c>
      <c r="BK476" s="105">
        <f>ROUND(L476*K476,2)</f>
        <v>0</v>
      </c>
      <c r="BL476" s="21" t="s">
        <v>236</v>
      </c>
      <c r="BM476" s="21" t="s">
        <v>722</v>
      </c>
    </row>
    <row r="477" spans="2:65" s="1" customFormat="1" ht="63.75" customHeight="1">
      <c r="B477" s="123"/>
      <c r="C477" s="143" t="s">
        <v>723</v>
      </c>
      <c r="D477" s="143" t="s">
        <v>147</v>
      </c>
      <c r="E477" s="144" t="s">
        <v>724</v>
      </c>
      <c r="F477" s="240" t="s">
        <v>725</v>
      </c>
      <c r="G477" s="240"/>
      <c r="H477" s="240"/>
      <c r="I477" s="240"/>
      <c r="J477" s="145" t="s">
        <v>204</v>
      </c>
      <c r="K477" s="146">
        <v>5</v>
      </c>
      <c r="L477" s="241">
        <v>0</v>
      </c>
      <c r="M477" s="241"/>
      <c r="N477" s="223">
        <f>ROUND(L477*K477,2)</f>
        <v>0</v>
      </c>
      <c r="O477" s="223"/>
      <c r="P477" s="223"/>
      <c r="Q477" s="223"/>
      <c r="R477" s="124"/>
      <c r="T477" s="147" t="s">
        <v>5</v>
      </c>
      <c r="U477" s="46" t="s">
        <v>41</v>
      </c>
      <c r="V477" s="38"/>
      <c r="W477" s="148">
        <f>V477*K477</f>
        <v>0</v>
      </c>
      <c r="X477" s="148">
        <v>0</v>
      </c>
      <c r="Y477" s="148">
        <f>X477*K477</f>
        <v>0</v>
      </c>
      <c r="Z477" s="148">
        <v>2.4E-2</v>
      </c>
      <c r="AA477" s="149">
        <f>Z477*K477</f>
        <v>0.12</v>
      </c>
      <c r="AR477" s="21" t="s">
        <v>236</v>
      </c>
      <c r="AT477" s="21" t="s">
        <v>147</v>
      </c>
      <c r="AU477" s="21" t="s">
        <v>99</v>
      </c>
      <c r="AY477" s="21" t="s">
        <v>146</v>
      </c>
      <c r="BE477" s="105">
        <f>IF(U477="základní",N477,0)</f>
        <v>0</v>
      </c>
      <c r="BF477" s="105">
        <f>IF(U477="snížená",N477,0)</f>
        <v>0</v>
      </c>
      <c r="BG477" s="105">
        <f>IF(U477="zákl. přenesená",N477,0)</f>
        <v>0</v>
      </c>
      <c r="BH477" s="105">
        <f>IF(U477="sníž. přenesená",N477,0)</f>
        <v>0</v>
      </c>
      <c r="BI477" s="105">
        <f>IF(U477="nulová",N477,0)</f>
        <v>0</v>
      </c>
      <c r="BJ477" s="21" t="s">
        <v>83</v>
      </c>
      <c r="BK477" s="105">
        <f>ROUND(L477*K477,2)</f>
        <v>0</v>
      </c>
      <c r="BL477" s="21" t="s">
        <v>236</v>
      </c>
      <c r="BM477" s="21" t="s">
        <v>726</v>
      </c>
    </row>
    <row r="478" spans="2:65" s="1" customFormat="1" ht="25.5" customHeight="1">
      <c r="B478" s="123"/>
      <c r="C478" s="143" t="s">
        <v>727</v>
      </c>
      <c r="D478" s="143" t="s">
        <v>147</v>
      </c>
      <c r="E478" s="144" t="s">
        <v>728</v>
      </c>
      <c r="F478" s="240" t="s">
        <v>729</v>
      </c>
      <c r="G478" s="240"/>
      <c r="H478" s="240"/>
      <c r="I478" s="240"/>
      <c r="J478" s="145" t="s">
        <v>596</v>
      </c>
      <c r="K478" s="177">
        <v>0</v>
      </c>
      <c r="L478" s="241">
        <v>0</v>
      </c>
      <c r="M478" s="241"/>
      <c r="N478" s="223">
        <f>ROUND(L478*K478,2)</f>
        <v>0</v>
      </c>
      <c r="O478" s="223"/>
      <c r="P478" s="223"/>
      <c r="Q478" s="223"/>
      <c r="R478" s="124"/>
      <c r="T478" s="147" t="s">
        <v>5</v>
      </c>
      <c r="U478" s="46" t="s">
        <v>41</v>
      </c>
      <c r="V478" s="38"/>
      <c r="W478" s="148">
        <f>V478*K478</f>
        <v>0</v>
      </c>
      <c r="X478" s="148">
        <v>0</v>
      </c>
      <c r="Y478" s="148">
        <f>X478*K478</f>
        <v>0</v>
      </c>
      <c r="Z478" s="148">
        <v>0</v>
      </c>
      <c r="AA478" s="149">
        <f>Z478*K478</f>
        <v>0</v>
      </c>
      <c r="AR478" s="21" t="s">
        <v>236</v>
      </c>
      <c r="AT478" s="21" t="s">
        <v>147</v>
      </c>
      <c r="AU478" s="21" t="s">
        <v>99</v>
      </c>
      <c r="AY478" s="21" t="s">
        <v>146</v>
      </c>
      <c r="BE478" s="105">
        <f>IF(U478="základní",N478,0)</f>
        <v>0</v>
      </c>
      <c r="BF478" s="105">
        <f>IF(U478="snížená",N478,0)</f>
        <v>0</v>
      </c>
      <c r="BG478" s="105">
        <f>IF(U478="zákl. přenesená",N478,0)</f>
        <v>0</v>
      </c>
      <c r="BH478" s="105">
        <f>IF(U478="sníž. přenesená",N478,0)</f>
        <v>0</v>
      </c>
      <c r="BI478" s="105">
        <f>IF(U478="nulová",N478,0)</f>
        <v>0</v>
      </c>
      <c r="BJ478" s="21" t="s">
        <v>83</v>
      </c>
      <c r="BK478" s="105">
        <f>ROUND(L478*K478,2)</f>
        <v>0</v>
      </c>
      <c r="BL478" s="21" t="s">
        <v>236</v>
      </c>
      <c r="BM478" s="21" t="s">
        <v>730</v>
      </c>
    </row>
    <row r="479" spans="2:65" s="9" customFormat="1" ht="29.85" customHeight="1">
      <c r="B479" s="132"/>
      <c r="C479" s="133"/>
      <c r="D479" s="142" t="s">
        <v>127</v>
      </c>
      <c r="E479" s="142"/>
      <c r="F479" s="142"/>
      <c r="G479" s="142"/>
      <c r="H479" s="142"/>
      <c r="I479" s="142"/>
      <c r="J479" s="142"/>
      <c r="K479" s="142"/>
      <c r="L479" s="142"/>
      <c r="M479" s="142"/>
      <c r="N479" s="230">
        <f>BK479</f>
        <v>0</v>
      </c>
      <c r="O479" s="231"/>
      <c r="P479" s="231"/>
      <c r="Q479" s="231"/>
      <c r="R479" s="135"/>
      <c r="T479" s="136"/>
      <c r="U479" s="133"/>
      <c r="V479" s="133"/>
      <c r="W479" s="137">
        <f>SUM(W480:W541)</f>
        <v>0</v>
      </c>
      <c r="X479" s="133"/>
      <c r="Y479" s="137">
        <f>SUM(Y480:Y541)</f>
        <v>0.18094109999999999</v>
      </c>
      <c r="Z479" s="133"/>
      <c r="AA479" s="138">
        <f>SUM(AA480:AA541)</f>
        <v>3.5093854999999996</v>
      </c>
      <c r="AR479" s="139" t="s">
        <v>99</v>
      </c>
      <c r="AT479" s="140" t="s">
        <v>74</v>
      </c>
      <c r="AU479" s="140" t="s">
        <v>83</v>
      </c>
      <c r="AY479" s="139" t="s">
        <v>146</v>
      </c>
      <c r="BK479" s="141">
        <f>SUM(BK480:BK541)</f>
        <v>0</v>
      </c>
    </row>
    <row r="480" spans="2:65" s="1" customFormat="1" ht="25.5" customHeight="1">
      <c r="B480" s="123"/>
      <c r="C480" s="143" t="s">
        <v>731</v>
      </c>
      <c r="D480" s="143" t="s">
        <v>147</v>
      </c>
      <c r="E480" s="144" t="s">
        <v>732</v>
      </c>
      <c r="F480" s="240" t="s">
        <v>733</v>
      </c>
      <c r="G480" s="240"/>
      <c r="H480" s="240"/>
      <c r="I480" s="240"/>
      <c r="J480" s="145" t="s">
        <v>229</v>
      </c>
      <c r="K480" s="146">
        <v>27.95</v>
      </c>
      <c r="L480" s="241">
        <v>0</v>
      </c>
      <c r="M480" s="241"/>
      <c r="N480" s="223">
        <f>ROUND(L480*K480,2)</f>
        <v>0</v>
      </c>
      <c r="O480" s="223"/>
      <c r="P480" s="223"/>
      <c r="Q480" s="223"/>
      <c r="R480" s="124"/>
      <c r="T480" s="147" t="s">
        <v>5</v>
      </c>
      <c r="U480" s="46" t="s">
        <v>41</v>
      </c>
      <c r="V480" s="38"/>
      <c r="W480" s="148">
        <f>V480*K480</f>
        <v>0</v>
      </c>
      <c r="X480" s="148">
        <v>0</v>
      </c>
      <c r="Y480" s="148">
        <f>X480*K480</f>
        <v>0</v>
      </c>
      <c r="Z480" s="148">
        <v>1.174E-2</v>
      </c>
      <c r="AA480" s="149">
        <f>Z480*K480</f>
        <v>0.32813300000000001</v>
      </c>
      <c r="AR480" s="21" t="s">
        <v>236</v>
      </c>
      <c r="AT480" s="21" t="s">
        <v>147</v>
      </c>
      <c r="AU480" s="21" t="s">
        <v>99</v>
      </c>
      <c r="AY480" s="21" t="s">
        <v>146</v>
      </c>
      <c r="BE480" s="105">
        <f>IF(U480="základní",N480,0)</f>
        <v>0</v>
      </c>
      <c r="BF480" s="105">
        <f>IF(U480="snížená",N480,0)</f>
        <v>0</v>
      </c>
      <c r="BG480" s="105">
        <f>IF(U480="zákl. přenesená",N480,0)</f>
        <v>0</v>
      </c>
      <c r="BH480" s="105">
        <f>IF(U480="sníž. přenesená",N480,0)</f>
        <v>0</v>
      </c>
      <c r="BI480" s="105">
        <f>IF(U480="nulová",N480,0)</f>
        <v>0</v>
      </c>
      <c r="BJ480" s="21" t="s">
        <v>83</v>
      </c>
      <c r="BK480" s="105">
        <f>ROUND(L480*K480,2)</f>
        <v>0</v>
      </c>
      <c r="BL480" s="21" t="s">
        <v>236</v>
      </c>
      <c r="BM480" s="21" t="s">
        <v>734</v>
      </c>
    </row>
    <row r="481" spans="2:65" s="10" customFormat="1" ht="16.5" customHeight="1">
      <c r="B481" s="150"/>
      <c r="C481" s="151"/>
      <c r="D481" s="151"/>
      <c r="E481" s="152" t="s">
        <v>5</v>
      </c>
      <c r="F481" s="232" t="s">
        <v>735</v>
      </c>
      <c r="G481" s="233"/>
      <c r="H481" s="233"/>
      <c r="I481" s="233"/>
      <c r="J481" s="151"/>
      <c r="K481" s="152" t="s">
        <v>5</v>
      </c>
      <c r="L481" s="151"/>
      <c r="M481" s="151"/>
      <c r="N481" s="151"/>
      <c r="O481" s="151"/>
      <c r="P481" s="151"/>
      <c r="Q481" s="151"/>
      <c r="R481" s="153"/>
      <c r="T481" s="154"/>
      <c r="U481" s="151"/>
      <c r="V481" s="151"/>
      <c r="W481" s="151"/>
      <c r="X481" s="151"/>
      <c r="Y481" s="151"/>
      <c r="Z481" s="151"/>
      <c r="AA481" s="155"/>
      <c r="AT481" s="156" t="s">
        <v>154</v>
      </c>
      <c r="AU481" s="156" t="s">
        <v>99</v>
      </c>
      <c r="AV481" s="10" t="s">
        <v>83</v>
      </c>
      <c r="AW481" s="10" t="s">
        <v>35</v>
      </c>
      <c r="AX481" s="10" t="s">
        <v>75</v>
      </c>
      <c r="AY481" s="156" t="s">
        <v>146</v>
      </c>
    </row>
    <row r="482" spans="2:65" s="11" customFormat="1" ht="16.5" customHeight="1">
      <c r="B482" s="157"/>
      <c r="C482" s="158"/>
      <c r="D482" s="158"/>
      <c r="E482" s="159" t="s">
        <v>5</v>
      </c>
      <c r="F482" s="234" t="s">
        <v>736</v>
      </c>
      <c r="G482" s="235"/>
      <c r="H482" s="235"/>
      <c r="I482" s="235"/>
      <c r="J482" s="158"/>
      <c r="K482" s="160">
        <v>5.2</v>
      </c>
      <c r="L482" s="158"/>
      <c r="M482" s="158"/>
      <c r="N482" s="158"/>
      <c r="O482" s="158"/>
      <c r="P482" s="158"/>
      <c r="Q482" s="158"/>
      <c r="R482" s="161"/>
      <c r="T482" s="162"/>
      <c r="U482" s="158"/>
      <c r="V482" s="158"/>
      <c r="W482" s="158"/>
      <c r="X482" s="158"/>
      <c r="Y482" s="158"/>
      <c r="Z482" s="158"/>
      <c r="AA482" s="163"/>
      <c r="AT482" s="164" t="s">
        <v>154</v>
      </c>
      <c r="AU482" s="164" t="s">
        <v>99</v>
      </c>
      <c r="AV482" s="11" t="s">
        <v>99</v>
      </c>
      <c r="AW482" s="11" t="s">
        <v>35</v>
      </c>
      <c r="AX482" s="11" t="s">
        <v>75</v>
      </c>
      <c r="AY482" s="164" t="s">
        <v>146</v>
      </c>
    </row>
    <row r="483" spans="2:65" s="10" customFormat="1" ht="16.5" customHeight="1">
      <c r="B483" s="150"/>
      <c r="C483" s="151"/>
      <c r="D483" s="151"/>
      <c r="E483" s="152" t="s">
        <v>5</v>
      </c>
      <c r="F483" s="236" t="s">
        <v>737</v>
      </c>
      <c r="G483" s="237"/>
      <c r="H483" s="237"/>
      <c r="I483" s="237"/>
      <c r="J483" s="151"/>
      <c r="K483" s="152" t="s">
        <v>5</v>
      </c>
      <c r="L483" s="151"/>
      <c r="M483" s="151"/>
      <c r="N483" s="151"/>
      <c r="O483" s="151"/>
      <c r="P483" s="151"/>
      <c r="Q483" s="151"/>
      <c r="R483" s="153"/>
      <c r="T483" s="154"/>
      <c r="U483" s="151"/>
      <c r="V483" s="151"/>
      <c r="W483" s="151"/>
      <c r="X483" s="151"/>
      <c r="Y483" s="151"/>
      <c r="Z483" s="151"/>
      <c r="AA483" s="155"/>
      <c r="AT483" s="156" t="s">
        <v>154</v>
      </c>
      <c r="AU483" s="156" t="s">
        <v>99</v>
      </c>
      <c r="AV483" s="10" t="s">
        <v>83</v>
      </c>
      <c r="AW483" s="10" t="s">
        <v>35</v>
      </c>
      <c r="AX483" s="10" t="s">
        <v>75</v>
      </c>
      <c r="AY483" s="156" t="s">
        <v>146</v>
      </c>
    </row>
    <row r="484" spans="2:65" s="11" customFormat="1" ht="16.5" customHeight="1">
      <c r="B484" s="157"/>
      <c r="C484" s="158"/>
      <c r="D484" s="158"/>
      <c r="E484" s="159" t="s">
        <v>5</v>
      </c>
      <c r="F484" s="234" t="s">
        <v>738</v>
      </c>
      <c r="G484" s="235"/>
      <c r="H484" s="235"/>
      <c r="I484" s="235"/>
      <c r="J484" s="158"/>
      <c r="K484" s="160">
        <v>9.1</v>
      </c>
      <c r="L484" s="158"/>
      <c r="M484" s="158"/>
      <c r="N484" s="158"/>
      <c r="O484" s="158"/>
      <c r="P484" s="158"/>
      <c r="Q484" s="158"/>
      <c r="R484" s="161"/>
      <c r="T484" s="162"/>
      <c r="U484" s="158"/>
      <c r="V484" s="158"/>
      <c r="W484" s="158"/>
      <c r="X484" s="158"/>
      <c r="Y484" s="158"/>
      <c r="Z484" s="158"/>
      <c r="AA484" s="163"/>
      <c r="AT484" s="164" t="s">
        <v>154</v>
      </c>
      <c r="AU484" s="164" t="s">
        <v>99</v>
      </c>
      <c r="AV484" s="11" t="s">
        <v>99</v>
      </c>
      <c r="AW484" s="11" t="s">
        <v>35</v>
      </c>
      <c r="AX484" s="11" t="s">
        <v>75</v>
      </c>
      <c r="AY484" s="164" t="s">
        <v>146</v>
      </c>
    </row>
    <row r="485" spans="2:65" s="11" customFormat="1" ht="16.5" customHeight="1">
      <c r="B485" s="157"/>
      <c r="C485" s="158"/>
      <c r="D485" s="158"/>
      <c r="E485" s="159" t="s">
        <v>5</v>
      </c>
      <c r="F485" s="234" t="s">
        <v>739</v>
      </c>
      <c r="G485" s="235"/>
      <c r="H485" s="235"/>
      <c r="I485" s="235"/>
      <c r="J485" s="158"/>
      <c r="K485" s="160">
        <v>13.65</v>
      </c>
      <c r="L485" s="158"/>
      <c r="M485" s="158"/>
      <c r="N485" s="158"/>
      <c r="O485" s="158"/>
      <c r="P485" s="158"/>
      <c r="Q485" s="158"/>
      <c r="R485" s="161"/>
      <c r="T485" s="162"/>
      <c r="U485" s="158"/>
      <c r="V485" s="158"/>
      <c r="W485" s="158"/>
      <c r="X485" s="158"/>
      <c r="Y485" s="158"/>
      <c r="Z485" s="158"/>
      <c r="AA485" s="163"/>
      <c r="AT485" s="164" t="s">
        <v>154</v>
      </c>
      <c r="AU485" s="164" t="s">
        <v>99</v>
      </c>
      <c r="AV485" s="11" t="s">
        <v>99</v>
      </c>
      <c r="AW485" s="11" t="s">
        <v>35</v>
      </c>
      <c r="AX485" s="11" t="s">
        <v>75</v>
      </c>
      <c r="AY485" s="164" t="s">
        <v>146</v>
      </c>
    </row>
    <row r="486" spans="2:65" s="12" customFormat="1" ht="16.5" customHeight="1">
      <c r="B486" s="165"/>
      <c r="C486" s="166"/>
      <c r="D486" s="166"/>
      <c r="E486" s="167" t="s">
        <v>5</v>
      </c>
      <c r="F486" s="238" t="s">
        <v>163</v>
      </c>
      <c r="G486" s="239"/>
      <c r="H486" s="239"/>
      <c r="I486" s="239"/>
      <c r="J486" s="166"/>
      <c r="K486" s="168">
        <v>27.95</v>
      </c>
      <c r="L486" s="166"/>
      <c r="M486" s="166"/>
      <c r="N486" s="166"/>
      <c r="O486" s="166"/>
      <c r="P486" s="166"/>
      <c r="Q486" s="166"/>
      <c r="R486" s="169"/>
      <c r="T486" s="170"/>
      <c r="U486" s="166"/>
      <c r="V486" s="166"/>
      <c r="W486" s="166"/>
      <c r="X486" s="166"/>
      <c r="Y486" s="166"/>
      <c r="Z486" s="166"/>
      <c r="AA486" s="171"/>
      <c r="AT486" s="172" t="s">
        <v>154</v>
      </c>
      <c r="AU486" s="172" t="s">
        <v>99</v>
      </c>
      <c r="AV486" s="12" t="s">
        <v>151</v>
      </c>
      <c r="AW486" s="12" t="s">
        <v>35</v>
      </c>
      <c r="AX486" s="12" t="s">
        <v>83</v>
      </c>
      <c r="AY486" s="172" t="s">
        <v>146</v>
      </c>
    </row>
    <row r="487" spans="2:65" s="1" customFormat="1" ht="25.5" customHeight="1">
      <c r="B487" s="123"/>
      <c r="C487" s="143" t="s">
        <v>740</v>
      </c>
      <c r="D487" s="143" t="s">
        <v>147</v>
      </c>
      <c r="E487" s="144" t="s">
        <v>741</v>
      </c>
      <c r="F487" s="240" t="s">
        <v>742</v>
      </c>
      <c r="G487" s="240"/>
      <c r="H487" s="240"/>
      <c r="I487" s="240"/>
      <c r="J487" s="145" t="s">
        <v>229</v>
      </c>
      <c r="K487" s="146">
        <v>22.75</v>
      </c>
      <c r="L487" s="241">
        <v>0</v>
      </c>
      <c r="M487" s="241"/>
      <c r="N487" s="223">
        <f>ROUND(L487*K487,2)</f>
        <v>0</v>
      </c>
      <c r="O487" s="223"/>
      <c r="P487" s="223"/>
      <c r="Q487" s="223"/>
      <c r="R487" s="124"/>
      <c r="T487" s="147" t="s">
        <v>5</v>
      </c>
      <c r="U487" s="46" t="s">
        <v>41</v>
      </c>
      <c r="V487" s="38"/>
      <c r="W487" s="148">
        <f>V487*K487</f>
        <v>0</v>
      </c>
      <c r="X487" s="148">
        <v>1.0300000000000001E-3</v>
      </c>
      <c r="Y487" s="148">
        <f>X487*K487</f>
        <v>2.3432500000000002E-2</v>
      </c>
      <c r="Z487" s="148">
        <v>0</v>
      </c>
      <c r="AA487" s="149">
        <f>Z487*K487</f>
        <v>0</v>
      </c>
      <c r="AR487" s="21" t="s">
        <v>236</v>
      </c>
      <c r="AT487" s="21" t="s">
        <v>147</v>
      </c>
      <c r="AU487" s="21" t="s">
        <v>99</v>
      </c>
      <c r="AY487" s="21" t="s">
        <v>146</v>
      </c>
      <c r="BE487" s="105">
        <f>IF(U487="základní",N487,0)</f>
        <v>0</v>
      </c>
      <c r="BF487" s="105">
        <f>IF(U487="snížená",N487,0)</f>
        <v>0</v>
      </c>
      <c r="BG487" s="105">
        <f>IF(U487="zákl. přenesená",N487,0)</f>
        <v>0</v>
      </c>
      <c r="BH487" s="105">
        <f>IF(U487="sníž. přenesená",N487,0)</f>
        <v>0</v>
      </c>
      <c r="BI487" s="105">
        <f>IF(U487="nulová",N487,0)</f>
        <v>0</v>
      </c>
      <c r="BJ487" s="21" t="s">
        <v>83</v>
      </c>
      <c r="BK487" s="105">
        <f>ROUND(L487*K487,2)</f>
        <v>0</v>
      </c>
      <c r="BL487" s="21" t="s">
        <v>236</v>
      </c>
      <c r="BM487" s="21" t="s">
        <v>743</v>
      </c>
    </row>
    <row r="488" spans="2:65" s="10" customFormat="1" ht="16.5" customHeight="1">
      <c r="B488" s="150"/>
      <c r="C488" s="151"/>
      <c r="D488" s="151"/>
      <c r="E488" s="152" t="s">
        <v>5</v>
      </c>
      <c r="F488" s="232" t="s">
        <v>744</v>
      </c>
      <c r="G488" s="233"/>
      <c r="H488" s="233"/>
      <c r="I488" s="233"/>
      <c r="J488" s="151"/>
      <c r="K488" s="152" t="s">
        <v>5</v>
      </c>
      <c r="L488" s="151"/>
      <c r="M488" s="151"/>
      <c r="N488" s="151"/>
      <c r="O488" s="151"/>
      <c r="P488" s="151"/>
      <c r="Q488" s="151"/>
      <c r="R488" s="153"/>
      <c r="T488" s="154"/>
      <c r="U488" s="151"/>
      <c r="V488" s="151"/>
      <c r="W488" s="151"/>
      <c r="X488" s="151"/>
      <c r="Y488" s="151"/>
      <c r="Z488" s="151"/>
      <c r="AA488" s="155"/>
      <c r="AT488" s="156" t="s">
        <v>154</v>
      </c>
      <c r="AU488" s="156" t="s">
        <v>99</v>
      </c>
      <c r="AV488" s="10" t="s">
        <v>83</v>
      </c>
      <c r="AW488" s="10" t="s">
        <v>35</v>
      </c>
      <c r="AX488" s="10" t="s">
        <v>75</v>
      </c>
      <c r="AY488" s="156" t="s">
        <v>146</v>
      </c>
    </row>
    <row r="489" spans="2:65" s="11" customFormat="1" ht="16.5" customHeight="1">
      <c r="B489" s="157"/>
      <c r="C489" s="158"/>
      <c r="D489" s="158"/>
      <c r="E489" s="159" t="s">
        <v>5</v>
      </c>
      <c r="F489" s="234" t="s">
        <v>738</v>
      </c>
      <c r="G489" s="235"/>
      <c r="H489" s="235"/>
      <c r="I489" s="235"/>
      <c r="J489" s="158"/>
      <c r="K489" s="160">
        <v>9.1</v>
      </c>
      <c r="L489" s="158"/>
      <c r="M489" s="158"/>
      <c r="N489" s="158"/>
      <c r="O489" s="158"/>
      <c r="P489" s="158"/>
      <c r="Q489" s="158"/>
      <c r="R489" s="161"/>
      <c r="T489" s="162"/>
      <c r="U489" s="158"/>
      <c r="V489" s="158"/>
      <c r="W489" s="158"/>
      <c r="X489" s="158"/>
      <c r="Y489" s="158"/>
      <c r="Z489" s="158"/>
      <c r="AA489" s="163"/>
      <c r="AT489" s="164" t="s">
        <v>154</v>
      </c>
      <c r="AU489" s="164" t="s">
        <v>99</v>
      </c>
      <c r="AV489" s="11" t="s">
        <v>99</v>
      </c>
      <c r="AW489" s="11" t="s">
        <v>35</v>
      </c>
      <c r="AX489" s="11" t="s">
        <v>75</v>
      </c>
      <c r="AY489" s="164" t="s">
        <v>146</v>
      </c>
    </row>
    <row r="490" spans="2:65" s="11" customFormat="1" ht="16.5" customHeight="1">
      <c r="B490" s="157"/>
      <c r="C490" s="158"/>
      <c r="D490" s="158"/>
      <c r="E490" s="159" t="s">
        <v>5</v>
      </c>
      <c r="F490" s="234" t="s">
        <v>739</v>
      </c>
      <c r="G490" s="235"/>
      <c r="H490" s="235"/>
      <c r="I490" s="235"/>
      <c r="J490" s="158"/>
      <c r="K490" s="160">
        <v>13.65</v>
      </c>
      <c r="L490" s="158"/>
      <c r="M490" s="158"/>
      <c r="N490" s="158"/>
      <c r="O490" s="158"/>
      <c r="P490" s="158"/>
      <c r="Q490" s="158"/>
      <c r="R490" s="161"/>
      <c r="T490" s="162"/>
      <c r="U490" s="158"/>
      <c r="V490" s="158"/>
      <c r="W490" s="158"/>
      <c r="X490" s="158"/>
      <c r="Y490" s="158"/>
      <c r="Z490" s="158"/>
      <c r="AA490" s="163"/>
      <c r="AT490" s="164" t="s">
        <v>154</v>
      </c>
      <c r="AU490" s="164" t="s">
        <v>99</v>
      </c>
      <c r="AV490" s="11" t="s">
        <v>99</v>
      </c>
      <c r="AW490" s="11" t="s">
        <v>35</v>
      </c>
      <c r="AX490" s="11" t="s">
        <v>75</v>
      </c>
      <c r="AY490" s="164" t="s">
        <v>146</v>
      </c>
    </row>
    <row r="491" spans="2:65" s="12" customFormat="1" ht="16.5" customHeight="1">
      <c r="B491" s="165"/>
      <c r="C491" s="166"/>
      <c r="D491" s="166"/>
      <c r="E491" s="167" t="s">
        <v>5</v>
      </c>
      <c r="F491" s="238" t="s">
        <v>163</v>
      </c>
      <c r="G491" s="239"/>
      <c r="H491" s="239"/>
      <c r="I491" s="239"/>
      <c r="J491" s="166"/>
      <c r="K491" s="168">
        <v>22.75</v>
      </c>
      <c r="L491" s="166"/>
      <c r="M491" s="166"/>
      <c r="N491" s="166"/>
      <c r="O491" s="166"/>
      <c r="P491" s="166"/>
      <c r="Q491" s="166"/>
      <c r="R491" s="169"/>
      <c r="T491" s="170"/>
      <c r="U491" s="166"/>
      <c r="V491" s="166"/>
      <c r="W491" s="166"/>
      <c r="X491" s="166"/>
      <c r="Y491" s="166"/>
      <c r="Z491" s="166"/>
      <c r="AA491" s="171"/>
      <c r="AT491" s="172" t="s">
        <v>154</v>
      </c>
      <c r="AU491" s="172" t="s">
        <v>99</v>
      </c>
      <c r="AV491" s="12" t="s">
        <v>151</v>
      </c>
      <c r="AW491" s="12" t="s">
        <v>35</v>
      </c>
      <c r="AX491" s="12" t="s">
        <v>83</v>
      </c>
      <c r="AY491" s="172" t="s">
        <v>146</v>
      </c>
    </row>
    <row r="492" spans="2:65" s="1" customFormat="1" ht="38.25" customHeight="1">
      <c r="B492" s="123"/>
      <c r="C492" s="173" t="s">
        <v>745</v>
      </c>
      <c r="D492" s="173" t="s">
        <v>341</v>
      </c>
      <c r="E492" s="174" t="s">
        <v>746</v>
      </c>
      <c r="F492" s="245" t="s">
        <v>747</v>
      </c>
      <c r="G492" s="245"/>
      <c r="H492" s="245"/>
      <c r="I492" s="245"/>
      <c r="J492" s="175" t="s">
        <v>209</v>
      </c>
      <c r="K492" s="176">
        <v>5.0049999999999999</v>
      </c>
      <c r="L492" s="246">
        <v>0</v>
      </c>
      <c r="M492" s="246"/>
      <c r="N492" s="244">
        <f>ROUND(L492*K492,2)</f>
        <v>0</v>
      </c>
      <c r="O492" s="223"/>
      <c r="P492" s="223"/>
      <c r="Q492" s="223"/>
      <c r="R492" s="124"/>
      <c r="T492" s="147" t="s">
        <v>5</v>
      </c>
      <c r="U492" s="46" t="s">
        <v>41</v>
      </c>
      <c r="V492" s="38"/>
      <c r="W492" s="148">
        <f>V492*K492</f>
        <v>0</v>
      </c>
      <c r="X492" s="148">
        <v>0</v>
      </c>
      <c r="Y492" s="148">
        <f>X492*K492</f>
        <v>0</v>
      </c>
      <c r="Z492" s="148">
        <v>0</v>
      </c>
      <c r="AA492" s="149">
        <f>Z492*K492</f>
        <v>0</v>
      </c>
      <c r="AR492" s="21" t="s">
        <v>334</v>
      </c>
      <c r="AT492" s="21" t="s">
        <v>341</v>
      </c>
      <c r="AU492" s="21" t="s">
        <v>99</v>
      </c>
      <c r="AY492" s="21" t="s">
        <v>146</v>
      </c>
      <c r="BE492" s="105">
        <f>IF(U492="základní",N492,0)</f>
        <v>0</v>
      </c>
      <c r="BF492" s="105">
        <f>IF(U492="snížená",N492,0)</f>
        <v>0</v>
      </c>
      <c r="BG492" s="105">
        <f>IF(U492="zákl. přenesená",N492,0)</f>
        <v>0</v>
      </c>
      <c r="BH492" s="105">
        <f>IF(U492="sníž. přenesená",N492,0)</f>
        <v>0</v>
      </c>
      <c r="BI492" s="105">
        <f>IF(U492="nulová",N492,0)</f>
        <v>0</v>
      </c>
      <c r="BJ492" s="21" t="s">
        <v>83</v>
      </c>
      <c r="BK492" s="105">
        <f>ROUND(L492*K492,2)</f>
        <v>0</v>
      </c>
      <c r="BL492" s="21" t="s">
        <v>236</v>
      </c>
      <c r="BM492" s="21" t="s">
        <v>748</v>
      </c>
    </row>
    <row r="493" spans="2:65" s="11" customFormat="1" ht="16.5" customHeight="1">
      <c r="B493" s="157"/>
      <c r="C493" s="158"/>
      <c r="D493" s="158"/>
      <c r="E493" s="159" t="s">
        <v>5</v>
      </c>
      <c r="F493" s="242" t="s">
        <v>749</v>
      </c>
      <c r="G493" s="243"/>
      <c r="H493" s="243"/>
      <c r="I493" s="243"/>
      <c r="J493" s="158"/>
      <c r="K493" s="160">
        <v>5.0049999999999999</v>
      </c>
      <c r="L493" s="158"/>
      <c r="M493" s="158"/>
      <c r="N493" s="158"/>
      <c r="O493" s="158"/>
      <c r="P493" s="158"/>
      <c r="Q493" s="158"/>
      <c r="R493" s="161"/>
      <c r="T493" s="162"/>
      <c r="U493" s="158"/>
      <c r="V493" s="158"/>
      <c r="W493" s="158"/>
      <c r="X493" s="158"/>
      <c r="Y493" s="158"/>
      <c r="Z493" s="158"/>
      <c r="AA493" s="163"/>
      <c r="AT493" s="164" t="s">
        <v>154</v>
      </c>
      <c r="AU493" s="164" t="s">
        <v>99</v>
      </c>
      <c r="AV493" s="11" t="s">
        <v>99</v>
      </c>
      <c r="AW493" s="11" t="s">
        <v>35</v>
      </c>
      <c r="AX493" s="11" t="s">
        <v>83</v>
      </c>
      <c r="AY493" s="164" t="s">
        <v>146</v>
      </c>
    </row>
    <row r="494" spans="2:65" s="1" customFormat="1" ht="25.5" customHeight="1">
      <c r="B494" s="123"/>
      <c r="C494" s="143" t="s">
        <v>750</v>
      </c>
      <c r="D494" s="143" t="s">
        <v>147</v>
      </c>
      <c r="E494" s="144" t="s">
        <v>751</v>
      </c>
      <c r="F494" s="240" t="s">
        <v>752</v>
      </c>
      <c r="G494" s="240"/>
      <c r="H494" s="240"/>
      <c r="I494" s="240"/>
      <c r="J494" s="145" t="s">
        <v>209</v>
      </c>
      <c r="K494" s="146">
        <v>38.25</v>
      </c>
      <c r="L494" s="241">
        <v>0</v>
      </c>
      <c r="M494" s="241"/>
      <c r="N494" s="223">
        <f>ROUND(L494*K494,2)</f>
        <v>0</v>
      </c>
      <c r="O494" s="223"/>
      <c r="P494" s="223"/>
      <c r="Q494" s="223"/>
      <c r="R494" s="124"/>
      <c r="T494" s="147" t="s">
        <v>5</v>
      </c>
      <c r="U494" s="46" t="s">
        <v>41</v>
      </c>
      <c r="V494" s="38"/>
      <c r="W494" s="148">
        <f>V494*K494</f>
        <v>0</v>
      </c>
      <c r="X494" s="148">
        <v>0</v>
      </c>
      <c r="Y494" s="148">
        <f>X494*K494</f>
        <v>0</v>
      </c>
      <c r="Z494" s="148">
        <v>8.3169999999999994E-2</v>
      </c>
      <c r="AA494" s="149">
        <f>Z494*K494</f>
        <v>3.1812524999999998</v>
      </c>
      <c r="AR494" s="21" t="s">
        <v>236</v>
      </c>
      <c r="AT494" s="21" t="s">
        <v>147</v>
      </c>
      <c r="AU494" s="21" t="s">
        <v>99</v>
      </c>
      <c r="AY494" s="21" t="s">
        <v>146</v>
      </c>
      <c r="BE494" s="105">
        <f>IF(U494="základní",N494,0)</f>
        <v>0</v>
      </c>
      <c r="BF494" s="105">
        <f>IF(U494="snížená",N494,0)</f>
        <v>0</v>
      </c>
      <c r="BG494" s="105">
        <f>IF(U494="zákl. přenesená",N494,0)</f>
        <v>0</v>
      </c>
      <c r="BH494" s="105">
        <f>IF(U494="sníž. přenesená",N494,0)</f>
        <v>0</v>
      </c>
      <c r="BI494" s="105">
        <f>IF(U494="nulová",N494,0)</f>
        <v>0</v>
      </c>
      <c r="BJ494" s="21" t="s">
        <v>83</v>
      </c>
      <c r="BK494" s="105">
        <f>ROUND(L494*K494,2)</f>
        <v>0</v>
      </c>
      <c r="BL494" s="21" t="s">
        <v>236</v>
      </c>
      <c r="BM494" s="21" t="s">
        <v>753</v>
      </c>
    </row>
    <row r="495" spans="2:65" s="10" customFormat="1" ht="16.5" customHeight="1">
      <c r="B495" s="150"/>
      <c r="C495" s="151"/>
      <c r="D495" s="151"/>
      <c r="E495" s="152" t="s">
        <v>5</v>
      </c>
      <c r="F495" s="232" t="s">
        <v>754</v>
      </c>
      <c r="G495" s="233"/>
      <c r="H495" s="233"/>
      <c r="I495" s="233"/>
      <c r="J495" s="151"/>
      <c r="K495" s="152" t="s">
        <v>5</v>
      </c>
      <c r="L495" s="151"/>
      <c r="M495" s="151"/>
      <c r="N495" s="151"/>
      <c r="O495" s="151"/>
      <c r="P495" s="151"/>
      <c r="Q495" s="151"/>
      <c r="R495" s="153"/>
      <c r="T495" s="154"/>
      <c r="U495" s="151"/>
      <c r="V495" s="151"/>
      <c r="W495" s="151"/>
      <c r="X495" s="151"/>
      <c r="Y495" s="151"/>
      <c r="Z495" s="151"/>
      <c r="AA495" s="155"/>
      <c r="AT495" s="156" t="s">
        <v>154</v>
      </c>
      <c r="AU495" s="156" t="s">
        <v>99</v>
      </c>
      <c r="AV495" s="10" t="s">
        <v>83</v>
      </c>
      <c r="AW495" s="10" t="s">
        <v>35</v>
      </c>
      <c r="AX495" s="10" t="s">
        <v>75</v>
      </c>
      <c r="AY495" s="156" t="s">
        <v>146</v>
      </c>
    </row>
    <row r="496" spans="2:65" s="11" customFormat="1" ht="16.5" customHeight="1">
      <c r="B496" s="157"/>
      <c r="C496" s="158"/>
      <c r="D496" s="158"/>
      <c r="E496" s="159" t="s">
        <v>5</v>
      </c>
      <c r="F496" s="234" t="s">
        <v>755</v>
      </c>
      <c r="G496" s="235"/>
      <c r="H496" s="235"/>
      <c r="I496" s="235"/>
      <c r="J496" s="158"/>
      <c r="K496" s="160">
        <v>8.8800000000000008</v>
      </c>
      <c r="L496" s="158"/>
      <c r="M496" s="158"/>
      <c r="N496" s="158"/>
      <c r="O496" s="158"/>
      <c r="P496" s="158"/>
      <c r="Q496" s="158"/>
      <c r="R496" s="161"/>
      <c r="T496" s="162"/>
      <c r="U496" s="158"/>
      <c r="V496" s="158"/>
      <c r="W496" s="158"/>
      <c r="X496" s="158"/>
      <c r="Y496" s="158"/>
      <c r="Z496" s="158"/>
      <c r="AA496" s="163"/>
      <c r="AT496" s="164" t="s">
        <v>154</v>
      </c>
      <c r="AU496" s="164" t="s">
        <v>99</v>
      </c>
      <c r="AV496" s="11" t="s">
        <v>99</v>
      </c>
      <c r="AW496" s="11" t="s">
        <v>35</v>
      </c>
      <c r="AX496" s="11" t="s">
        <v>75</v>
      </c>
      <c r="AY496" s="164" t="s">
        <v>146</v>
      </c>
    </row>
    <row r="497" spans="2:65" s="10" customFormat="1" ht="16.5" customHeight="1">
      <c r="B497" s="150"/>
      <c r="C497" s="151"/>
      <c r="D497" s="151"/>
      <c r="E497" s="152" t="s">
        <v>5</v>
      </c>
      <c r="F497" s="236" t="s">
        <v>756</v>
      </c>
      <c r="G497" s="237"/>
      <c r="H497" s="237"/>
      <c r="I497" s="237"/>
      <c r="J497" s="151"/>
      <c r="K497" s="152" t="s">
        <v>5</v>
      </c>
      <c r="L497" s="151"/>
      <c r="M497" s="151"/>
      <c r="N497" s="151"/>
      <c r="O497" s="151"/>
      <c r="P497" s="151"/>
      <c r="Q497" s="151"/>
      <c r="R497" s="153"/>
      <c r="T497" s="154"/>
      <c r="U497" s="151"/>
      <c r="V497" s="151"/>
      <c r="W497" s="151"/>
      <c r="X497" s="151"/>
      <c r="Y497" s="151"/>
      <c r="Z497" s="151"/>
      <c r="AA497" s="155"/>
      <c r="AT497" s="156" t="s">
        <v>154</v>
      </c>
      <c r="AU497" s="156" t="s">
        <v>99</v>
      </c>
      <c r="AV497" s="10" t="s">
        <v>83</v>
      </c>
      <c r="AW497" s="10" t="s">
        <v>35</v>
      </c>
      <c r="AX497" s="10" t="s">
        <v>75</v>
      </c>
      <c r="AY497" s="156" t="s">
        <v>146</v>
      </c>
    </row>
    <row r="498" spans="2:65" s="11" customFormat="1" ht="16.5" customHeight="1">
      <c r="B498" s="157"/>
      <c r="C498" s="158"/>
      <c r="D498" s="158"/>
      <c r="E498" s="159" t="s">
        <v>5</v>
      </c>
      <c r="F498" s="234" t="s">
        <v>757</v>
      </c>
      <c r="G498" s="235"/>
      <c r="H498" s="235"/>
      <c r="I498" s="235"/>
      <c r="J498" s="158"/>
      <c r="K498" s="160">
        <v>10.92</v>
      </c>
      <c r="L498" s="158"/>
      <c r="M498" s="158"/>
      <c r="N498" s="158"/>
      <c r="O498" s="158"/>
      <c r="P498" s="158"/>
      <c r="Q498" s="158"/>
      <c r="R498" s="161"/>
      <c r="T498" s="162"/>
      <c r="U498" s="158"/>
      <c r="V498" s="158"/>
      <c r="W498" s="158"/>
      <c r="X498" s="158"/>
      <c r="Y498" s="158"/>
      <c r="Z498" s="158"/>
      <c r="AA498" s="163"/>
      <c r="AT498" s="164" t="s">
        <v>154</v>
      </c>
      <c r="AU498" s="164" t="s">
        <v>99</v>
      </c>
      <c r="AV498" s="11" t="s">
        <v>99</v>
      </c>
      <c r="AW498" s="11" t="s">
        <v>35</v>
      </c>
      <c r="AX498" s="11" t="s">
        <v>75</v>
      </c>
      <c r="AY498" s="164" t="s">
        <v>146</v>
      </c>
    </row>
    <row r="499" spans="2:65" s="10" customFormat="1" ht="16.5" customHeight="1">
      <c r="B499" s="150"/>
      <c r="C499" s="151"/>
      <c r="D499" s="151"/>
      <c r="E499" s="152" t="s">
        <v>5</v>
      </c>
      <c r="F499" s="236" t="s">
        <v>665</v>
      </c>
      <c r="G499" s="237"/>
      <c r="H499" s="237"/>
      <c r="I499" s="237"/>
      <c r="J499" s="151"/>
      <c r="K499" s="152" t="s">
        <v>5</v>
      </c>
      <c r="L499" s="151"/>
      <c r="M499" s="151"/>
      <c r="N499" s="151"/>
      <c r="O499" s="151"/>
      <c r="P499" s="151"/>
      <c r="Q499" s="151"/>
      <c r="R499" s="153"/>
      <c r="T499" s="154"/>
      <c r="U499" s="151"/>
      <c r="V499" s="151"/>
      <c r="W499" s="151"/>
      <c r="X499" s="151"/>
      <c r="Y499" s="151"/>
      <c r="Z499" s="151"/>
      <c r="AA499" s="155"/>
      <c r="AT499" s="156" t="s">
        <v>154</v>
      </c>
      <c r="AU499" s="156" t="s">
        <v>99</v>
      </c>
      <c r="AV499" s="10" t="s">
        <v>83</v>
      </c>
      <c r="AW499" s="10" t="s">
        <v>35</v>
      </c>
      <c r="AX499" s="10" t="s">
        <v>75</v>
      </c>
      <c r="AY499" s="156" t="s">
        <v>146</v>
      </c>
    </row>
    <row r="500" spans="2:65" s="11" customFormat="1" ht="16.5" customHeight="1">
      <c r="B500" s="157"/>
      <c r="C500" s="158"/>
      <c r="D500" s="158"/>
      <c r="E500" s="159" t="s">
        <v>5</v>
      </c>
      <c r="F500" s="234" t="s">
        <v>666</v>
      </c>
      <c r="G500" s="235"/>
      <c r="H500" s="235"/>
      <c r="I500" s="235"/>
      <c r="J500" s="158"/>
      <c r="K500" s="160">
        <v>9.25</v>
      </c>
      <c r="L500" s="158"/>
      <c r="M500" s="158"/>
      <c r="N500" s="158"/>
      <c r="O500" s="158"/>
      <c r="P500" s="158"/>
      <c r="Q500" s="158"/>
      <c r="R500" s="161"/>
      <c r="T500" s="162"/>
      <c r="U500" s="158"/>
      <c r="V500" s="158"/>
      <c r="W500" s="158"/>
      <c r="X500" s="158"/>
      <c r="Y500" s="158"/>
      <c r="Z500" s="158"/>
      <c r="AA500" s="163"/>
      <c r="AT500" s="164" t="s">
        <v>154</v>
      </c>
      <c r="AU500" s="164" t="s">
        <v>99</v>
      </c>
      <c r="AV500" s="11" t="s">
        <v>99</v>
      </c>
      <c r="AW500" s="11" t="s">
        <v>35</v>
      </c>
      <c r="AX500" s="11" t="s">
        <v>75</v>
      </c>
      <c r="AY500" s="164" t="s">
        <v>146</v>
      </c>
    </row>
    <row r="501" spans="2:65" s="10" customFormat="1" ht="16.5" customHeight="1">
      <c r="B501" s="150"/>
      <c r="C501" s="151"/>
      <c r="D501" s="151"/>
      <c r="E501" s="152" t="s">
        <v>5</v>
      </c>
      <c r="F501" s="236" t="s">
        <v>218</v>
      </c>
      <c r="G501" s="237"/>
      <c r="H501" s="237"/>
      <c r="I501" s="237"/>
      <c r="J501" s="151"/>
      <c r="K501" s="152" t="s">
        <v>5</v>
      </c>
      <c r="L501" s="151"/>
      <c r="M501" s="151"/>
      <c r="N501" s="151"/>
      <c r="O501" s="151"/>
      <c r="P501" s="151"/>
      <c r="Q501" s="151"/>
      <c r="R501" s="153"/>
      <c r="T501" s="154"/>
      <c r="U501" s="151"/>
      <c r="V501" s="151"/>
      <c r="W501" s="151"/>
      <c r="X501" s="151"/>
      <c r="Y501" s="151"/>
      <c r="Z501" s="151"/>
      <c r="AA501" s="155"/>
      <c r="AT501" s="156" t="s">
        <v>154</v>
      </c>
      <c r="AU501" s="156" t="s">
        <v>99</v>
      </c>
      <c r="AV501" s="10" t="s">
        <v>83</v>
      </c>
      <c r="AW501" s="10" t="s">
        <v>35</v>
      </c>
      <c r="AX501" s="10" t="s">
        <v>75</v>
      </c>
      <c r="AY501" s="156" t="s">
        <v>146</v>
      </c>
    </row>
    <row r="502" spans="2:65" s="11" customFormat="1" ht="16.5" customHeight="1">
      <c r="B502" s="157"/>
      <c r="C502" s="158"/>
      <c r="D502" s="158"/>
      <c r="E502" s="159" t="s">
        <v>5</v>
      </c>
      <c r="F502" s="234" t="s">
        <v>532</v>
      </c>
      <c r="G502" s="235"/>
      <c r="H502" s="235"/>
      <c r="I502" s="235"/>
      <c r="J502" s="158"/>
      <c r="K502" s="160">
        <v>9.1999999999999993</v>
      </c>
      <c r="L502" s="158"/>
      <c r="M502" s="158"/>
      <c r="N502" s="158"/>
      <c r="O502" s="158"/>
      <c r="P502" s="158"/>
      <c r="Q502" s="158"/>
      <c r="R502" s="161"/>
      <c r="T502" s="162"/>
      <c r="U502" s="158"/>
      <c r="V502" s="158"/>
      <c r="W502" s="158"/>
      <c r="X502" s="158"/>
      <c r="Y502" s="158"/>
      <c r="Z502" s="158"/>
      <c r="AA502" s="163"/>
      <c r="AT502" s="164" t="s">
        <v>154</v>
      </c>
      <c r="AU502" s="164" t="s">
        <v>99</v>
      </c>
      <c r="AV502" s="11" t="s">
        <v>99</v>
      </c>
      <c r="AW502" s="11" t="s">
        <v>35</v>
      </c>
      <c r="AX502" s="11" t="s">
        <v>75</v>
      </c>
      <c r="AY502" s="164" t="s">
        <v>146</v>
      </c>
    </row>
    <row r="503" spans="2:65" s="12" customFormat="1" ht="16.5" customHeight="1">
      <c r="B503" s="165"/>
      <c r="C503" s="166"/>
      <c r="D503" s="166"/>
      <c r="E503" s="167" t="s">
        <v>5</v>
      </c>
      <c r="F503" s="238" t="s">
        <v>163</v>
      </c>
      <c r="G503" s="239"/>
      <c r="H503" s="239"/>
      <c r="I503" s="239"/>
      <c r="J503" s="166"/>
      <c r="K503" s="168">
        <v>38.25</v>
      </c>
      <c r="L503" s="166"/>
      <c r="M503" s="166"/>
      <c r="N503" s="166"/>
      <c r="O503" s="166"/>
      <c r="P503" s="166"/>
      <c r="Q503" s="166"/>
      <c r="R503" s="169"/>
      <c r="T503" s="170"/>
      <c r="U503" s="166"/>
      <c r="V503" s="166"/>
      <c r="W503" s="166"/>
      <c r="X503" s="166"/>
      <c r="Y503" s="166"/>
      <c r="Z503" s="166"/>
      <c r="AA503" s="171"/>
      <c r="AT503" s="172" t="s">
        <v>154</v>
      </c>
      <c r="AU503" s="172" t="s">
        <v>99</v>
      </c>
      <c r="AV503" s="12" t="s">
        <v>151</v>
      </c>
      <c r="AW503" s="12" t="s">
        <v>35</v>
      </c>
      <c r="AX503" s="12" t="s">
        <v>83</v>
      </c>
      <c r="AY503" s="172" t="s">
        <v>146</v>
      </c>
    </row>
    <row r="504" spans="2:65" s="1" customFormat="1" ht="25.5" customHeight="1">
      <c r="B504" s="123"/>
      <c r="C504" s="143" t="s">
        <v>758</v>
      </c>
      <c r="D504" s="143" t="s">
        <v>147</v>
      </c>
      <c r="E504" s="144" t="s">
        <v>759</v>
      </c>
      <c r="F504" s="240" t="s">
        <v>760</v>
      </c>
      <c r="G504" s="240"/>
      <c r="H504" s="240"/>
      <c r="I504" s="240"/>
      <c r="J504" s="145" t="s">
        <v>229</v>
      </c>
      <c r="K504" s="146">
        <v>11.6</v>
      </c>
      <c r="L504" s="241">
        <v>0</v>
      </c>
      <c r="M504" s="241"/>
      <c r="N504" s="223">
        <f>ROUND(L504*K504,2)</f>
        <v>0</v>
      </c>
      <c r="O504" s="223"/>
      <c r="P504" s="223"/>
      <c r="Q504" s="223"/>
      <c r="R504" s="124"/>
      <c r="T504" s="147" t="s">
        <v>5</v>
      </c>
      <c r="U504" s="46" t="s">
        <v>41</v>
      </c>
      <c r="V504" s="38"/>
      <c r="W504" s="148">
        <f>V504*K504</f>
        <v>0</v>
      </c>
      <c r="X504" s="148">
        <v>6.2E-4</v>
      </c>
      <c r="Y504" s="148">
        <f>X504*K504</f>
        <v>7.1919999999999996E-3</v>
      </c>
      <c r="Z504" s="148">
        <v>0</v>
      </c>
      <c r="AA504" s="149">
        <f>Z504*K504</f>
        <v>0</v>
      </c>
      <c r="AR504" s="21" t="s">
        <v>236</v>
      </c>
      <c r="AT504" s="21" t="s">
        <v>147</v>
      </c>
      <c r="AU504" s="21" t="s">
        <v>99</v>
      </c>
      <c r="AY504" s="21" t="s">
        <v>146</v>
      </c>
      <c r="BE504" s="105">
        <f>IF(U504="základní",N504,0)</f>
        <v>0</v>
      </c>
      <c r="BF504" s="105">
        <f>IF(U504="snížená",N504,0)</f>
        <v>0</v>
      </c>
      <c r="BG504" s="105">
        <f>IF(U504="zákl. přenesená",N504,0)</f>
        <v>0</v>
      </c>
      <c r="BH504" s="105">
        <f>IF(U504="sníž. přenesená",N504,0)</f>
        <v>0</v>
      </c>
      <c r="BI504" s="105">
        <f>IF(U504="nulová",N504,0)</f>
        <v>0</v>
      </c>
      <c r="BJ504" s="21" t="s">
        <v>83</v>
      </c>
      <c r="BK504" s="105">
        <f>ROUND(L504*K504,2)</f>
        <v>0</v>
      </c>
      <c r="BL504" s="21" t="s">
        <v>236</v>
      </c>
      <c r="BM504" s="21" t="s">
        <v>761</v>
      </c>
    </row>
    <row r="505" spans="2:65" s="10" customFormat="1" ht="16.5" customHeight="1">
      <c r="B505" s="150"/>
      <c r="C505" s="151"/>
      <c r="D505" s="151"/>
      <c r="E505" s="152" t="s">
        <v>5</v>
      </c>
      <c r="F505" s="232" t="s">
        <v>665</v>
      </c>
      <c r="G505" s="233"/>
      <c r="H505" s="233"/>
      <c r="I505" s="233"/>
      <c r="J505" s="151"/>
      <c r="K505" s="152" t="s">
        <v>5</v>
      </c>
      <c r="L505" s="151"/>
      <c r="M505" s="151"/>
      <c r="N505" s="151"/>
      <c r="O505" s="151"/>
      <c r="P505" s="151"/>
      <c r="Q505" s="151"/>
      <c r="R505" s="153"/>
      <c r="T505" s="154"/>
      <c r="U505" s="151"/>
      <c r="V505" s="151"/>
      <c r="W505" s="151"/>
      <c r="X505" s="151"/>
      <c r="Y505" s="151"/>
      <c r="Z505" s="151"/>
      <c r="AA505" s="155"/>
      <c r="AT505" s="156" t="s">
        <v>154</v>
      </c>
      <c r="AU505" s="156" t="s">
        <v>99</v>
      </c>
      <c r="AV505" s="10" t="s">
        <v>83</v>
      </c>
      <c r="AW505" s="10" t="s">
        <v>35</v>
      </c>
      <c r="AX505" s="10" t="s">
        <v>75</v>
      </c>
      <c r="AY505" s="156" t="s">
        <v>146</v>
      </c>
    </row>
    <row r="506" spans="2:65" s="11" customFormat="1" ht="16.5" customHeight="1">
      <c r="B506" s="157"/>
      <c r="C506" s="158"/>
      <c r="D506" s="158"/>
      <c r="E506" s="159" t="s">
        <v>5</v>
      </c>
      <c r="F506" s="234" t="s">
        <v>395</v>
      </c>
      <c r="G506" s="235"/>
      <c r="H506" s="235"/>
      <c r="I506" s="235"/>
      <c r="J506" s="158"/>
      <c r="K506" s="160">
        <v>12.4</v>
      </c>
      <c r="L506" s="158"/>
      <c r="M506" s="158"/>
      <c r="N506" s="158"/>
      <c r="O506" s="158"/>
      <c r="P506" s="158"/>
      <c r="Q506" s="158"/>
      <c r="R506" s="161"/>
      <c r="T506" s="162"/>
      <c r="U506" s="158"/>
      <c r="V506" s="158"/>
      <c r="W506" s="158"/>
      <c r="X506" s="158"/>
      <c r="Y506" s="158"/>
      <c r="Z506" s="158"/>
      <c r="AA506" s="163"/>
      <c r="AT506" s="164" t="s">
        <v>154</v>
      </c>
      <c r="AU506" s="164" t="s">
        <v>99</v>
      </c>
      <c r="AV506" s="11" t="s">
        <v>99</v>
      </c>
      <c r="AW506" s="11" t="s">
        <v>35</v>
      </c>
      <c r="AX506" s="11" t="s">
        <v>75</v>
      </c>
      <c r="AY506" s="164" t="s">
        <v>146</v>
      </c>
    </row>
    <row r="507" spans="2:65" s="11" customFormat="1" ht="16.5" customHeight="1">
      <c r="B507" s="157"/>
      <c r="C507" s="158"/>
      <c r="D507" s="158"/>
      <c r="E507" s="159" t="s">
        <v>5</v>
      </c>
      <c r="F507" s="234" t="s">
        <v>762</v>
      </c>
      <c r="G507" s="235"/>
      <c r="H507" s="235"/>
      <c r="I507" s="235"/>
      <c r="J507" s="158"/>
      <c r="K507" s="160">
        <v>-0.8</v>
      </c>
      <c r="L507" s="158"/>
      <c r="M507" s="158"/>
      <c r="N507" s="158"/>
      <c r="O507" s="158"/>
      <c r="P507" s="158"/>
      <c r="Q507" s="158"/>
      <c r="R507" s="161"/>
      <c r="T507" s="162"/>
      <c r="U507" s="158"/>
      <c r="V507" s="158"/>
      <c r="W507" s="158"/>
      <c r="X507" s="158"/>
      <c r="Y507" s="158"/>
      <c r="Z507" s="158"/>
      <c r="AA507" s="163"/>
      <c r="AT507" s="164" t="s">
        <v>154</v>
      </c>
      <c r="AU507" s="164" t="s">
        <v>99</v>
      </c>
      <c r="AV507" s="11" t="s">
        <v>99</v>
      </c>
      <c r="AW507" s="11" t="s">
        <v>35</v>
      </c>
      <c r="AX507" s="11" t="s">
        <v>75</v>
      </c>
      <c r="AY507" s="164" t="s">
        <v>146</v>
      </c>
    </row>
    <row r="508" spans="2:65" s="12" customFormat="1" ht="16.5" customHeight="1">
      <c r="B508" s="165"/>
      <c r="C508" s="166"/>
      <c r="D508" s="166"/>
      <c r="E508" s="167" t="s">
        <v>5</v>
      </c>
      <c r="F508" s="238" t="s">
        <v>163</v>
      </c>
      <c r="G508" s="239"/>
      <c r="H508" s="239"/>
      <c r="I508" s="239"/>
      <c r="J508" s="166"/>
      <c r="K508" s="168">
        <v>11.6</v>
      </c>
      <c r="L508" s="166"/>
      <c r="M508" s="166"/>
      <c r="N508" s="166"/>
      <c r="O508" s="166"/>
      <c r="P508" s="166"/>
      <c r="Q508" s="166"/>
      <c r="R508" s="169"/>
      <c r="T508" s="170"/>
      <c r="U508" s="166"/>
      <c r="V508" s="166"/>
      <c r="W508" s="166"/>
      <c r="X508" s="166"/>
      <c r="Y508" s="166"/>
      <c r="Z508" s="166"/>
      <c r="AA508" s="171"/>
      <c r="AT508" s="172" t="s">
        <v>154</v>
      </c>
      <c r="AU508" s="172" t="s">
        <v>99</v>
      </c>
      <c r="AV508" s="12" t="s">
        <v>151</v>
      </c>
      <c r="AW508" s="12" t="s">
        <v>35</v>
      </c>
      <c r="AX508" s="12" t="s">
        <v>83</v>
      </c>
      <c r="AY508" s="172" t="s">
        <v>146</v>
      </c>
    </row>
    <row r="509" spans="2:65" s="1" customFormat="1" ht="38.25" customHeight="1">
      <c r="B509" s="123"/>
      <c r="C509" s="143" t="s">
        <v>763</v>
      </c>
      <c r="D509" s="143" t="s">
        <v>147</v>
      </c>
      <c r="E509" s="144" t="s">
        <v>764</v>
      </c>
      <c r="F509" s="240" t="s">
        <v>765</v>
      </c>
      <c r="G509" s="240"/>
      <c r="H509" s="240"/>
      <c r="I509" s="240"/>
      <c r="J509" s="145" t="s">
        <v>209</v>
      </c>
      <c r="K509" s="146">
        <v>38.25</v>
      </c>
      <c r="L509" s="241">
        <v>0</v>
      </c>
      <c r="M509" s="241"/>
      <c r="N509" s="223">
        <f>ROUND(L509*K509,2)</f>
        <v>0</v>
      </c>
      <c r="O509" s="223"/>
      <c r="P509" s="223"/>
      <c r="Q509" s="223"/>
      <c r="R509" s="124"/>
      <c r="T509" s="147" t="s">
        <v>5</v>
      </c>
      <c r="U509" s="46" t="s">
        <v>41</v>
      </c>
      <c r="V509" s="38"/>
      <c r="W509" s="148">
        <f>V509*K509</f>
        <v>0</v>
      </c>
      <c r="X509" s="148">
        <v>3.5000000000000001E-3</v>
      </c>
      <c r="Y509" s="148">
        <f>X509*K509</f>
        <v>0.13387499999999999</v>
      </c>
      <c r="Z509" s="148">
        <v>0</v>
      </c>
      <c r="AA509" s="149">
        <f>Z509*K509</f>
        <v>0</v>
      </c>
      <c r="AR509" s="21" t="s">
        <v>236</v>
      </c>
      <c r="AT509" s="21" t="s">
        <v>147</v>
      </c>
      <c r="AU509" s="21" t="s">
        <v>99</v>
      </c>
      <c r="AY509" s="21" t="s">
        <v>146</v>
      </c>
      <c r="BE509" s="105">
        <f>IF(U509="základní",N509,0)</f>
        <v>0</v>
      </c>
      <c r="BF509" s="105">
        <f>IF(U509="snížená",N509,0)</f>
        <v>0</v>
      </c>
      <c r="BG509" s="105">
        <f>IF(U509="zákl. přenesená",N509,0)</f>
        <v>0</v>
      </c>
      <c r="BH509" s="105">
        <f>IF(U509="sníž. přenesená",N509,0)</f>
        <v>0</v>
      </c>
      <c r="BI509" s="105">
        <f>IF(U509="nulová",N509,0)</f>
        <v>0</v>
      </c>
      <c r="BJ509" s="21" t="s">
        <v>83</v>
      </c>
      <c r="BK509" s="105">
        <f>ROUND(L509*K509,2)</f>
        <v>0</v>
      </c>
      <c r="BL509" s="21" t="s">
        <v>236</v>
      </c>
      <c r="BM509" s="21" t="s">
        <v>766</v>
      </c>
    </row>
    <row r="510" spans="2:65" s="11" customFormat="1" ht="16.5" customHeight="1">
      <c r="B510" s="157"/>
      <c r="C510" s="158"/>
      <c r="D510" s="158"/>
      <c r="E510" s="159" t="s">
        <v>5</v>
      </c>
      <c r="F510" s="242" t="s">
        <v>379</v>
      </c>
      <c r="G510" s="243"/>
      <c r="H510" s="243"/>
      <c r="I510" s="243"/>
      <c r="J510" s="158"/>
      <c r="K510" s="160">
        <v>38.25</v>
      </c>
      <c r="L510" s="158"/>
      <c r="M510" s="158"/>
      <c r="N510" s="158"/>
      <c r="O510" s="158"/>
      <c r="P510" s="158"/>
      <c r="Q510" s="158"/>
      <c r="R510" s="161"/>
      <c r="T510" s="162"/>
      <c r="U510" s="158"/>
      <c r="V510" s="158"/>
      <c r="W510" s="158"/>
      <c r="X510" s="158"/>
      <c r="Y510" s="158"/>
      <c r="Z510" s="158"/>
      <c r="AA510" s="163"/>
      <c r="AT510" s="164" t="s">
        <v>154</v>
      </c>
      <c r="AU510" s="164" t="s">
        <v>99</v>
      </c>
      <c r="AV510" s="11" t="s">
        <v>99</v>
      </c>
      <c r="AW510" s="11" t="s">
        <v>35</v>
      </c>
      <c r="AX510" s="11" t="s">
        <v>83</v>
      </c>
      <c r="AY510" s="164" t="s">
        <v>146</v>
      </c>
    </row>
    <row r="511" spans="2:65" s="1" customFormat="1" ht="38.25" customHeight="1">
      <c r="B511" s="123"/>
      <c r="C511" s="173" t="s">
        <v>767</v>
      </c>
      <c r="D511" s="173" t="s">
        <v>341</v>
      </c>
      <c r="E511" s="174" t="s">
        <v>768</v>
      </c>
      <c r="F511" s="245" t="s">
        <v>769</v>
      </c>
      <c r="G511" s="245"/>
      <c r="H511" s="245"/>
      <c r="I511" s="245"/>
      <c r="J511" s="175" t="s">
        <v>209</v>
      </c>
      <c r="K511" s="176">
        <v>43.744999999999997</v>
      </c>
      <c r="L511" s="246">
        <v>0</v>
      </c>
      <c r="M511" s="246"/>
      <c r="N511" s="244">
        <f>ROUND(L511*K511,2)</f>
        <v>0</v>
      </c>
      <c r="O511" s="223"/>
      <c r="P511" s="223"/>
      <c r="Q511" s="223"/>
      <c r="R511" s="124"/>
      <c r="T511" s="147" t="s">
        <v>5</v>
      </c>
      <c r="U511" s="46" t="s">
        <v>41</v>
      </c>
      <c r="V511" s="38"/>
      <c r="W511" s="148">
        <f>V511*K511</f>
        <v>0</v>
      </c>
      <c r="X511" s="148">
        <v>0</v>
      </c>
      <c r="Y511" s="148">
        <f>X511*K511</f>
        <v>0</v>
      </c>
      <c r="Z511" s="148">
        <v>0</v>
      </c>
      <c r="AA511" s="149">
        <f>Z511*K511</f>
        <v>0</v>
      </c>
      <c r="AR511" s="21" t="s">
        <v>334</v>
      </c>
      <c r="AT511" s="21" t="s">
        <v>341</v>
      </c>
      <c r="AU511" s="21" t="s">
        <v>99</v>
      </c>
      <c r="AY511" s="21" t="s">
        <v>146</v>
      </c>
      <c r="BE511" s="105">
        <f>IF(U511="základní",N511,0)</f>
        <v>0</v>
      </c>
      <c r="BF511" s="105">
        <f>IF(U511="snížená",N511,0)</f>
        <v>0</v>
      </c>
      <c r="BG511" s="105">
        <f>IF(U511="zákl. přenesená",N511,0)</f>
        <v>0</v>
      </c>
      <c r="BH511" s="105">
        <f>IF(U511="sníž. přenesená",N511,0)</f>
        <v>0</v>
      </c>
      <c r="BI511" s="105">
        <f>IF(U511="nulová",N511,0)</f>
        <v>0</v>
      </c>
      <c r="BJ511" s="21" t="s">
        <v>83</v>
      </c>
      <c r="BK511" s="105">
        <f>ROUND(L511*K511,2)</f>
        <v>0</v>
      </c>
      <c r="BL511" s="21" t="s">
        <v>236</v>
      </c>
      <c r="BM511" s="21" t="s">
        <v>770</v>
      </c>
    </row>
    <row r="512" spans="2:65" s="10" customFormat="1" ht="16.5" customHeight="1">
      <c r="B512" s="150"/>
      <c r="C512" s="151"/>
      <c r="D512" s="151"/>
      <c r="E512" s="152" t="s">
        <v>5</v>
      </c>
      <c r="F512" s="232" t="s">
        <v>771</v>
      </c>
      <c r="G512" s="233"/>
      <c r="H512" s="233"/>
      <c r="I512" s="233"/>
      <c r="J512" s="151"/>
      <c r="K512" s="152" t="s">
        <v>5</v>
      </c>
      <c r="L512" s="151"/>
      <c r="M512" s="151"/>
      <c r="N512" s="151"/>
      <c r="O512" s="151"/>
      <c r="P512" s="151"/>
      <c r="Q512" s="151"/>
      <c r="R512" s="153"/>
      <c r="T512" s="154"/>
      <c r="U512" s="151"/>
      <c r="V512" s="151"/>
      <c r="W512" s="151"/>
      <c r="X512" s="151"/>
      <c r="Y512" s="151"/>
      <c r="Z512" s="151"/>
      <c r="AA512" s="155"/>
      <c r="AT512" s="156" t="s">
        <v>154</v>
      </c>
      <c r="AU512" s="156" t="s">
        <v>99</v>
      </c>
      <c r="AV512" s="10" t="s">
        <v>83</v>
      </c>
      <c r="AW512" s="10" t="s">
        <v>35</v>
      </c>
      <c r="AX512" s="10" t="s">
        <v>75</v>
      </c>
      <c r="AY512" s="156" t="s">
        <v>146</v>
      </c>
    </row>
    <row r="513" spans="2:65" s="11" customFormat="1" ht="16.5" customHeight="1">
      <c r="B513" s="157"/>
      <c r="C513" s="158"/>
      <c r="D513" s="158"/>
      <c r="E513" s="159" t="s">
        <v>5</v>
      </c>
      <c r="F513" s="234" t="s">
        <v>772</v>
      </c>
      <c r="G513" s="235"/>
      <c r="H513" s="235"/>
      <c r="I513" s="235"/>
      <c r="J513" s="158"/>
      <c r="K513" s="160">
        <v>42.075000000000003</v>
      </c>
      <c r="L513" s="158"/>
      <c r="M513" s="158"/>
      <c r="N513" s="158"/>
      <c r="O513" s="158"/>
      <c r="P513" s="158"/>
      <c r="Q513" s="158"/>
      <c r="R513" s="161"/>
      <c r="T513" s="162"/>
      <c r="U513" s="158"/>
      <c r="V513" s="158"/>
      <c r="W513" s="158"/>
      <c r="X513" s="158"/>
      <c r="Y513" s="158"/>
      <c r="Z513" s="158"/>
      <c r="AA513" s="163"/>
      <c r="AT513" s="164" t="s">
        <v>154</v>
      </c>
      <c r="AU513" s="164" t="s">
        <v>99</v>
      </c>
      <c r="AV513" s="11" t="s">
        <v>99</v>
      </c>
      <c r="AW513" s="11" t="s">
        <v>35</v>
      </c>
      <c r="AX513" s="11" t="s">
        <v>75</v>
      </c>
      <c r="AY513" s="164" t="s">
        <v>146</v>
      </c>
    </row>
    <row r="514" spans="2:65" s="10" customFormat="1" ht="16.5" customHeight="1">
      <c r="B514" s="150"/>
      <c r="C514" s="151"/>
      <c r="D514" s="151"/>
      <c r="E514" s="152" t="s">
        <v>5</v>
      </c>
      <c r="F514" s="236" t="s">
        <v>773</v>
      </c>
      <c r="G514" s="237"/>
      <c r="H514" s="237"/>
      <c r="I514" s="237"/>
      <c r="J514" s="151"/>
      <c r="K514" s="152" t="s">
        <v>5</v>
      </c>
      <c r="L514" s="151"/>
      <c r="M514" s="151"/>
      <c r="N514" s="151"/>
      <c r="O514" s="151"/>
      <c r="P514" s="151"/>
      <c r="Q514" s="151"/>
      <c r="R514" s="153"/>
      <c r="T514" s="154"/>
      <c r="U514" s="151"/>
      <c r="V514" s="151"/>
      <c r="W514" s="151"/>
      <c r="X514" s="151"/>
      <c r="Y514" s="151"/>
      <c r="Z514" s="151"/>
      <c r="AA514" s="155"/>
      <c r="AT514" s="156" t="s">
        <v>154</v>
      </c>
      <c r="AU514" s="156" t="s">
        <v>99</v>
      </c>
      <c r="AV514" s="10" t="s">
        <v>83</v>
      </c>
      <c r="AW514" s="10" t="s">
        <v>35</v>
      </c>
      <c r="AX514" s="10" t="s">
        <v>75</v>
      </c>
      <c r="AY514" s="156" t="s">
        <v>146</v>
      </c>
    </row>
    <row r="515" spans="2:65" s="11" customFormat="1" ht="16.5" customHeight="1">
      <c r="B515" s="157"/>
      <c r="C515" s="158"/>
      <c r="D515" s="158"/>
      <c r="E515" s="159" t="s">
        <v>5</v>
      </c>
      <c r="F515" s="234" t="s">
        <v>774</v>
      </c>
      <c r="G515" s="235"/>
      <c r="H515" s="235"/>
      <c r="I515" s="235"/>
      <c r="J515" s="158"/>
      <c r="K515" s="160">
        <v>1.67</v>
      </c>
      <c r="L515" s="158"/>
      <c r="M515" s="158"/>
      <c r="N515" s="158"/>
      <c r="O515" s="158"/>
      <c r="P515" s="158"/>
      <c r="Q515" s="158"/>
      <c r="R515" s="161"/>
      <c r="T515" s="162"/>
      <c r="U515" s="158"/>
      <c r="V515" s="158"/>
      <c r="W515" s="158"/>
      <c r="X515" s="158"/>
      <c r="Y515" s="158"/>
      <c r="Z515" s="158"/>
      <c r="AA515" s="163"/>
      <c r="AT515" s="164" t="s">
        <v>154</v>
      </c>
      <c r="AU515" s="164" t="s">
        <v>99</v>
      </c>
      <c r="AV515" s="11" t="s">
        <v>99</v>
      </c>
      <c r="AW515" s="11" t="s">
        <v>35</v>
      </c>
      <c r="AX515" s="11" t="s">
        <v>75</v>
      </c>
      <c r="AY515" s="164" t="s">
        <v>146</v>
      </c>
    </row>
    <row r="516" spans="2:65" s="12" customFormat="1" ht="16.5" customHeight="1">
      <c r="B516" s="165"/>
      <c r="C516" s="166"/>
      <c r="D516" s="166"/>
      <c r="E516" s="167" t="s">
        <v>5</v>
      </c>
      <c r="F516" s="238" t="s">
        <v>163</v>
      </c>
      <c r="G516" s="239"/>
      <c r="H516" s="239"/>
      <c r="I516" s="239"/>
      <c r="J516" s="166"/>
      <c r="K516" s="168">
        <v>43.744999999999997</v>
      </c>
      <c r="L516" s="166"/>
      <c r="M516" s="166"/>
      <c r="N516" s="166"/>
      <c r="O516" s="166"/>
      <c r="P516" s="166"/>
      <c r="Q516" s="166"/>
      <c r="R516" s="169"/>
      <c r="T516" s="170"/>
      <c r="U516" s="166"/>
      <c r="V516" s="166"/>
      <c r="W516" s="166"/>
      <c r="X516" s="166"/>
      <c r="Y516" s="166"/>
      <c r="Z516" s="166"/>
      <c r="AA516" s="171"/>
      <c r="AT516" s="172" t="s">
        <v>154</v>
      </c>
      <c r="AU516" s="172" t="s">
        <v>99</v>
      </c>
      <c r="AV516" s="12" t="s">
        <v>151</v>
      </c>
      <c r="AW516" s="12" t="s">
        <v>35</v>
      </c>
      <c r="AX516" s="12" t="s">
        <v>83</v>
      </c>
      <c r="AY516" s="172" t="s">
        <v>146</v>
      </c>
    </row>
    <row r="517" spans="2:65" s="1" customFormat="1" ht="25.5" customHeight="1">
      <c r="B517" s="123"/>
      <c r="C517" s="143" t="s">
        <v>775</v>
      </c>
      <c r="D517" s="143" t="s">
        <v>147</v>
      </c>
      <c r="E517" s="144" t="s">
        <v>776</v>
      </c>
      <c r="F517" s="240" t="s">
        <v>777</v>
      </c>
      <c r="G517" s="240"/>
      <c r="H517" s="240"/>
      <c r="I517" s="240"/>
      <c r="J517" s="145" t="s">
        <v>209</v>
      </c>
      <c r="K517" s="146">
        <v>9.1999999999999993</v>
      </c>
      <c r="L517" s="241">
        <v>0</v>
      </c>
      <c r="M517" s="241"/>
      <c r="N517" s="223">
        <f>ROUND(L517*K517,2)</f>
        <v>0</v>
      </c>
      <c r="O517" s="223"/>
      <c r="P517" s="223"/>
      <c r="Q517" s="223"/>
      <c r="R517" s="124"/>
      <c r="T517" s="147" t="s">
        <v>5</v>
      </c>
      <c r="U517" s="46" t="s">
        <v>41</v>
      </c>
      <c r="V517" s="38"/>
      <c r="W517" s="148">
        <f>V517*K517</f>
        <v>0</v>
      </c>
      <c r="X517" s="148">
        <v>0</v>
      </c>
      <c r="Y517" s="148">
        <f>X517*K517</f>
        <v>0</v>
      </c>
      <c r="Z517" s="148">
        <v>0</v>
      </c>
      <c r="AA517" s="149">
        <f>Z517*K517</f>
        <v>0</v>
      </c>
      <c r="AR517" s="21" t="s">
        <v>236</v>
      </c>
      <c r="AT517" s="21" t="s">
        <v>147</v>
      </c>
      <c r="AU517" s="21" t="s">
        <v>99</v>
      </c>
      <c r="AY517" s="21" t="s">
        <v>146</v>
      </c>
      <c r="BE517" s="105">
        <f>IF(U517="základní",N517,0)</f>
        <v>0</v>
      </c>
      <c r="BF517" s="105">
        <f>IF(U517="snížená",N517,0)</f>
        <v>0</v>
      </c>
      <c r="BG517" s="105">
        <f>IF(U517="zákl. přenesená",N517,0)</f>
        <v>0</v>
      </c>
      <c r="BH517" s="105">
        <f>IF(U517="sníž. přenesená",N517,0)</f>
        <v>0</v>
      </c>
      <c r="BI517" s="105">
        <f>IF(U517="nulová",N517,0)</f>
        <v>0</v>
      </c>
      <c r="BJ517" s="21" t="s">
        <v>83</v>
      </c>
      <c r="BK517" s="105">
        <f>ROUND(L517*K517,2)</f>
        <v>0</v>
      </c>
      <c r="BL517" s="21" t="s">
        <v>236</v>
      </c>
      <c r="BM517" s="21" t="s">
        <v>778</v>
      </c>
    </row>
    <row r="518" spans="2:65" s="11" customFormat="1" ht="16.5" customHeight="1">
      <c r="B518" s="157"/>
      <c r="C518" s="158"/>
      <c r="D518" s="158"/>
      <c r="E518" s="159" t="s">
        <v>5</v>
      </c>
      <c r="F518" s="242" t="s">
        <v>384</v>
      </c>
      <c r="G518" s="243"/>
      <c r="H518" s="243"/>
      <c r="I518" s="243"/>
      <c r="J518" s="158"/>
      <c r="K518" s="160">
        <v>9.1999999999999993</v>
      </c>
      <c r="L518" s="158"/>
      <c r="M518" s="158"/>
      <c r="N518" s="158"/>
      <c r="O518" s="158"/>
      <c r="P518" s="158"/>
      <c r="Q518" s="158"/>
      <c r="R518" s="161"/>
      <c r="T518" s="162"/>
      <c r="U518" s="158"/>
      <c r="V518" s="158"/>
      <c r="W518" s="158"/>
      <c r="X518" s="158"/>
      <c r="Y518" s="158"/>
      <c r="Z518" s="158"/>
      <c r="AA518" s="163"/>
      <c r="AT518" s="164" t="s">
        <v>154</v>
      </c>
      <c r="AU518" s="164" t="s">
        <v>99</v>
      </c>
      <c r="AV518" s="11" t="s">
        <v>99</v>
      </c>
      <c r="AW518" s="11" t="s">
        <v>35</v>
      </c>
      <c r="AX518" s="11" t="s">
        <v>83</v>
      </c>
      <c r="AY518" s="164" t="s">
        <v>146</v>
      </c>
    </row>
    <row r="519" spans="2:65" s="1" customFormat="1" ht="16.5" customHeight="1">
      <c r="B519" s="123"/>
      <c r="C519" s="143" t="s">
        <v>779</v>
      </c>
      <c r="D519" s="143" t="s">
        <v>147</v>
      </c>
      <c r="E519" s="144" t="s">
        <v>780</v>
      </c>
      <c r="F519" s="240" t="s">
        <v>781</v>
      </c>
      <c r="G519" s="240"/>
      <c r="H519" s="240"/>
      <c r="I519" s="240"/>
      <c r="J519" s="145" t="s">
        <v>209</v>
      </c>
      <c r="K519" s="146">
        <v>39.642000000000003</v>
      </c>
      <c r="L519" s="241">
        <v>0</v>
      </c>
      <c r="M519" s="241"/>
      <c r="N519" s="223">
        <f>ROUND(L519*K519,2)</f>
        <v>0</v>
      </c>
      <c r="O519" s="223"/>
      <c r="P519" s="223"/>
      <c r="Q519" s="223"/>
      <c r="R519" s="124"/>
      <c r="T519" s="147" t="s">
        <v>5</v>
      </c>
      <c r="U519" s="46" t="s">
        <v>41</v>
      </c>
      <c r="V519" s="38"/>
      <c r="W519" s="148">
        <f>V519*K519</f>
        <v>0</v>
      </c>
      <c r="X519" s="148">
        <v>2.9999999999999997E-4</v>
      </c>
      <c r="Y519" s="148">
        <f>X519*K519</f>
        <v>1.18926E-2</v>
      </c>
      <c r="Z519" s="148">
        <v>0</v>
      </c>
      <c r="AA519" s="149">
        <f>Z519*K519</f>
        <v>0</v>
      </c>
      <c r="AR519" s="21" t="s">
        <v>236</v>
      </c>
      <c r="AT519" s="21" t="s">
        <v>147</v>
      </c>
      <c r="AU519" s="21" t="s">
        <v>99</v>
      </c>
      <c r="AY519" s="21" t="s">
        <v>146</v>
      </c>
      <c r="BE519" s="105">
        <f>IF(U519="základní",N519,0)</f>
        <v>0</v>
      </c>
      <c r="BF519" s="105">
        <f>IF(U519="snížená",N519,0)</f>
        <v>0</v>
      </c>
      <c r="BG519" s="105">
        <f>IF(U519="zákl. přenesená",N519,0)</f>
        <v>0</v>
      </c>
      <c r="BH519" s="105">
        <f>IF(U519="sníž. přenesená",N519,0)</f>
        <v>0</v>
      </c>
      <c r="BI519" s="105">
        <f>IF(U519="nulová",N519,0)</f>
        <v>0</v>
      </c>
      <c r="BJ519" s="21" t="s">
        <v>83</v>
      </c>
      <c r="BK519" s="105">
        <f>ROUND(L519*K519,2)</f>
        <v>0</v>
      </c>
      <c r="BL519" s="21" t="s">
        <v>236</v>
      </c>
      <c r="BM519" s="21" t="s">
        <v>782</v>
      </c>
    </row>
    <row r="520" spans="2:65" s="10" customFormat="1" ht="16.5" customHeight="1">
      <c r="B520" s="150"/>
      <c r="C520" s="151"/>
      <c r="D520" s="151"/>
      <c r="E520" s="152" t="s">
        <v>5</v>
      </c>
      <c r="F520" s="232" t="s">
        <v>771</v>
      </c>
      <c r="G520" s="233"/>
      <c r="H520" s="233"/>
      <c r="I520" s="233"/>
      <c r="J520" s="151"/>
      <c r="K520" s="152" t="s">
        <v>5</v>
      </c>
      <c r="L520" s="151"/>
      <c r="M520" s="151"/>
      <c r="N520" s="151"/>
      <c r="O520" s="151"/>
      <c r="P520" s="151"/>
      <c r="Q520" s="151"/>
      <c r="R520" s="153"/>
      <c r="T520" s="154"/>
      <c r="U520" s="151"/>
      <c r="V520" s="151"/>
      <c r="W520" s="151"/>
      <c r="X520" s="151"/>
      <c r="Y520" s="151"/>
      <c r="Z520" s="151"/>
      <c r="AA520" s="155"/>
      <c r="AT520" s="156" t="s">
        <v>154</v>
      </c>
      <c r="AU520" s="156" t="s">
        <v>99</v>
      </c>
      <c r="AV520" s="10" t="s">
        <v>83</v>
      </c>
      <c r="AW520" s="10" t="s">
        <v>35</v>
      </c>
      <c r="AX520" s="10" t="s">
        <v>75</v>
      </c>
      <c r="AY520" s="156" t="s">
        <v>146</v>
      </c>
    </row>
    <row r="521" spans="2:65" s="11" customFormat="1" ht="16.5" customHeight="1">
      <c r="B521" s="157"/>
      <c r="C521" s="158"/>
      <c r="D521" s="158"/>
      <c r="E521" s="159" t="s">
        <v>5</v>
      </c>
      <c r="F521" s="234" t="s">
        <v>436</v>
      </c>
      <c r="G521" s="235"/>
      <c r="H521" s="235"/>
      <c r="I521" s="235"/>
      <c r="J521" s="158"/>
      <c r="K521" s="160">
        <v>38.25</v>
      </c>
      <c r="L521" s="158"/>
      <c r="M521" s="158"/>
      <c r="N521" s="158"/>
      <c r="O521" s="158"/>
      <c r="P521" s="158"/>
      <c r="Q521" s="158"/>
      <c r="R521" s="161"/>
      <c r="T521" s="162"/>
      <c r="U521" s="158"/>
      <c r="V521" s="158"/>
      <c r="W521" s="158"/>
      <c r="X521" s="158"/>
      <c r="Y521" s="158"/>
      <c r="Z521" s="158"/>
      <c r="AA521" s="163"/>
      <c r="AT521" s="164" t="s">
        <v>154</v>
      </c>
      <c r="AU521" s="164" t="s">
        <v>99</v>
      </c>
      <c r="AV521" s="11" t="s">
        <v>99</v>
      </c>
      <c r="AW521" s="11" t="s">
        <v>35</v>
      </c>
      <c r="AX521" s="11" t="s">
        <v>75</v>
      </c>
      <c r="AY521" s="164" t="s">
        <v>146</v>
      </c>
    </row>
    <row r="522" spans="2:65" s="10" customFormat="1" ht="16.5" customHeight="1">
      <c r="B522" s="150"/>
      <c r="C522" s="151"/>
      <c r="D522" s="151"/>
      <c r="E522" s="152" t="s">
        <v>5</v>
      </c>
      <c r="F522" s="236" t="s">
        <v>773</v>
      </c>
      <c r="G522" s="237"/>
      <c r="H522" s="237"/>
      <c r="I522" s="237"/>
      <c r="J522" s="151"/>
      <c r="K522" s="152" t="s">
        <v>5</v>
      </c>
      <c r="L522" s="151"/>
      <c r="M522" s="151"/>
      <c r="N522" s="151"/>
      <c r="O522" s="151"/>
      <c r="P522" s="151"/>
      <c r="Q522" s="151"/>
      <c r="R522" s="153"/>
      <c r="T522" s="154"/>
      <c r="U522" s="151"/>
      <c r="V522" s="151"/>
      <c r="W522" s="151"/>
      <c r="X522" s="151"/>
      <c r="Y522" s="151"/>
      <c r="Z522" s="151"/>
      <c r="AA522" s="155"/>
      <c r="AT522" s="156" t="s">
        <v>154</v>
      </c>
      <c r="AU522" s="156" t="s">
        <v>99</v>
      </c>
      <c r="AV522" s="10" t="s">
        <v>83</v>
      </c>
      <c r="AW522" s="10" t="s">
        <v>35</v>
      </c>
      <c r="AX522" s="10" t="s">
        <v>75</v>
      </c>
      <c r="AY522" s="156" t="s">
        <v>146</v>
      </c>
    </row>
    <row r="523" spans="2:65" s="11" customFormat="1" ht="16.5" customHeight="1">
      <c r="B523" s="157"/>
      <c r="C523" s="158"/>
      <c r="D523" s="158"/>
      <c r="E523" s="159" t="s">
        <v>5</v>
      </c>
      <c r="F523" s="234" t="s">
        <v>783</v>
      </c>
      <c r="G523" s="235"/>
      <c r="H523" s="235"/>
      <c r="I523" s="235"/>
      <c r="J523" s="158"/>
      <c r="K523" s="160">
        <v>1.3919999999999999</v>
      </c>
      <c r="L523" s="158"/>
      <c r="M523" s="158"/>
      <c r="N523" s="158"/>
      <c r="O523" s="158"/>
      <c r="P523" s="158"/>
      <c r="Q523" s="158"/>
      <c r="R523" s="161"/>
      <c r="T523" s="162"/>
      <c r="U523" s="158"/>
      <c r="V523" s="158"/>
      <c r="W523" s="158"/>
      <c r="X523" s="158"/>
      <c r="Y523" s="158"/>
      <c r="Z523" s="158"/>
      <c r="AA523" s="163"/>
      <c r="AT523" s="164" t="s">
        <v>154</v>
      </c>
      <c r="AU523" s="164" t="s">
        <v>99</v>
      </c>
      <c r="AV523" s="11" t="s">
        <v>99</v>
      </c>
      <c r="AW523" s="11" t="s">
        <v>35</v>
      </c>
      <c r="AX523" s="11" t="s">
        <v>75</v>
      </c>
      <c r="AY523" s="164" t="s">
        <v>146</v>
      </c>
    </row>
    <row r="524" spans="2:65" s="12" customFormat="1" ht="16.5" customHeight="1">
      <c r="B524" s="165"/>
      <c r="C524" s="166"/>
      <c r="D524" s="166"/>
      <c r="E524" s="167" t="s">
        <v>5</v>
      </c>
      <c r="F524" s="238" t="s">
        <v>163</v>
      </c>
      <c r="G524" s="239"/>
      <c r="H524" s="239"/>
      <c r="I524" s="239"/>
      <c r="J524" s="166"/>
      <c r="K524" s="168">
        <v>39.642000000000003</v>
      </c>
      <c r="L524" s="166"/>
      <c r="M524" s="166"/>
      <c r="N524" s="166"/>
      <c r="O524" s="166"/>
      <c r="P524" s="166"/>
      <c r="Q524" s="166"/>
      <c r="R524" s="169"/>
      <c r="T524" s="170"/>
      <c r="U524" s="166"/>
      <c r="V524" s="166"/>
      <c r="W524" s="166"/>
      <c r="X524" s="166"/>
      <c r="Y524" s="166"/>
      <c r="Z524" s="166"/>
      <c r="AA524" s="171"/>
      <c r="AT524" s="172" t="s">
        <v>154</v>
      </c>
      <c r="AU524" s="172" t="s">
        <v>99</v>
      </c>
      <c r="AV524" s="12" t="s">
        <v>151</v>
      </c>
      <c r="AW524" s="12" t="s">
        <v>35</v>
      </c>
      <c r="AX524" s="12" t="s">
        <v>83</v>
      </c>
      <c r="AY524" s="172" t="s">
        <v>146</v>
      </c>
    </row>
    <row r="525" spans="2:65" s="1" customFormat="1" ht="16.5" customHeight="1">
      <c r="B525" s="123"/>
      <c r="C525" s="143" t="s">
        <v>784</v>
      </c>
      <c r="D525" s="143" t="s">
        <v>147</v>
      </c>
      <c r="E525" s="144" t="s">
        <v>785</v>
      </c>
      <c r="F525" s="240" t="s">
        <v>786</v>
      </c>
      <c r="G525" s="240"/>
      <c r="H525" s="240"/>
      <c r="I525" s="240"/>
      <c r="J525" s="145" t="s">
        <v>229</v>
      </c>
      <c r="K525" s="146">
        <v>51.1</v>
      </c>
      <c r="L525" s="241">
        <v>0</v>
      </c>
      <c r="M525" s="241"/>
      <c r="N525" s="223">
        <f>ROUND(L525*K525,2)</f>
        <v>0</v>
      </c>
      <c r="O525" s="223"/>
      <c r="P525" s="223"/>
      <c r="Q525" s="223"/>
      <c r="R525" s="124"/>
      <c r="T525" s="147" t="s">
        <v>5</v>
      </c>
      <c r="U525" s="46" t="s">
        <v>41</v>
      </c>
      <c r="V525" s="38"/>
      <c r="W525" s="148">
        <f>V525*K525</f>
        <v>0</v>
      </c>
      <c r="X525" s="148">
        <v>3.0000000000000001E-5</v>
      </c>
      <c r="Y525" s="148">
        <f>X525*K525</f>
        <v>1.5330000000000001E-3</v>
      </c>
      <c r="Z525" s="148">
        <v>0</v>
      </c>
      <c r="AA525" s="149">
        <f>Z525*K525</f>
        <v>0</v>
      </c>
      <c r="AR525" s="21" t="s">
        <v>236</v>
      </c>
      <c r="AT525" s="21" t="s">
        <v>147</v>
      </c>
      <c r="AU525" s="21" t="s">
        <v>99</v>
      </c>
      <c r="AY525" s="21" t="s">
        <v>146</v>
      </c>
      <c r="BE525" s="105">
        <f>IF(U525="základní",N525,0)</f>
        <v>0</v>
      </c>
      <c r="BF525" s="105">
        <f>IF(U525="snížená",N525,0)</f>
        <v>0</v>
      </c>
      <c r="BG525" s="105">
        <f>IF(U525="zákl. přenesená",N525,0)</f>
        <v>0</v>
      </c>
      <c r="BH525" s="105">
        <f>IF(U525="sníž. přenesená",N525,0)</f>
        <v>0</v>
      </c>
      <c r="BI525" s="105">
        <f>IF(U525="nulová",N525,0)</f>
        <v>0</v>
      </c>
      <c r="BJ525" s="21" t="s">
        <v>83</v>
      </c>
      <c r="BK525" s="105">
        <f>ROUND(L525*K525,2)</f>
        <v>0</v>
      </c>
      <c r="BL525" s="21" t="s">
        <v>236</v>
      </c>
      <c r="BM525" s="21" t="s">
        <v>787</v>
      </c>
    </row>
    <row r="526" spans="2:65" s="10" customFormat="1" ht="16.5" customHeight="1">
      <c r="B526" s="150"/>
      <c r="C526" s="151"/>
      <c r="D526" s="151"/>
      <c r="E526" s="152" t="s">
        <v>5</v>
      </c>
      <c r="F526" s="232" t="s">
        <v>788</v>
      </c>
      <c r="G526" s="233"/>
      <c r="H526" s="233"/>
      <c r="I526" s="233"/>
      <c r="J526" s="151"/>
      <c r="K526" s="152" t="s">
        <v>5</v>
      </c>
      <c r="L526" s="151"/>
      <c r="M526" s="151"/>
      <c r="N526" s="151"/>
      <c r="O526" s="151"/>
      <c r="P526" s="151"/>
      <c r="Q526" s="151"/>
      <c r="R526" s="153"/>
      <c r="T526" s="154"/>
      <c r="U526" s="151"/>
      <c r="V526" s="151"/>
      <c r="W526" s="151"/>
      <c r="X526" s="151"/>
      <c r="Y526" s="151"/>
      <c r="Z526" s="151"/>
      <c r="AA526" s="155"/>
      <c r="AT526" s="156" t="s">
        <v>154</v>
      </c>
      <c r="AU526" s="156" t="s">
        <v>99</v>
      </c>
      <c r="AV526" s="10" t="s">
        <v>83</v>
      </c>
      <c r="AW526" s="10" t="s">
        <v>35</v>
      </c>
      <c r="AX526" s="10" t="s">
        <v>75</v>
      </c>
      <c r="AY526" s="156" t="s">
        <v>146</v>
      </c>
    </row>
    <row r="527" spans="2:65" s="11" customFormat="1" ht="16.5" customHeight="1">
      <c r="B527" s="157"/>
      <c r="C527" s="158"/>
      <c r="D527" s="158"/>
      <c r="E527" s="159" t="s">
        <v>5</v>
      </c>
      <c r="F527" s="234" t="s">
        <v>789</v>
      </c>
      <c r="G527" s="235"/>
      <c r="H527" s="235"/>
      <c r="I527" s="235"/>
      <c r="J527" s="158"/>
      <c r="K527" s="160">
        <v>11.4</v>
      </c>
      <c r="L527" s="158"/>
      <c r="M527" s="158"/>
      <c r="N527" s="158"/>
      <c r="O527" s="158"/>
      <c r="P527" s="158"/>
      <c r="Q527" s="158"/>
      <c r="R527" s="161"/>
      <c r="T527" s="162"/>
      <c r="U527" s="158"/>
      <c r="V527" s="158"/>
      <c r="W527" s="158"/>
      <c r="X527" s="158"/>
      <c r="Y527" s="158"/>
      <c r="Z527" s="158"/>
      <c r="AA527" s="163"/>
      <c r="AT527" s="164" t="s">
        <v>154</v>
      </c>
      <c r="AU527" s="164" t="s">
        <v>99</v>
      </c>
      <c r="AV527" s="11" t="s">
        <v>99</v>
      </c>
      <c r="AW527" s="11" t="s">
        <v>35</v>
      </c>
      <c r="AX527" s="11" t="s">
        <v>75</v>
      </c>
      <c r="AY527" s="164" t="s">
        <v>146</v>
      </c>
    </row>
    <row r="528" spans="2:65" s="11" customFormat="1" ht="16.5" customHeight="1">
      <c r="B528" s="157"/>
      <c r="C528" s="158"/>
      <c r="D528" s="158"/>
      <c r="E528" s="159" t="s">
        <v>5</v>
      </c>
      <c r="F528" s="234" t="s">
        <v>790</v>
      </c>
      <c r="G528" s="235"/>
      <c r="H528" s="235"/>
      <c r="I528" s="235"/>
      <c r="J528" s="158"/>
      <c r="K528" s="160">
        <v>12.5</v>
      </c>
      <c r="L528" s="158"/>
      <c r="M528" s="158"/>
      <c r="N528" s="158"/>
      <c r="O528" s="158"/>
      <c r="P528" s="158"/>
      <c r="Q528" s="158"/>
      <c r="R528" s="161"/>
      <c r="T528" s="162"/>
      <c r="U528" s="158"/>
      <c r="V528" s="158"/>
      <c r="W528" s="158"/>
      <c r="X528" s="158"/>
      <c r="Y528" s="158"/>
      <c r="Z528" s="158"/>
      <c r="AA528" s="163"/>
      <c r="AT528" s="164" t="s">
        <v>154</v>
      </c>
      <c r="AU528" s="164" t="s">
        <v>99</v>
      </c>
      <c r="AV528" s="11" t="s">
        <v>99</v>
      </c>
      <c r="AW528" s="11" t="s">
        <v>35</v>
      </c>
      <c r="AX528" s="11" t="s">
        <v>75</v>
      </c>
      <c r="AY528" s="164" t="s">
        <v>146</v>
      </c>
    </row>
    <row r="529" spans="2:65" s="11" customFormat="1" ht="16.5" customHeight="1">
      <c r="B529" s="157"/>
      <c r="C529" s="158"/>
      <c r="D529" s="158"/>
      <c r="E529" s="159" t="s">
        <v>5</v>
      </c>
      <c r="F529" s="234" t="s">
        <v>791</v>
      </c>
      <c r="G529" s="235"/>
      <c r="H529" s="235"/>
      <c r="I529" s="235"/>
      <c r="J529" s="158"/>
      <c r="K529" s="160">
        <v>15.6</v>
      </c>
      <c r="L529" s="158"/>
      <c r="M529" s="158"/>
      <c r="N529" s="158"/>
      <c r="O529" s="158"/>
      <c r="P529" s="158"/>
      <c r="Q529" s="158"/>
      <c r="R529" s="161"/>
      <c r="T529" s="162"/>
      <c r="U529" s="158"/>
      <c r="V529" s="158"/>
      <c r="W529" s="158"/>
      <c r="X529" s="158"/>
      <c r="Y529" s="158"/>
      <c r="Z529" s="158"/>
      <c r="AA529" s="163"/>
      <c r="AT529" s="164" t="s">
        <v>154</v>
      </c>
      <c r="AU529" s="164" t="s">
        <v>99</v>
      </c>
      <c r="AV529" s="11" t="s">
        <v>99</v>
      </c>
      <c r="AW529" s="11" t="s">
        <v>35</v>
      </c>
      <c r="AX529" s="11" t="s">
        <v>75</v>
      </c>
      <c r="AY529" s="164" t="s">
        <v>146</v>
      </c>
    </row>
    <row r="530" spans="2:65" s="10" customFormat="1" ht="16.5" customHeight="1">
      <c r="B530" s="150"/>
      <c r="C530" s="151"/>
      <c r="D530" s="151"/>
      <c r="E530" s="152" t="s">
        <v>5</v>
      </c>
      <c r="F530" s="236" t="s">
        <v>792</v>
      </c>
      <c r="G530" s="237"/>
      <c r="H530" s="237"/>
      <c r="I530" s="237"/>
      <c r="J530" s="151"/>
      <c r="K530" s="152" t="s">
        <v>5</v>
      </c>
      <c r="L530" s="151"/>
      <c r="M530" s="151"/>
      <c r="N530" s="151"/>
      <c r="O530" s="151"/>
      <c r="P530" s="151"/>
      <c r="Q530" s="151"/>
      <c r="R530" s="153"/>
      <c r="T530" s="154"/>
      <c r="U530" s="151"/>
      <c r="V530" s="151"/>
      <c r="W530" s="151"/>
      <c r="X530" s="151"/>
      <c r="Y530" s="151"/>
      <c r="Z530" s="151"/>
      <c r="AA530" s="155"/>
      <c r="AT530" s="156" t="s">
        <v>154</v>
      </c>
      <c r="AU530" s="156" t="s">
        <v>99</v>
      </c>
      <c r="AV530" s="10" t="s">
        <v>83</v>
      </c>
      <c r="AW530" s="10" t="s">
        <v>35</v>
      </c>
      <c r="AX530" s="10" t="s">
        <v>75</v>
      </c>
      <c r="AY530" s="156" t="s">
        <v>146</v>
      </c>
    </row>
    <row r="531" spans="2:65" s="11" customFormat="1" ht="16.5" customHeight="1">
      <c r="B531" s="157"/>
      <c r="C531" s="158"/>
      <c r="D531" s="158"/>
      <c r="E531" s="159" t="s">
        <v>5</v>
      </c>
      <c r="F531" s="234" t="s">
        <v>793</v>
      </c>
      <c r="G531" s="235"/>
      <c r="H531" s="235"/>
      <c r="I531" s="235"/>
      <c r="J531" s="158"/>
      <c r="K531" s="160">
        <v>11.6</v>
      </c>
      <c r="L531" s="158"/>
      <c r="M531" s="158"/>
      <c r="N531" s="158"/>
      <c r="O531" s="158"/>
      <c r="P531" s="158"/>
      <c r="Q531" s="158"/>
      <c r="R531" s="161"/>
      <c r="T531" s="162"/>
      <c r="U531" s="158"/>
      <c r="V531" s="158"/>
      <c r="W531" s="158"/>
      <c r="X531" s="158"/>
      <c r="Y531" s="158"/>
      <c r="Z531" s="158"/>
      <c r="AA531" s="163"/>
      <c r="AT531" s="164" t="s">
        <v>154</v>
      </c>
      <c r="AU531" s="164" t="s">
        <v>99</v>
      </c>
      <c r="AV531" s="11" t="s">
        <v>99</v>
      </c>
      <c r="AW531" s="11" t="s">
        <v>35</v>
      </c>
      <c r="AX531" s="11" t="s">
        <v>75</v>
      </c>
      <c r="AY531" s="164" t="s">
        <v>146</v>
      </c>
    </row>
    <row r="532" spans="2:65" s="12" customFormat="1" ht="16.5" customHeight="1">
      <c r="B532" s="165"/>
      <c r="C532" s="166"/>
      <c r="D532" s="166"/>
      <c r="E532" s="167" t="s">
        <v>5</v>
      </c>
      <c r="F532" s="238" t="s">
        <v>163</v>
      </c>
      <c r="G532" s="239"/>
      <c r="H532" s="239"/>
      <c r="I532" s="239"/>
      <c r="J532" s="166"/>
      <c r="K532" s="168">
        <v>51.1</v>
      </c>
      <c r="L532" s="166"/>
      <c r="M532" s="166"/>
      <c r="N532" s="166"/>
      <c r="O532" s="166"/>
      <c r="P532" s="166"/>
      <c r="Q532" s="166"/>
      <c r="R532" s="169"/>
      <c r="T532" s="170"/>
      <c r="U532" s="166"/>
      <c r="V532" s="166"/>
      <c r="W532" s="166"/>
      <c r="X532" s="166"/>
      <c r="Y532" s="166"/>
      <c r="Z532" s="166"/>
      <c r="AA532" s="171"/>
      <c r="AT532" s="172" t="s">
        <v>154</v>
      </c>
      <c r="AU532" s="172" t="s">
        <v>99</v>
      </c>
      <c r="AV532" s="12" t="s">
        <v>151</v>
      </c>
      <c r="AW532" s="12" t="s">
        <v>35</v>
      </c>
      <c r="AX532" s="12" t="s">
        <v>83</v>
      </c>
      <c r="AY532" s="172" t="s">
        <v>146</v>
      </c>
    </row>
    <row r="533" spans="2:65" s="1" customFormat="1" ht="16.5" customHeight="1">
      <c r="B533" s="123"/>
      <c r="C533" s="143" t="s">
        <v>794</v>
      </c>
      <c r="D533" s="143" t="s">
        <v>147</v>
      </c>
      <c r="E533" s="144" t="s">
        <v>795</v>
      </c>
      <c r="F533" s="240" t="s">
        <v>796</v>
      </c>
      <c r="G533" s="240"/>
      <c r="H533" s="240"/>
      <c r="I533" s="240"/>
      <c r="J533" s="145" t="s">
        <v>204</v>
      </c>
      <c r="K533" s="146">
        <v>58</v>
      </c>
      <c r="L533" s="241">
        <v>0</v>
      </c>
      <c r="M533" s="241"/>
      <c r="N533" s="223">
        <f>ROUND(L533*K533,2)</f>
        <v>0</v>
      </c>
      <c r="O533" s="223"/>
      <c r="P533" s="223"/>
      <c r="Q533" s="223"/>
      <c r="R533" s="124"/>
      <c r="T533" s="147" t="s">
        <v>5</v>
      </c>
      <c r="U533" s="46" t="s">
        <v>41</v>
      </c>
      <c r="V533" s="38"/>
      <c r="W533" s="148">
        <f>V533*K533</f>
        <v>0</v>
      </c>
      <c r="X533" s="148">
        <v>0</v>
      </c>
      <c r="Y533" s="148">
        <f>X533*K533</f>
        <v>0</v>
      </c>
      <c r="Z533" s="148">
        <v>0</v>
      </c>
      <c r="AA533" s="149">
        <f>Z533*K533</f>
        <v>0</v>
      </c>
      <c r="AR533" s="21" t="s">
        <v>236</v>
      </c>
      <c r="AT533" s="21" t="s">
        <v>147</v>
      </c>
      <c r="AU533" s="21" t="s">
        <v>99</v>
      </c>
      <c r="AY533" s="21" t="s">
        <v>146</v>
      </c>
      <c r="BE533" s="105">
        <f>IF(U533="základní",N533,0)</f>
        <v>0</v>
      </c>
      <c r="BF533" s="105">
        <f>IF(U533="snížená",N533,0)</f>
        <v>0</v>
      </c>
      <c r="BG533" s="105">
        <f>IF(U533="zákl. přenesená",N533,0)</f>
        <v>0</v>
      </c>
      <c r="BH533" s="105">
        <f>IF(U533="sníž. přenesená",N533,0)</f>
        <v>0</v>
      </c>
      <c r="BI533" s="105">
        <f>IF(U533="nulová",N533,0)</f>
        <v>0</v>
      </c>
      <c r="BJ533" s="21" t="s">
        <v>83</v>
      </c>
      <c r="BK533" s="105">
        <f>ROUND(L533*K533,2)</f>
        <v>0</v>
      </c>
      <c r="BL533" s="21" t="s">
        <v>236</v>
      </c>
      <c r="BM533" s="21" t="s">
        <v>797</v>
      </c>
    </row>
    <row r="534" spans="2:65" s="10" customFormat="1" ht="16.5" customHeight="1">
      <c r="B534" s="150"/>
      <c r="C534" s="151"/>
      <c r="D534" s="151"/>
      <c r="E534" s="152" t="s">
        <v>5</v>
      </c>
      <c r="F534" s="232" t="s">
        <v>798</v>
      </c>
      <c r="G534" s="233"/>
      <c r="H534" s="233"/>
      <c r="I534" s="233"/>
      <c r="J534" s="151"/>
      <c r="K534" s="152" t="s">
        <v>5</v>
      </c>
      <c r="L534" s="151"/>
      <c r="M534" s="151"/>
      <c r="N534" s="151"/>
      <c r="O534" s="151"/>
      <c r="P534" s="151"/>
      <c r="Q534" s="151"/>
      <c r="R534" s="153"/>
      <c r="T534" s="154"/>
      <c r="U534" s="151"/>
      <c r="V534" s="151"/>
      <c r="W534" s="151"/>
      <c r="X534" s="151"/>
      <c r="Y534" s="151"/>
      <c r="Z534" s="151"/>
      <c r="AA534" s="155"/>
      <c r="AT534" s="156" t="s">
        <v>154</v>
      </c>
      <c r="AU534" s="156" t="s">
        <v>99</v>
      </c>
      <c r="AV534" s="10" t="s">
        <v>83</v>
      </c>
      <c r="AW534" s="10" t="s">
        <v>35</v>
      </c>
      <c r="AX534" s="10" t="s">
        <v>75</v>
      </c>
      <c r="AY534" s="156" t="s">
        <v>146</v>
      </c>
    </row>
    <row r="535" spans="2:65" s="11" customFormat="1" ht="16.5" customHeight="1">
      <c r="B535" s="157"/>
      <c r="C535" s="158"/>
      <c r="D535" s="158"/>
      <c r="E535" s="159" t="s">
        <v>5</v>
      </c>
      <c r="F535" s="234" t="s">
        <v>799</v>
      </c>
      <c r="G535" s="235"/>
      <c r="H535" s="235"/>
      <c r="I535" s="235"/>
      <c r="J535" s="158"/>
      <c r="K535" s="160">
        <v>58</v>
      </c>
      <c r="L535" s="158"/>
      <c r="M535" s="158"/>
      <c r="N535" s="158"/>
      <c r="O535" s="158"/>
      <c r="P535" s="158"/>
      <c r="Q535" s="158"/>
      <c r="R535" s="161"/>
      <c r="T535" s="162"/>
      <c r="U535" s="158"/>
      <c r="V535" s="158"/>
      <c r="W535" s="158"/>
      <c r="X535" s="158"/>
      <c r="Y535" s="158"/>
      <c r="Z535" s="158"/>
      <c r="AA535" s="163"/>
      <c r="AT535" s="164" t="s">
        <v>154</v>
      </c>
      <c r="AU535" s="164" t="s">
        <v>99</v>
      </c>
      <c r="AV535" s="11" t="s">
        <v>99</v>
      </c>
      <c r="AW535" s="11" t="s">
        <v>35</v>
      </c>
      <c r="AX535" s="11" t="s">
        <v>83</v>
      </c>
      <c r="AY535" s="164" t="s">
        <v>146</v>
      </c>
    </row>
    <row r="536" spans="2:65" s="1" customFormat="1" ht="25.5" customHeight="1">
      <c r="B536" s="123"/>
      <c r="C536" s="143" t="s">
        <v>800</v>
      </c>
      <c r="D536" s="143" t="s">
        <v>147</v>
      </c>
      <c r="E536" s="144" t="s">
        <v>801</v>
      </c>
      <c r="F536" s="240" t="s">
        <v>802</v>
      </c>
      <c r="G536" s="240"/>
      <c r="H536" s="240"/>
      <c r="I536" s="240"/>
      <c r="J536" s="145" t="s">
        <v>229</v>
      </c>
      <c r="K536" s="146">
        <v>11.6</v>
      </c>
      <c r="L536" s="241">
        <v>0</v>
      </c>
      <c r="M536" s="241"/>
      <c r="N536" s="223">
        <f>ROUND(L536*K536,2)</f>
        <v>0</v>
      </c>
      <c r="O536" s="223"/>
      <c r="P536" s="223"/>
      <c r="Q536" s="223"/>
      <c r="R536" s="124"/>
      <c r="T536" s="147" t="s">
        <v>5</v>
      </c>
      <c r="U536" s="46" t="s">
        <v>41</v>
      </c>
      <c r="V536" s="38"/>
      <c r="W536" s="148">
        <f>V536*K536</f>
        <v>0</v>
      </c>
      <c r="X536" s="148">
        <v>2.5999999999999998E-4</v>
      </c>
      <c r="Y536" s="148">
        <f>X536*K536</f>
        <v>3.0159999999999996E-3</v>
      </c>
      <c r="Z536" s="148">
        <v>0</v>
      </c>
      <c r="AA536" s="149">
        <f>Z536*K536</f>
        <v>0</v>
      </c>
      <c r="AR536" s="21" t="s">
        <v>236</v>
      </c>
      <c r="AT536" s="21" t="s">
        <v>147</v>
      </c>
      <c r="AU536" s="21" t="s">
        <v>99</v>
      </c>
      <c r="AY536" s="21" t="s">
        <v>146</v>
      </c>
      <c r="BE536" s="105">
        <f>IF(U536="základní",N536,0)</f>
        <v>0</v>
      </c>
      <c r="BF536" s="105">
        <f>IF(U536="snížená",N536,0)</f>
        <v>0</v>
      </c>
      <c r="BG536" s="105">
        <f>IF(U536="zákl. přenesená",N536,0)</f>
        <v>0</v>
      </c>
      <c r="BH536" s="105">
        <f>IF(U536="sníž. přenesená",N536,0)</f>
        <v>0</v>
      </c>
      <c r="BI536" s="105">
        <f>IF(U536="nulová",N536,0)</f>
        <v>0</v>
      </c>
      <c r="BJ536" s="21" t="s">
        <v>83</v>
      </c>
      <c r="BK536" s="105">
        <f>ROUND(L536*K536,2)</f>
        <v>0</v>
      </c>
      <c r="BL536" s="21" t="s">
        <v>236</v>
      </c>
      <c r="BM536" s="21" t="s">
        <v>803</v>
      </c>
    </row>
    <row r="537" spans="2:65" s="10" customFormat="1" ht="16.5" customHeight="1">
      <c r="B537" s="150"/>
      <c r="C537" s="151"/>
      <c r="D537" s="151"/>
      <c r="E537" s="152" t="s">
        <v>5</v>
      </c>
      <c r="F537" s="232" t="s">
        <v>804</v>
      </c>
      <c r="G537" s="233"/>
      <c r="H537" s="233"/>
      <c r="I537" s="233"/>
      <c r="J537" s="151"/>
      <c r="K537" s="152" t="s">
        <v>5</v>
      </c>
      <c r="L537" s="151"/>
      <c r="M537" s="151"/>
      <c r="N537" s="151"/>
      <c r="O537" s="151"/>
      <c r="P537" s="151"/>
      <c r="Q537" s="151"/>
      <c r="R537" s="153"/>
      <c r="T537" s="154"/>
      <c r="U537" s="151"/>
      <c r="V537" s="151"/>
      <c r="W537" s="151"/>
      <c r="X537" s="151"/>
      <c r="Y537" s="151"/>
      <c r="Z537" s="151"/>
      <c r="AA537" s="155"/>
      <c r="AT537" s="156" t="s">
        <v>154</v>
      </c>
      <c r="AU537" s="156" t="s">
        <v>99</v>
      </c>
      <c r="AV537" s="10" t="s">
        <v>83</v>
      </c>
      <c r="AW537" s="10" t="s">
        <v>35</v>
      </c>
      <c r="AX537" s="10" t="s">
        <v>75</v>
      </c>
      <c r="AY537" s="156" t="s">
        <v>146</v>
      </c>
    </row>
    <row r="538" spans="2:65" s="11" customFormat="1" ht="16.5" customHeight="1">
      <c r="B538" s="157"/>
      <c r="C538" s="158"/>
      <c r="D538" s="158"/>
      <c r="E538" s="159" t="s">
        <v>5</v>
      </c>
      <c r="F538" s="234" t="s">
        <v>395</v>
      </c>
      <c r="G538" s="235"/>
      <c r="H538" s="235"/>
      <c r="I538" s="235"/>
      <c r="J538" s="158"/>
      <c r="K538" s="160">
        <v>12.4</v>
      </c>
      <c r="L538" s="158"/>
      <c r="M538" s="158"/>
      <c r="N538" s="158"/>
      <c r="O538" s="158"/>
      <c r="P538" s="158"/>
      <c r="Q538" s="158"/>
      <c r="R538" s="161"/>
      <c r="T538" s="162"/>
      <c r="U538" s="158"/>
      <c r="V538" s="158"/>
      <c r="W538" s="158"/>
      <c r="X538" s="158"/>
      <c r="Y538" s="158"/>
      <c r="Z538" s="158"/>
      <c r="AA538" s="163"/>
      <c r="AT538" s="164" t="s">
        <v>154</v>
      </c>
      <c r="AU538" s="164" t="s">
        <v>99</v>
      </c>
      <c r="AV538" s="11" t="s">
        <v>99</v>
      </c>
      <c r="AW538" s="11" t="s">
        <v>35</v>
      </c>
      <c r="AX538" s="11" t="s">
        <v>75</v>
      </c>
      <c r="AY538" s="164" t="s">
        <v>146</v>
      </c>
    </row>
    <row r="539" spans="2:65" s="11" customFormat="1" ht="16.5" customHeight="1">
      <c r="B539" s="157"/>
      <c r="C539" s="158"/>
      <c r="D539" s="158"/>
      <c r="E539" s="159" t="s">
        <v>5</v>
      </c>
      <c r="F539" s="234" t="s">
        <v>762</v>
      </c>
      <c r="G539" s="235"/>
      <c r="H539" s="235"/>
      <c r="I539" s="235"/>
      <c r="J539" s="158"/>
      <c r="K539" s="160">
        <v>-0.8</v>
      </c>
      <c r="L539" s="158"/>
      <c r="M539" s="158"/>
      <c r="N539" s="158"/>
      <c r="O539" s="158"/>
      <c r="P539" s="158"/>
      <c r="Q539" s="158"/>
      <c r="R539" s="161"/>
      <c r="T539" s="162"/>
      <c r="U539" s="158"/>
      <c r="V539" s="158"/>
      <c r="W539" s="158"/>
      <c r="X539" s="158"/>
      <c r="Y539" s="158"/>
      <c r="Z539" s="158"/>
      <c r="AA539" s="163"/>
      <c r="AT539" s="164" t="s">
        <v>154</v>
      </c>
      <c r="AU539" s="164" t="s">
        <v>99</v>
      </c>
      <c r="AV539" s="11" t="s">
        <v>99</v>
      </c>
      <c r="AW539" s="11" t="s">
        <v>35</v>
      </c>
      <c r="AX539" s="11" t="s">
        <v>75</v>
      </c>
      <c r="AY539" s="164" t="s">
        <v>146</v>
      </c>
    </row>
    <row r="540" spans="2:65" s="12" customFormat="1" ht="16.5" customHeight="1">
      <c r="B540" s="165"/>
      <c r="C540" s="166"/>
      <c r="D540" s="166"/>
      <c r="E540" s="167" t="s">
        <v>5</v>
      </c>
      <c r="F540" s="238" t="s">
        <v>163</v>
      </c>
      <c r="G540" s="239"/>
      <c r="H540" s="239"/>
      <c r="I540" s="239"/>
      <c r="J540" s="166"/>
      <c r="K540" s="168">
        <v>11.6</v>
      </c>
      <c r="L540" s="166"/>
      <c r="M540" s="166"/>
      <c r="N540" s="166"/>
      <c r="O540" s="166"/>
      <c r="P540" s="166"/>
      <c r="Q540" s="166"/>
      <c r="R540" s="169"/>
      <c r="T540" s="170"/>
      <c r="U540" s="166"/>
      <c r="V540" s="166"/>
      <c r="W540" s="166"/>
      <c r="X540" s="166"/>
      <c r="Y540" s="166"/>
      <c r="Z540" s="166"/>
      <c r="AA540" s="171"/>
      <c r="AT540" s="172" t="s">
        <v>154</v>
      </c>
      <c r="AU540" s="172" t="s">
        <v>99</v>
      </c>
      <c r="AV540" s="12" t="s">
        <v>151</v>
      </c>
      <c r="AW540" s="12" t="s">
        <v>35</v>
      </c>
      <c r="AX540" s="12" t="s">
        <v>83</v>
      </c>
      <c r="AY540" s="172" t="s">
        <v>146</v>
      </c>
    </row>
    <row r="541" spans="2:65" s="1" customFormat="1" ht="25.5" customHeight="1">
      <c r="B541" s="123"/>
      <c r="C541" s="143" t="s">
        <v>805</v>
      </c>
      <c r="D541" s="143" t="s">
        <v>147</v>
      </c>
      <c r="E541" s="144" t="s">
        <v>806</v>
      </c>
      <c r="F541" s="240" t="s">
        <v>807</v>
      </c>
      <c r="G541" s="240"/>
      <c r="H541" s="240"/>
      <c r="I541" s="240"/>
      <c r="J541" s="145" t="s">
        <v>596</v>
      </c>
      <c r="K541" s="177">
        <v>0</v>
      </c>
      <c r="L541" s="241">
        <v>0</v>
      </c>
      <c r="M541" s="241"/>
      <c r="N541" s="223">
        <f>ROUND(L541*K541,2)</f>
        <v>0</v>
      </c>
      <c r="O541" s="223"/>
      <c r="P541" s="223"/>
      <c r="Q541" s="223"/>
      <c r="R541" s="124"/>
      <c r="T541" s="147" t="s">
        <v>5</v>
      </c>
      <c r="U541" s="46" t="s">
        <v>41</v>
      </c>
      <c r="V541" s="38"/>
      <c r="W541" s="148">
        <f>V541*K541</f>
        <v>0</v>
      </c>
      <c r="X541" s="148">
        <v>0</v>
      </c>
      <c r="Y541" s="148">
        <f>X541*K541</f>
        <v>0</v>
      </c>
      <c r="Z541" s="148">
        <v>0</v>
      </c>
      <c r="AA541" s="149">
        <f>Z541*K541</f>
        <v>0</v>
      </c>
      <c r="AR541" s="21" t="s">
        <v>236</v>
      </c>
      <c r="AT541" s="21" t="s">
        <v>147</v>
      </c>
      <c r="AU541" s="21" t="s">
        <v>99</v>
      </c>
      <c r="AY541" s="21" t="s">
        <v>146</v>
      </c>
      <c r="BE541" s="105">
        <f>IF(U541="základní",N541,0)</f>
        <v>0</v>
      </c>
      <c r="BF541" s="105">
        <f>IF(U541="snížená",N541,0)</f>
        <v>0</v>
      </c>
      <c r="BG541" s="105">
        <f>IF(U541="zákl. přenesená",N541,0)</f>
        <v>0</v>
      </c>
      <c r="BH541" s="105">
        <f>IF(U541="sníž. přenesená",N541,0)</f>
        <v>0</v>
      </c>
      <c r="BI541" s="105">
        <f>IF(U541="nulová",N541,0)</f>
        <v>0</v>
      </c>
      <c r="BJ541" s="21" t="s">
        <v>83</v>
      </c>
      <c r="BK541" s="105">
        <f>ROUND(L541*K541,2)</f>
        <v>0</v>
      </c>
      <c r="BL541" s="21" t="s">
        <v>236</v>
      </c>
      <c r="BM541" s="21" t="s">
        <v>808</v>
      </c>
    </row>
    <row r="542" spans="2:65" s="9" customFormat="1" ht="29.85" customHeight="1">
      <c r="B542" s="132"/>
      <c r="C542" s="133"/>
      <c r="D542" s="142" t="s">
        <v>128</v>
      </c>
      <c r="E542" s="142"/>
      <c r="F542" s="142"/>
      <c r="G542" s="142"/>
      <c r="H542" s="142"/>
      <c r="I542" s="142"/>
      <c r="J542" s="142"/>
      <c r="K542" s="142"/>
      <c r="L542" s="142"/>
      <c r="M542" s="142"/>
      <c r="N542" s="230">
        <f>BK542</f>
        <v>0</v>
      </c>
      <c r="O542" s="231"/>
      <c r="P542" s="231"/>
      <c r="Q542" s="231"/>
      <c r="R542" s="135"/>
      <c r="T542" s="136"/>
      <c r="U542" s="133"/>
      <c r="V542" s="133"/>
      <c r="W542" s="137">
        <f>SUM(W543:W579)</f>
        <v>0</v>
      </c>
      <c r="X542" s="133"/>
      <c r="Y542" s="137">
        <f>SUM(Y543:Y579)</f>
        <v>0.26685900000000001</v>
      </c>
      <c r="Z542" s="133"/>
      <c r="AA542" s="138">
        <f>SUM(AA543:AA579)</f>
        <v>7.9450275000000001</v>
      </c>
      <c r="AR542" s="139" t="s">
        <v>99</v>
      </c>
      <c r="AT542" s="140" t="s">
        <v>74</v>
      </c>
      <c r="AU542" s="140" t="s">
        <v>83</v>
      </c>
      <c r="AY542" s="139" t="s">
        <v>146</v>
      </c>
      <c r="BK542" s="141">
        <f>SUM(BK543:BK579)</f>
        <v>0</v>
      </c>
    </row>
    <row r="543" spans="2:65" s="1" customFormat="1" ht="25.5" customHeight="1">
      <c r="B543" s="123"/>
      <c r="C543" s="143" t="s">
        <v>809</v>
      </c>
      <c r="D543" s="143" t="s">
        <v>147</v>
      </c>
      <c r="E543" s="144" t="s">
        <v>810</v>
      </c>
      <c r="F543" s="240" t="s">
        <v>811</v>
      </c>
      <c r="G543" s="240"/>
      <c r="H543" s="240"/>
      <c r="I543" s="240"/>
      <c r="J543" s="145" t="s">
        <v>209</v>
      </c>
      <c r="K543" s="146">
        <v>97.484999999999999</v>
      </c>
      <c r="L543" s="241">
        <v>0</v>
      </c>
      <c r="M543" s="241"/>
      <c r="N543" s="223">
        <f>ROUND(L543*K543,2)</f>
        <v>0</v>
      </c>
      <c r="O543" s="223"/>
      <c r="P543" s="223"/>
      <c r="Q543" s="223"/>
      <c r="R543" s="124"/>
      <c r="T543" s="147" t="s">
        <v>5</v>
      </c>
      <c r="U543" s="46" t="s">
        <v>41</v>
      </c>
      <c r="V543" s="38"/>
      <c r="W543" s="148">
        <f>V543*K543</f>
        <v>0</v>
      </c>
      <c r="X543" s="148">
        <v>0</v>
      </c>
      <c r="Y543" s="148">
        <f>X543*K543</f>
        <v>0</v>
      </c>
      <c r="Z543" s="148">
        <v>8.1500000000000003E-2</v>
      </c>
      <c r="AA543" s="149">
        <f>Z543*K543</f>
        <v>7.9450275000000001</v>
      </c>
      <c r="AR543" s="21" t="s">
        <v>236</v>
      </c>
      <c r="AT543" s="21" t="s">
        <v>147</v>
      </c>
      <c r="AU543" s="21" t="s">
        <v>99</v>
      </c>
      <c r="AY543" s="21" t="s">
        <v>146</v>
      </c>
      <c r="BE543" s="105">
        <f>IF(U543="základní",N543,0)</f>
        <v>0</v>
      </c>
      <c r="BF543" s="105">
        <f>IF(U543="snížená",N543,0)</f>
        <v>0</v>
      </c>
      <c r="BG543" s="105">
        <f>IF(U543="zákl. přenesená",N543,0)</f>
        <v>0</v>
      </c>
      <c r="BH543" s="105">
        <f>IF(U543="sníž. přenesená",N543,0)</f>
        <v>0</v>
      </c>
      <c r="BI543" s="105">
        <f>IF(U543="nulová",N543,0)</f>
        <v>0</v>
      </c>
      <c r="BJ543" s="21" t="s">
        <v>83</v>
      </c>
      <c r="BK543" s="105">
        <f>ROUND(L543*K543,2)</f>
        <v>0</v>
      </c>
      <c r="BL543" s="21" t="s">
        <v>236</v>
      </c>
      <c r="BM543" s="21" t="s">
        <v>812</v>
      </c>
    </row>
    <row r="544" spans="2:65" s="10" customFormat="1" ht="16.5" customHeight="1">
      <c r="B544" s="150"/>
      <c r="C544" s="151"/>
      <c r="D544" s="151"/>
      <c r="E544" s="152" t="s">
        <v>5</v>
      </c>
      <c r="F544" s="232" t="s">
        <v>754</v>
      </c>
      <c r="G544" s="233"/>
      <c r="H544" s="233"/>
      <c r="I544" s="233"/>
      <c r="J544" s="151"/>
      <c r="K544" s="152" t="s">
        <v>5</v>
      </c>
      <c r="L544" s="151"/>
      <c r="M544" s="151"/>
      <c r="N544" s="151"/>
      <c r="O544" s="151"/>
      <c r="P544" s="151"/>
      <c r="Q544" s="151"/>
      <c r="R544" s="153"/>
      <c r="T544" s="154"/>
      <c r="U544" s="151"/>
      <c r="V544" s="151"/>
      <c r="W544" s="151"/>
      <c r="X544" s="151"/>
      <c r="Y544" s="151"/>
      <c r="Z544" s="151"/>
      <c r="AA544" s="155"/>
      <c r="AT544" s="156" t="s">
        <v>154</v>
      </c>
      <c r="AU544" s="156" t="s">
        <v>99</v>
      </c>
      <c r="AV544" s="10" t="s">
        <v>83</v>
      </c>
      <c r="AW544" s="10" t="s">
        <v>35</v>
      </c>
      <c r="AX544" s="10" t="s">
        <v>75</v>
      </c>
      <c r="AY544" s="156" t="s">
        <v>146</v>
      </c>
    </row>
    <row r="545" spans="2:65" s="11" customFormat="1" ht="16.5" customHeight="1">
      <c r="B545" s="157"/>
      <c r="C545" s="158"/>
      <c r="D545" s="158"/>
      <c r="E545" s="159" t="s">
        <v>5</v>
      </c>
      <c r="F545" s="234" t="s">
        <v>813</v>
      </c>
      <c r="G545" s="235"/>
      <c r="H545" s="235"/>
      <c r="I545" s="235"/>
      <c r="J545" s="158"/>
      <c r="K545" s="160">
        <v>29.774999999999999</v>
      </c>
      <c r="L545" s="158"/>
      <c r="M545" s="158"/>
      <c r="N545" s="158"/>
      <c r="O545" s="158"/>
      <c r="P545" s="158"/>
      <c r="Q545" s="158"/>
      <c r="R545" s="161"/>
      <c r="T545" s="162"/>
      <c r="U545" s="158"/>
      <c r="V545" s="158"/>
      <c r="W545" s="158"/>
      <c r="X545" s="158"/>
      <c r="Y545" s="158"/>
      <c r="Z545" s="158"/>
      <c r="AA545" s="163"/>
      <c r="AT545" s="164" t="s">
        <v>154</v>
      </c>
      <c r="AU545" s="164" t="s">
        <v>99</v>
      </c>
      <c r="AV545" s="11" t="s">
        <v>99</v>
      </c>
      <c r="AW545" s="11" t="s">
        <v>35</v>
      </c>
      <c r="AX545" s="11" t="s">
        <v>75</v>
      </c>
      <c r="AY545" s="164" t="s">
        <v>146</v>
      </c>
    </row>
    <row r="546" spans="2:65" s="10" customFormat="1" ht="16.5" customHeight="1">
      <c r="B546" s="150"/>
      <c r="C546" s="151"/>
      <c r="D546" s="151"/>
      <c r="E546" s="152" t="s">
        <v>5</v>
      </c>
      <c r="F546" s="236" t="s">
        <v>756</v>
      </c>
      <c r="G546" s="237"/>
      <c r="H546" s="237"/>
      <c r="I546" s="237"/>
      <c r="J546" s="151"/>
      <c r="K546" s="152" t="s">
        <v>5</v>
      </c>
      <c r="L546" s="151"/>
      <c r="M546" s="151"/>
      <c r="N546" s="151"/>
      <c r="O546" s="151"/>
      <c r="P546" s="151"/>
      <c r="Q546" s="151"/>
      <c r="R546" s="153"/>
      <c r="T546" s="154"/>
      <c r="U546" s="151"/>
      <c r="V546" s="151"/>
      <c r="W546" s="151"/>
      <c r="X546" s="151"/>
      <c r="Y546" s="151"/>
      <c r="Z546" s="151"/>
      <c r="AA546" s="155"/>
      <c r="AT546" s="156" t="s">
        <v>154</v>
      </c>
      <c r="AU546" s="156" t="s">
        <v>99</v>
      </c>
      <c r="AV546" s="10" t="s">
        <v>83</v>
      </c>
      <c r="AW546" s="10" t="s">
        <v>35</v>
      </c>
      <c r="AX546" s="10" t="s">
        <v>75</v>
      </c>
      <c r="AY546" s="156" t="s">
        <v>146</v>
      </c>
    </row>
    <row r="547" spans="2:65" s="11" customFormat="1" ht="16.5" customHeight="1">
      <c r="B547" s="157"/>
      <c r="C547" s="158"/>
      <c r="D547" s="158"/>
      <c r="E547" s="159" t="s">
        <v>5</v>
      </c>
      <c r="F547" s="234" t="s">
        <v>814</v>
      </c>
      <c r="G547" s="235"/>
      <c r="H547" s="235"/>
      <c r="I547" s="235"/>
      <c r="J547" s="158"/>
      <c r="K547" s="160">
        <v>31.35</v>
      </c>
      <c r="L547" s="158"/>
      <c r="M547" s="158"/>
      <c r="N547" s="158"/>
      <c r="O547" s="158"/>
      <c r="P547" s="158"/>
      <c r="Q547" s="158"/>
      <c r="R547" s="161"/>
      <c r="T547" s="162"/>
      <c r="U547" s="158"/>
      <c r="V547" s="158"/>
      <c r="W547" s="158"/>
      <c r="X547" s="158"/>
      <c r="Y547" s="158"/>
      <c r="Z547" s="158"/>
      <c r="AA547" s="163"/>
      <c r="AT547" s="164" t="s">
        <v>154</v>
      </c>
      <c r="AU547" s="164" t="s">
        <v>99</v>
      </c>
      <c r="AV547" s="11" t="s">
        <v>99</v>
      </c>
      <c r="AW547" s="11" t="s">
        <v>35</v>
      </c>
      <c r="AX547" s="11" t="s">
        <v>75</v>
      </c>
      <c r="AY547" s="164" t="s">
        <v>146</v>
      </c>
    </row>
    <row r="548" spans="2:65" s="10" customFormat="1" ht="16.5" customHeight="1">
      <c r="B548" s="150"/>
      <c r="C548" s="151"/>
      <c r="D548" s="151"/>
      <c r="E548" s="152" t="s">
        <v>5</v>
      </c>
      <c r="F548" s="236" t="s">
        <v>218</v>
      </c>
      <c r="G548" s="237"/>
      <c r="H548" s="237"/>
      <c r="I548" s="237"/>
      <c r="J548" s="151"/>
      <c r="K548" s="152" t="s">
        <v>5</v>
      </c>
      <c r="L548" s="151"/>
      <c r="M548" s="151"/>
      <c r="N548" s="151"/>
      <c r="O548" s="151"/>
      <c r="P548" s="151"/>
      <c r="Q548" s="151"/>
      <c r="R548" s="153"/>
      <c r="T548" s="154"/>
      <c r="U548" s="151"/>
      <c r="V548" s="151"/>
      <c r="W548" s="151"/>
      <c r="X548" s="151"/>
      <c r="Y548" s="151"/>
      <c r="Z548" s="151"/>
      <c r="AA548" s="155"/>
      <c r="AT548" s="156" t="s">
        <v>154</v>
      </c>
      <c r="AU548" s="156" t="s">
        <v>99</v>
      </c>
      <c r="AV548" s="10" t="s">
        <v>83</v>
      </c>
      <c r="AW548" s="10" t="s">
        <v>35</v>
      </c>
      <c r="AX548" s="10" t="s">
        <v>75</v>
      </c>
      <c r="AY548" s="156" t="s">
        <v>146</v>
      </c>
    </row>
    <row r="549" spans="2:65" s="11" customFormat="1" ht="16.5" customHeight="1">
      <c r="B549" s="157"/>
      <c r="C549" s="158"/>
      <c r="D549" s="158"/>
      <c r="E549" s="159" t="s">
        <v>5</v>
      </c>
      <c r="F549" s="234" t="s">
        <v>815</v>
      </c>
      <c r="G549" s="235"/>
      <c r="H549" s="235"/>
      <c r="I549" s="235"/>
      <c r="J549" s="158"/>
      <c r="K549" s="160">
        <v>7.5</v>
      </c>
      <c r="L549" s="158"/>
      <c r="M549" s="158"/>
      <c r="N549" s="158"/>
      <c r="O549" s="158"/>
      <c r="P549" s="158"/>
      <c r="Q549" s="158"/>
      <c r="R549" s="161"/>
      <c r="T549" s="162"/>
      <c r="U549" s="158"/>
      <c r="V549" s="158"/>
      <c r="W549" s="158"/>
      <c r="X549" s="158"/>
      <c r="Y549" s="158"/>
      <c r="Z549" s="158"/>
      <c r="AA549" s="163"/>
      <c r="AT549" s="164" t="s">
        <v>154</v>
      </c>
      <c r="AU549" s="164" t="s">
        <v>99</v>
      </c>
      <c r="AV549" s="11" t="s">
        <v>99</v>
      </c>
      <c r="AW549" s="11" t="s">
        <v>35</v>
      </c>
      <c r="AX549" s="11" t="s">
        <v>75</v>
      </c>
      <c r="AY549" s="164" t="s">
        <v>146</v>
      </c>
    </row>
    <row r="550" spans="2:65" s="11" customFormat="1" ht="16.5" customHeight="1">
      <c r="B550" s="157"/>
      <c r="C550" s="158"/>
      <c r="D550" s="158"/>
      <c r="E550" s="159" t="s">
        <v>5</v>
      </c>
      <c r="F550" s="234" t="s">
        <v>816</v>
      </c>
      <c r="G550" s="235"/>
      <c r="H550" s="235"/>
      <c r="I550" s="235"/>
      <c r="J550" s="158"/>
      <c r="K550" s="160">
        <v>28.86</v>
      </c>
      <c r="L550" s="158"/>
      <c r="M550" s="158"/>
      <c r="N550" s="158"/>
      <c r="O550" s="158"/>
      <c r="P550" s="158"/>
      <c r="Q550" s="158"/>
      <c r="R550" s="161"/>
      <c r="T550" s="162"/>
      <c r="U550" s="158"/>
      <c r="V550" s="158"/>
      <c r="W550" s="158"/>
      <c r="X550" s="158"/>
      <c r="Y550" s="158"/>
      <c r="Z550" s="158"/>
      <c r="AA550" s="163"/>
      <c r="AT550" s="164" t="s">
        <v>154</v>
      </c>
      <c r="AU550" s="164" t="s">
        <v>99</v>
      </c>
      <c r="AV550" s="11" t="s">
        <v>99</v>
      </c>
      <c r="AW550" s="11" t="s">
        <v>35</v>
      </c>
      <c r="AX550" s="11" t="s">
        <v>75</v>
      </c>
      <c r="AY550" s="164" t="s">
        <v>146</v>
      </c>
    </row>
    <row r="551" spans="2:65" s="12" customFormat="1" ht="16.5" customHeight="1">
      <c r="B551" s="165"/>
      <c r="C551" s="166"/>
      <c r="D551" s="166"/>
      <c r="E551" s="167" t="s">
        <v>5</v>
      </c>
      <c r="F551" s="238" t="s">
        <v>163</v>
      </c>
      <c r="G551" s="239"/>
      <c r="H551" s="239"/>
      <c r="I551" s="239"/>
      <c r="J551" s="166"/>
      <c r="K551" s="168">
        <v>97.484999999999999</v>
      </c>
      <c r="L551" s="166"/>
      <c r="M551" s="166"/>
      <c r="N551" s="166"/>
      <c r="O551" s="166"/>
      <c r="P551" s="166"/>
      <c r="Q551" s="166"/>
      <c r="R551" s="169"/>
      <c r="T551" s="170"/>
      <c r="U551" s="166"/>
      <c r="V551" s="166"/>
      <c r="W551" s="166"/>
      <c r="X551" s="166"/>
      <c r="Y551" s="166"/>
      <c r="Z551" s="166"/>
      <c r="AA551" s="171"/>
      <c r="AT551" s="172" t="s">
        <v>154</v>
      </c>
      <c r="AU551" s="172" t="s">
        <v>99</v>
      </c>
      <c r="AV551" s="12" t="s">
        <v>151</v>
      </c>
      <c r="AW551" s="12" t="s">
        <v>35</v>
      </c>
      <c r="AX551" s="12" t="s">
        <v>83</v>
      </c>
      <c r="AY551" s="172" t="s">
        <v>146</v>
      </c>
    </row>
    <row r="552" spans="2:65" s="1" customFormat="1" ht="38.25" customHeight="1">
      <c r="B552" s="123"/>
      <c r="C552" s="143" t="s">
        <v>817</v>
      </c>
      <c r="D552" s="143" t="s">
        <v>147</v>
      </c>
      <c r="E552" s="144" t="s">
        <v>818</v>
      </c>
      <c r="F552" s="240" t="s">
        <v>819</v>
      </c>
      <c r="G552" s="240"/>
      <c r="H552" s="240"/>
      <c r="I552" s="240"/>
      <c r="J552" s="145" t="s">
        <v>209</v>
      </c>
      <c r="K552" s="146">
        <v>77.37</v>
      </c>
      <c r="L552" s="241">
        <v>0</v>
      </c>
      <c r="M552" s="241"/>
      <c r="N552" s="223">
        <f>ROUND(L552*K552,2)</f>
        <v>0</v>
      </c>
      <c r="O552" s="223"/>
      <c r="P552" s="223"/>
      <c r="Q552" s="223"/>
      <c r="R552" s="124"/>
      <c r="T552" s="147" t="s">
        <v>5</v>
      </c>
      <c r="U552" s="46" t="s">
        <v>41</v>
      </c>
      <c r="V552" s="38"/>
      <c r="W552" s="148">
        <f>V552*K552</f>
        <v>0</v>
      </c>
      <c r="X552" s="148">
        <v>3.0000000000000001E-3</v>
      </c>
      <c r="Y552" s="148">
        <f>X552*K552</f>
        <v>0.23211000000000001</v>
      </c>
      <c r="Z552" s="148">
        <v>0</v>
      </c>
      <c r="AA552" s="149">
        <f>Z552*K552</f>
        <v>0</v>
      </c>
      <c r="AR552" s="21" t="s">
        <v>236</v>
      </c>
      <c r="AT552" s="21" t="s">
        <v>147</v>
      </c>
      <c r="AU552" s="21" t="s">
        <v>99</v>
      </c>
      <c r="AY552" s="21" t="s">
        <v>146</v>
      </c>
      <c r="BE552" s="105">
        <f>IF(U552="základní",N552,0)</f>
        <v>0</v>
      </c>
      <c r="BF552" s="105">
        <f>IF(U552="snížená",N552,0)</f>
        <v>0</v>
      </c>
      <c r="BG552" s="105">
        <f>IF(U552="zákl. přenesená",N552,0)</f>
        <v>0</v>
      </c>
      <c r="BH552" s="105">
        <f>IF(U552="sníž. přenesená",N552,0)</f>
        <v>0</v>
      </c>
      <c r="BI552" s="105">
        <f>IF(U552="nulová",N552,0)</f>
        <v>0</v>
      </c>
      <c r="BJ552" s="21" t="s">
        <v>83</v>
      </c>
      <c r="BK552" s="105">
        <f>ROUND(L552*K552,2)</f>
        <v>0</v>
      </c>
      <c r="BL552" s="21" t="s">
        <v>236</v>
      </c>
      <c r="BM552" s="21" t="s">
        <v>820</v>
      </c>
    </row>
    <row r="553" spans="2:65" s="10" customFormat="1" ht="16.5" customHeight="1">
      <c r="B553" s="150"/>
      <c r="C553" s="151"/>
      <c r="D553" s="151"/>
      <c r="E553" s="152" t="s">
        <v>5</v>
      </c>
      <c r="F553" s="232" t="s">
        <v>821</v>
      </c>
      <c r="G553" s="233"/>
      <c r="H553" s="233"/>
      <c r="I553" s="233"/>
      <c r="J553" s="151"/>
      <c r="K553" s="152" t="s">
        <v>5</v>
      </c>
      <c r="L553" s="151"/>
      <c r="M553" s="151"/>
      <c r="N553" s="151"/>
      <c r="O553" s="151"/>
      <c r="P553" s="151"/>
      <c r="Q553" s="151"/>
      <c r="R553" s="153"/>
      <c r="T553" s="154"/>
      <c r="U553" s="151"/>
      <c r="V553" s="151"/>
      <c r="W553" s="151"/>
      <c r="X553" s="151"/>
      <c r="Y553" s="151"/>
      <c r="Z553" s="151"/>
      <c r="AA553" s="155"/>
      <c r="AT553" s="156" t="s">
        <v>154</v>
      </c>
      <c r="AU553" s="156" t="s">
        <v>99</v>
      </c>
      <c r="AV553" s="10" t="s">
        <v>83</v>
      </c>
      <c r="AW553" s="10" t="s">
        <v>35</v>
      </c>
      <c r="AX553" s="10" t="s">
        <v>75</v>
      </c>
      <c r="AY553" s="156" t="s">
        <v>146</v>
      </c>
    </row>
    <row r="554" spans="2:65" s="11" customFormat="1" ht="16.5" customHeight="1">
      <c r="B554" s="157"/>
      <c r="C554" s="158"/>
      <c r="D554" s="158"/>
      <c r="E554" s="159" t="s">
        <v>5</v>
      </c>
      <c r="F554" s="234" t="s">
        <v>822</v>
      </c>
      <c r="G554" s="235"/>
      <c r="H554" s="235"/>
      <c r="I554" s="235"/>
      <c r="J554" s="158"/>
      <c r="K554" s="160">
        <v>17.100000000000001</v>
      </c>
      <c r="L554" s="158"/>
      <c r="M554" s="158"/>
      <c r="N554" s="158"/>
      <c r="O554" s="158"/>
      <c r="P554" s="158"/>
      <c r="Q554" s="158"/>
      <c r="R554" s="161"/>
      <c r="T554" s="162"/>
      <c r="U554" s="158"/>
      <c r="V554" s="158"/>
      <c r="W554" s="158"/>
      <c r="X554" s="158"/>
      <c r="Y554" s="158"/>
      <c r="Z554" s="158"/>
      <c r="AA554" s="163"/>
      <c r="AT554" s="164" t="s">
        <v>154</v>
      </c>
      <c r="AU554" s="164" t="s">
        <v>99</v>
      </c>
      <c r="AV554" s="11" t="s">
        <v>99</v>
      </c>
      <c r="AW554" s="11" t="s">
        <v>35</v>
      </c>
      <c r="AX554" s="11" t="s">
        <v>75</v>
      </c>
      <c r="AY554" s="164" t="s">
        <v>146</v>
      </c>
    </row>
    <row r="555" spans="2:65" s="10" customFormat="1" ht="16.5" customHeight="1">
      <c r="B555" s="150"/>
      <c r="C555" s="151"/>
      <c r="D555" s="151"/>
      <c r="E555" s="152" t="s">
        <v>5</v>
      </c>
      <c r="F555" s="236" t="s">
        <v>756</v>
      </c>
      <c r="G555" s="237"/>
      <c r="H555" s="237"/>
      <c r="I555" s="237"/>
      <c r="J555" s="151"/>
      <c r="K555" s="152" t="s">
        <v>5</v>
      </c>
      <c r="L555" s="151"/>
      <c r="M555" s="151"/>
      <c r="N555" s="151"/>
      <c r="O555" s="151"/>
      <c r="P555" s="151"/>
      <c r="Q555" s="151"/>
      <c r="R555" s="153"/>
      <c r="T555" s="154"/>
      <c r="U555" s="151"/>
      <c r="V555" s="151"/>
      <c r="W555" s="151"/>
      <c r="X555" s="151"/>
      <c r="Y555" s="151"/>
      <c r="Z555" s="151"/>
      <c r="AA555" s="155"/>
      <c r="AT555" s="156" t="s">
        <v>154</v>
      </c>
      <c r="AU555" s="156" t="s">
        <v>99</v>
      </c>
      <c r="AV555" s="10" t="s">
        <v>83</v>
      </c>
      <c r="AW555" s="10" t="s">
        <v>35</v>
      </c>
      <c r="AX555" s="10" t="s">
        <v>75</v>
      </c>
      <c r="AY555" s="156" t="s">
        <v>146</v>
      </c>
    </row>
    <row r="556" spans="2:65" s="11" customFormat="1" ht="16.5" customHeight="1">
      <c r="B556" s="157"/>
      <c r="C556" s="158"/>
      <c r="D556" s="158"/>
      <c r="E556" s="159" t="s">
        <v>5</v>
      </c>
      <c r="F556" s="234" t="s">
        <v>823</v>
      </c>
      <c r="G556" s="235"/>
      <c r="H556" s="235"/>
      <c r="I556" s="235"/>
      <c r="J556" s="158"/>
      <c r="K556" s="160">
        <v>18.75</v>
      </c>
      <c r="L556" s="158"/>
      <c r="M556" s="158"/>
      <c r="N556" s="158"/>
      <c r="O556" s="158"/>
      <c r="P556" s="158"/>
      <c r="Q556" s="158"/>
      <c r="R556" s="161"/>
      <c r="T556" s="162"/>
      <c r="U556" s="158"/>
      <c r="V556" s="158"/>
      <c r="W556" s="158"/>
      <c r="X556" s="158"/>
      <c r="Y556" s="158"/>
      <c r="Z556" s="158"/>
      <c r="AA556" s="163"/>
      <c r="AT556" s="164" t="s">
        <v>154</v>
      </c>
      <c r="AU556" s="164" t="s">
        <v>99</v>
      </c>
      <c r="AV556" s="11" t="s">
        <v>99</v>
      </c>
      <c r="AW556" s="11" t="s">
        <v>35</v>
      </c>
      <c r="AX556" s="11" t="s">
        <v>75</v>
      </c>
      <c r="AY556" s="164" t="s">
        <v>146</v>
      </c>
    </row>
    <row r="557" spans="2:65" s="10" customFormat="1" ht="16.5" customHeight="1">
      <c r="B557" s="150"/>
      <c r="C557" s="151"/>
      <c r="D557" s="151"/>
      <c r="E557" s="152" t="s">
        <v>5</v>
      </c>
      <c r="F557" s="236" t="s">
        <v>218</v>
      </c>
      <c r="G557" s="237"/>
      <c r="H557" s="237"/>
      <c r="I557" s="237"/>
      <c r="J557" s="151"/>
      <c r="K557" s="152" t="s">
        <v>5</v>
      </c>
      <c r="L557" s="151"/>
      <c r="M557" s="151"/>
      <c r="N557" s="151"/>
      <c r="O557" s="151"/>
      <c r="P557" s="151"/>
      <c r="Q557" s="151"/>
      <c r="R557" s="153"/>
      <c r="T557" s="154"/>
      <c r="U557" s="151"/>
      <c r="V557" s="151"/>
      <c r="W557" s="151"/>
      <c r="X557" s="151"/>
      <c r="Y557" s="151"/>
      <c r="Z557" s="151"/>
      <c r="AA557" s="155"/>
      <c r="AT557" s="156" t="s">
        <v>154</v>
      </c>
      <c r="AU557" s="156" t="s">
        <v>99</v>
      </c>
      <c r="AV557" s="10" t="s">
        <v>83</v>
      </c>
      <c r="AW557" s="10" t="s">
        <v>35</v>
      </c>
      <c r="AX557" s="10" t="s">
        <v>75</v>
      </c>
      <c r="AY557" s="156" t="s">
        <v>146</v>
      </c>
    </row>
    <row r="558" spans="2:65" s="11" customFormat="1" ht="16.5" customHeight="1">
      <c r="B558" s="157"/>
      <c r="C558" s="158"/>
      <c r="D558" s="158"/>
      <c r="E558" s="159" t="s">
        <v>5</v>
      </c>
      <c r="F558" s="234" t="s">
        <v>824</v>
      </c>
      <c r="G558" s="235"/>
      <c r="H558" s="235"/>
      <c r="I558" s="235"/>
      <c r="J558" s="158"/>
      <c r="K558" s="160">
        <v>41.52</v>
      </c>
      <c r="L558" s="158"/>
      <c r="M558" s="158"/>
      <c r="N558" s="158"/>
      <c r="O558" s="158"/>
      <c r="P558" s="158"/>
      <c r="Q558" s="158"/>
      <c r="R558" s="161"/>
      <c r="T558" s="162"/>
      <c r="U558" s="158"/>
      <c r="V558" s="158"/>
      <c r="W558" s="158"/>
      <c r="X558" s="158"/>
      <c r="Y558" s="158"/>
      <c r="Z558" s="158"/>
      <c r="AA558" s="163"/>
      <c r="AT558" s="164" t="s">
        <v>154</v>
      </c>
      <c r="AU558" s="164" t="s">
        <v>99</v>
      </c>
      <c r="AV558" s="11" t="s">
        <v>99</v>
      </c>
      <c r="AW558" s="11" t="s">
        <v>35</v>
      </c>
      <c r="AX558" s="11" t="s">
        <v>75</v>
      </c>
      <c r="AY558" s="164" t="s">
        <v>146</v>
      </c>
    </row>
    <row r="559" spans="2:65" s="12" customFormat="1" ht="16.5" customHeight="1">
      <c r="B559" s="165"/>
      <c r="C559" s="166"/>
      <c r="D559" s="166"/>
      <c r="E559" s="167" t="s">
        <v>5</v>
      </c>
      <c r="F559" s="238" t="s">
        <v>163</v>
      </c>
      <c r="G559" s="239"/>
      <c r="H559" s="239"/>
      <c r="I559" s="239"/>
      <c r="J559" s="166"/>
      <c r="K559" s="168">
        <v>77.37</v>
      </c>
      <c r="L559" s="166"/>
      <c r="M559" s="166"/>
      <c r="N559" s="166"/>
      <c r="O559" s="166"/>
      <c r="P559" s="166"/>
      <c r="Q559" s="166"/>
      <c r="R559" s="169"/>
      <c r="T559" s="170"/>
      <c r="U559" s="166"/>
      <c r="V559" s="166"/>
      <c r="W559" s="166"/>
      <c r="X559" s="166"/>
      <c r="Y559" s="166"/>
      <c r="Z559" s="166"/>
      <c r="AA559" s="171"/>
      <c r="AT559" s="172" t="s">
        <v>154</v>
      </c>
      <c r="AU559" s="172" t="s">
        <v>99</v>
      </c>
      <c r="AV559" s="12" t="s">
        <v>151</v>
      </c>
      <c r="AW559" s="12" t="s">
        <v>35</v>
      </c>
      <c r="AX559" s="12" t="s">
        <v>83</v>
      </c>
      <c r="AY559" s="172" t="s">
        <v>146</v>
      </c>
    </row>
    <row r="560" spans="2:65" s="1" customFormat="1" ht="38.25" customHeight="1">
      <c r="B560" s="123"/>
      <c r="C560" s="173" t="s">
        <v>825</v>
      </c>
      <c r="D560" s="173" t="s">
        <v>341</v>
      </c>
      <c r="E560" s="174" t="s">
        <v>746</v>
      </c>
      <c r="F560" s="245" t="s">
        <v>747</v>
      </c>
      <c r="G560" s="245"/>
      <c r="H560" s="245"/>
      <c r="I560" s="245"/>
      <c r="J560" s="175" t="s">
        <v>209</v>
      </c>
      <c r="K560" s="176">
        <v>85.106999999999999</v>
      </c>
      <c r="L560" s="246">
        <v>0</v>
      </c>
      <c r="M560" s="246"/>
      <c r="N560" s="244">
        <f>ROUND(L560*K560,2)</f>
        <v>0</v>
      </c>
      <c r="O560" s="223"/>
      <c r="P560" s="223"/>
      <c r="Q560" s="223"/>
      <c r="R560" s="124"/>
      <c r="T560" s="147" t="s">
        <v>5</v>
      </c>
      <c r="U560" s="46" t="s">
        <v>41</v>
      </c>
      <c r="V560" s="38"/>
      <c r="W560" s="148">
        <f>V560*K560</f>
        <v>0</v>
      </c>
      <c r="X560" s="148">
        <v>0</v>
      </c>
      <c r="Y560" s="148">
        <f>X560*K560</f>
        <v>0</v>
      </c>
      <c r="Z560" s="148">
        <v>0</v>
      </c>
      <c r="AA560" s="149">
        <f>Z560*K560</f>
        <v>0</v>
      </c>
      <c r="AR560" s="21" t="s">
        <v>334</v>
      </c>
      <c r="AT560" s="21" t="s">
        <v>341</v>
      </c>
      <c r="AU560" s="21" t="s">
        <v>99</v>
      </c>
      <c r="AY560" s="21" t="s">
        <v>146</v>
      </c>
      <c r="BE560" s="105">
        <f>IF(U560="základní",N560,0)</f>
        <v>0</v>
      </c>
      <c r="BF560" s="105">
        <f>IF(U560="snížená",N560,0)</f>
        <v>0</v>
      </c>
      <c r="BG560" s="105">
        <f>IF(U560="zákl. přenesená",N560,0)</f>
        <v>0</v>
      </c>
      <c r="BH560" s="105">
        <f>IF(U560="sníž. přenesená",N560,0)</f>
        <v>0</v>
      </c>
      <c r="BI560" s="105">
        <f>IF(U560="nulová",N560,0)</f>
        <v>0</v>
      </c>
      <c r="BJ560" s="21" t="s">
        <v>83</v>
      </c>
      <c r="BK560" s="105">
        <f>ROUND(L560*K560,2)</f>
        <v>0</v>
      </c>
      <c r="BL560" s="21" t="s">
        <v>236</v>
      </c>
      <c r="BM560" s="21" t="s">
        <v>826</v>
      </c>
    </row>
    <row r="561" spans="2:65" s="11" customFormat="1" ht="16.5" customHeight="1">
      <c r="B561" s="157"/>
      <c r="C561" s="158"/>
      <c r="D561" s="158"/>
      <c r="E561" s="159" t="s">
        <v>5</v>
      </c>
      <c r="F561" s="242" t="s">
        <v>827</v>
      </c>
      <c r="G561" s="243"/>
      <c r="H561" s="243"/>
      <c r="I561" s="243"/>
      <c r="J561" s="158"/>
      <c r="K561" s="160">
        <v>85.106999999999999</v>
      </c>
      <c r="L561" s="158"/>
      <c r="M561" s="158"/>
      <c r="N561" s="158"/>
      <c r="O561" s="158"/>
      <c r="P561" s="158"/>
      <c r="Q561" s="158"/>
      <c r="R561" s="161"/>
      <c r="T561" s="162"/>
      <c r="U561" s="158"/>
      <c r="V561" s="158"/>
      <c r="W561" s="158"/>
      <c r="X561" s="158"/>
      <c r="Y561" s="158"/>
      <c r="Z561" s="158"/>
      <c r="AA561" s="163"/>
      <c r="AT561" s="164" t="s">
        <v>154</v>
      </c>
      <c r="AU561" s="164" t="s">
        <v>99</v>
      </c>
      <c r="AV561" s="11" t="s">
        <v>99</v>
      </c>
      <c r="AW561" s="11" t="s">
        <v>35</v>
      </c>
      <c r="AX561" s="11" t="s">
        <v>83</v>
      </c>
      <c r="AY561" s="164" t="s">
        <v>146</v>
      </c>
    </row>
    <row r="562" spans="2:65" s="1" customFormat="1" ht="25.5" customHeight="1">
      <c r="B562" s="123"/>
      <c r="C562" s="143" t="s">
        <v>828</v>
      </c>
      <c r="D562" s="143" t="s">
        <v>147</v>
      </c>
      <c r="E562" s="144" t="s">
        <v>829</v>
      </c>
      <c r="F562" s="240" t="s">
        <v>830</v>
      </c>
      <c r="G562" s="240"/>
      <c r="H562" s="240"/>
      <c r="I562" s="240"/>
      <c r="J562" s="145" t="s">
        <v>229</v>
      </c>
      <c r="K562" s="146">
        <v>14</v>
      </c>
      <c r="L562" s="241">
        <v>0</v>
      </c>
      <c r="M562" s="241"/>
      <c r="N562" s="223">
        <f>ROUND(L562*K562,2)</f>
        <v>0</v>
      </c>
      <c r="O562" s="223"/>
      <c r="P562" s="223"/>
      <c r="Q562" s="223"/>
      <c r="R562" s="124"/>
      <c r="T562" s="147" t="s">
        <v>5</v>
      </c>
      <c r="U562" s="46" t="s">
        <v>41</v>
      </c>
      <c r="V562" s="38"/>
      <c r="W562" s="148">
        <f>V562*K562</f>
        <v>0</v>
      </c>
      <c r="X562" s="148">
        <v>3.1E-4</v>
      </c>
      <c r="Y562" s="148">
        <f>X562*K562</f>
        <v>4.3400000000000001E-3</v>
      </c>
      <c r="Z562" s="148">
        <v>0</v>
      </c>
      <c r="AA562" s="149">
        <f>Z562*K562</f>
        <v>0</v>
      </c>
      <c r="AR562" s="21" t="s">
        <v>236</v>
      </c>
      <c r="AT562" s="21" t="s">
        <v>147</v>
      </c>
      <c r="AU562" s="21" t="s">
        <v>99</v>
      </c>
      <c r="AY562" s="21" t="s">
        <v>146</v>
      </c>
      <c r="BE562" s="105">
        <f>IF(U562="základní",N562,0)</f>
        <v>0</v>
      </c>
      <c r="BF562" s="105">
        <f>IF(U562="snížená",N562,0)</f>
        <v>0</v>
      </c>
      <c r="BG562" s="105">
        <f>IF(U562="zákl. přenesená",N562,0)</f>
        <v>0</v>
      </c>
      <c r="BH562" s="105">
        <f>IF(U562="sníž. přenesená",N562,0)</f>
        <v>0</v>
      </c>
      <c r="BI562" s="105">
        <f>IF(U562="nulová",N562,0)</f>
        <v>0</v>
      </c>
      <c r="BJ562" s="21" t="s">
        <v>83</v>
      </c>
      <c r="BK562" s="105">
        <f>ROUND(L562*K562,2)</f>
        <v>0</v>
      </c>
      <c r="BL562" s="21" t="s">
        <v>236</v>
      </c>
      <c r="BM562" s="21" t="s">
        <v>831</v>
      </c>
    </row>
    <row r="563" spans="2:65" s="10" customFormat="1" ht="16.5" customHeight="1">
      <c r="B563" s="150"/>
      <c r="C563" s="151"/>
      <c r="D563" s="151"/>
      <c r="E563" s="152" t="s">
        <v>5</v>
      </c>
      <c r="F563" s="232" t="s">
        <v>832</v>
      </c>
      <c r="G563" s="233"/>
      <c r="H563" s="233"/>
      <c r="I563" s="233"/>
      <c r="J563" s="151"/>
      <c r="K563" s="152" t="s">
        <v>5</v>
      </c>
      <c r="L563" s="151"/>
      <c r="M563" s="151"/>
      <c r="N563" s="151"/>
      <c r="O563" s="151"/>
      <c r="P563" s="151"/>
      <c r="Q563" s="151"/>
      <c r="R563" s="153"/>
      <c r="T563" s="154"/>
      <c r="U563" s="151"/>
      <c r="V563" s="151"/>
      <c r="W563" s="151"/>
      <c r="X563" s="151"/>
      <c r="Y563" s="151"/>
      <c r="Z563" s="151"/>
      <c r="AA563" s="155"/>
      <c r="AT563" s="156" t="s">
        <v>154</v>
      </c>
      <c r="AU563" s="156" t="s">
        <v>99</v>
      </c>
      <c r="AV563" s="10" t="s">
        <v>83</v>
      </c>
      <c r="AW563" s="10" t="s">
        <v>35</v>
      </c>
      <c r="AX563" s="10" t="s">
        <v>75</v>
      </c>
      <c r="AY563" s="156" t="s">
        <v>146</v>
      </c>
    </row>
    <row r="564" spans="2:65" s="11" customFormat="1" ht="16.5" customHeight="1">
      <c r="B564" s="157"/>
      <c r="C564" s="158"/>
      <c r="D564" s="158"/>
      <c r="E564" s="159" t="s">
        <v>5</v>
      </c>
      <c r="F564" s="234" t="s">
        <v>833</v>
      </c>
      <c r="G564" s="235"/>
      <c r="H564" s="235"/>
      <c r="I564" s="235"/>
      <c r="J564" s="158"/>
      <c r="K564" s="160">
        <v>6</v>
      </c>
      <c r="L564" s="158"/>
      <c r="M564" s="158"/>
      <c r="N564" s="158"/>
      <c r="O564" s="158"/>
      <c r="P564" s="158"/>
      <c r="Q564" s="158"/>
      <c r="R564" s="161"/>
      <c r="T564" s="162"/>
      <c r="U564" s="158"/>
      <c r="V564" s="158"/>
      <c r="W564" s="158"/>
      <c r="X564" s="158"/>
      <c r="Y564" s="158"/>
      <c r="Z564" s="158"/>
      <c r="AA564" s="163"/>
      <c r="AT564" s="164" t="s">
        <v>154</v>
      </c>
      <c r="AU564" s="164" t="s">
        <v>99</v>
      </c>
      <c r="AV564" s="11" t="s">
        <v>99</v>
      </c>
      <c r="AW564" s="11" t="s">
        <v>35</v>
      </c>
      <c r="AX564" s="11" t="s">
        <v>75</v>
      </c>
      <c r="AY564" s="164" t="s">
        <v>146</v>
      </c>
    </row>
    <row r="565" spans="2:65" s="11" customFormat="1" ht="16.5" customHeight="1">
      <c r="B565" s="157"/>
      <c r="C565" s="158"/>
      <c r="D565" s="158"/>
      <c r="E565" s="159" t="s">
        <v>5</v>
      </c>
      <c r="F565" s="234" t="s">
        <v>834</v>
      </c>
      <c r="G565" s="235"/>
      <c r="H565" s="235"/>
      <c r="I565" s="235"/>
      <c r="J565" s="158"/>
      <c r="K565" s="160">
        <v>8</v>
      </c>
      <c r="L565" s="158"/>
      <c r="M565" s="158"/>
      <c r="N565" s="158"/>
      <c r="O565" s="158"/>
      <c r="P565" s="158"/>
      <c r="Q565" s="158"/>
      <c r="R565" s="161"/>
      <c r="T565" s="162"/>
      <c r="U565" s="158"/>
      <c r="V565" s="158"/>
      <c r="W565" s="158"/>
      <c r="X565" s="158"/>
      <c r="Y565" s="158"/>
      <c r="Z565" s="158"/>
      <c r="AA565" s="163"/>
      <c r="AT565" s="164" t="s">
        <v>154</v>
      </c>
      <c r="AU565" s="164" t="s">
        <v>99</v>
      </c>
      <c r="AV565" s="11" t="s">
        <v>99</v>
      </c>
      <c r="AW565" s="11" t="s">
        <v>35</v>
      </c>
      <c r="AX565" s="11" t="s">
        <v>75</v>
      </c>
      <c r="AY565" s="164" t="s">
        <v>146</v>
      </c>
    </row>
    <row r="566" spans="2:65" s="12" customFormat="1" ht="16.5" customHeight="1">
      <c r="B566" s="165"/>
      <c r="C566" s="166"/>
      <c r="D566" s="166"/>
      <c r="E566" s="167" t="s">
        <v>5</v>
      </c>
      <c r="F566" s="238" t="s">
        <v>163</v>
      </c>
      <c r="G566" s="239"/>
      <c r="H566" s="239"/>
      <c r="I566" s="239"/>
      <c r="J566" s="166"/>
      <c r="K566" s="168">
        <v>14</v>
      </c>
      <c r="L566" s="166"/>
      <c r="M566" s="166"/>
      <c r="N566" s="166"/>
      <c r="O566" s="166"/>
      <c r="P566" s="166"/>
      <c r="Q566" s="166"/>
      <c r="R566" s="169"/>
      <c r="T566" s="170"/>
      <c r="U566" s="166"/>
      <c r="V566" s="166"/>
      <c r="W566" s="166"/>
      <c r="X566" s="166"/>
      <c r="Y566" s="166"/>
      <c r="Z566" s="166"/>
      <c r="AA566" s="171"/>
      <c r="AT566" s="172" t="s">
        <v>154</v>
      </c>
      <c r="AU566" s="172" t="s">
        <v>99</v>
      </c>
      <c r="AV566" s="12" t="s">
        <v>151</v>
      </c>
      <c r="AW566" s="12" t="s">
        <v>35</v>
      </c>
      <c r="AX566" s="12" t="s">
        <v>83</v>
      </c>
      <c r="AY566" s="172" t="s">
        <v>146</v>
      </c>
    </row>
    <row r="567" spans="2:65" s="1" customFormat="1" ht="25.5" customHeight="1">
      <c r="B567" s="123"/>
      <c r="C567" s="143" t="s">
        <v>835</v>
      </c>
      <c r="D567" s="143" t="s">
        <v>147</v>
      </c>
      <c r="E567" s="144" t="s">
        <v>801</v>
      </c>
      <c r="F567" s="240" t="s">
        <v>802</v>
      </c>
      <c r="G567" s="240"/>
      <c r="H567" s="240"/>
      <c r="I567" s="240"/>
      <c r="J567" s="145" t="s">
        <v>229</v>
      </c>
      <c r="K567" s="146">
        <v>23.9</v>
      </c>
      <c r="L567" s="241">
        <v>0</v>
      </c>
      <c r="M567" s="241"/>
      <c r="N567" s="223">
        <f>ROUND(L567*K567,2)</f>
        <v>0</v>
      </c>
      <c r="O567" s="223"/>
      <c r="P567" s="223"/>
      <c r="Q567" s="223"/>
      <c r="R567" s="124"/>
      <c r="T567" s="147" t="s">
        <v>5</v>
      </c>
      <c r="U567" s="46" t="s">
        <v>41</v>
      </c>
      <c r="V567" s="38"/>
      <c r="W567" s="148">
        <f>V567*K567</f>
        <v>0</v>
      </c>
      <c r="X567" s="148">
        <v>2.5999999999999998E-4</v>
      </c>
      <c r="Y567" s="148">
        <f>X567*K567</f>
        <v>6.213999999999999E-3</v>
      </c>
      <c r="Z567" s="148">
        <v>0</v>
      </c>
      <c r="AA567" s="149">
        <f>Z567*K567</f>
        <v>0</v>
      </c>
      <c r="AR567" s="21" t="s">
        <v>236</v>
      </c>
      <c r="AT567" s="21" t="s">
        <v>147</v>
      </c>
      <c r="AU567" s="21" t="s">
        <v>99</v>
      </c>
      <c r="AY567" s="21" t="s">
        <v>146</v>
      </c>
      <c r="BE567" s="105">
        <f>IF(U567="základní",N567,0)</f>
        <v>0</v>
      </c>
      <c r="BF567" s="105">
        <f>IF(U567="snížená",N567,0)</f>
        <v>0</v>
      </c>
      <c r="BG567" s="105">
        <f>IF(U567="zákl. přenesená",N567,0)</f>
        <v>0</v>
      </c>
      <c r="BH567" s="105">
        <f>IF(U567="sníž. přenesená",N567,0)</f>
        <v>0</v>
      </c>
      <c r="BI567" s="105">
        <f>IF(U567="nulová",N567,0)</f>
        <v>0</v>
      </c>
      <c r="BJ567" s="21" t="s">
        <v>83</v>
      </c>
      <c r="BK567" s="105">
        <f>ROUND(L567*K567,2)</f>
        <v>0</v>
      </c>
      <c r="BL567" s="21" t="s">
        <v>236</v>
      </c>
      <c r="BM567" s="21" t="s">
        <v>836</v>
      </c>
    </row>
    <row r="568" spans="2:65" s="10" customFormat="1" ht="16.5" customHeight="1">
      <c r="B568" s="150"/>
      <c r="C568" s="151"/>
      <c r="D568" s="151"/>
      <c r="E568" s="152" t="s">
        <v>5</v>
      </c>
      <c r="F568" s="232" t="s">
        <v>837</v>
      </c>
      <c r="G568" s="233"/>
      <c r="H568" s="233"/>
      <c r="I568" s="233"/>
      <c r="J568" s="151"/>
      <c r="K568" s="152" t="s">
        <v>5</v>
      </c>
      <c r="L568" s="151"/>
      <c r="M568" s="151"/>
      <c r="N568" s="151"/>
      <c r="O568" s="151"/>
      <c r="P568" s="151"/>
      <c r="Q568" s="151"/>
      <c r="R568" s="153"/>
      <c r="T568" s="154"/>
      <c r="U568" s="151"/>
      <c r="V568" s="151"/>
      <c r="W568" s="151"/>
      <c r="X568" s="151"/>
      <c r="Y568" s="151"/>
      <c r="Z568" s="151"/>
      <c r="AA568" s="155"/>
      <c r="AT568" s="156" t="s">
        <v>154</v>
      </c>
      <c r="AU568" s="156" t="s">
        <v>99</v>
      </c>
      <c r="AV568" s="10" t="s">
        <v>83</v>
      </c>
      <c r="AW568" s="10" t="s">
        <v>35</v>
      </c>
      <c r="AX568" s="10" t="s">
        <v>75</v>
      </c>
      <c r="AY568" s="156" t="s">
        <v>146</v>
      </c>
    </row>
    <row r="569" spans="2:65" s="11" customFormat="1" ht="16.5" customHeight="1">
      <c r="B569" s="157"/>
      <c r="C569" s="158"/>
      <c r="D569" s="158"/>
      <c r="E569" s="159" t="s">
        <v>5</v>
      </c>
      <c r="F569" s="234" t="s">
        <v>789</v>
      </c>
      <c r="G569" s="235"/>
      <c r="H569" s="235"/>
      <c r="I569" s="235"/>
      <c r="J569" s="158"/>
      <c r="K569" s="160">
        <v>11.4</v>
      </c>
      <c r="L569" s="158"/>
      <c r="M569" s="158"/>
      <c r="N569" s="158"/>
      <c r="O569" s="158"/>
      <c r="P569" s="158"/>
      <c r="Q569" s="158"/>
      <c r="R569" s="161"/>
      <c r="T569" s="162"/>
      <c r="U569" s="158"/>
      <c r="V569" s="158"/>
      <c r="W569" s="158"/>
      <c r="X569" s="158"/>
      <c r="Y569" s="158"/>
      <c r="Z569" s="158"/>
      <c r="AA569" s="163"/>
      <c r="AT569" s="164" t="s">
        <v>154</v>
      </c>
      <c r="AU569" s="164" t="s">
        <v>99</v>
      </c>
      <c r="AV569" s="11" t="s">
        <v>99</v>
      </c>
      <c r="AW569" s="11" t="s">
        <v>35</v>
      </c>
      <c r="AX569" s="11" t="s">
        <v>75</v>
      </c>
      <c r="AY569" s="164" t="s">
        <v>146</v>
      </c>
    </row>
    <row r="570" spans="2:65" s="11" customFormat="1" ht="16.5" customHeight="1">
      <c r="B570" s="157"/>
      <c r="C570" s="158"/>
      <c r="D570" s="158"/>
      <c r="E570" s="159" t="s">
        <v>5</v>
      </c>
      <c r="F570" s="234" t="s">
        <v>790</v>
      </c>
      <c r="G570" s="235"/>
      <c r="H570" s="235"/>
      <c r="I570" s="235"/>
      <c r="J570" s="158"/>
      <c r="K570" s="160">
        <v>12.5</v>
      </c>
      <c r="L570" s="158"/>
      <c r="M570" s="158"/>
      <c r="N570" s="158"/>
      <c r="O570" s="158"/>
      <c r="P570" s="158"/>
      <c r="Q570" s="158"/>
      <c r="R570" s="161"/>
      <c r="T570" s="162"/>
      <c r="U570" s="158"/>
      <c r="V570" s="158"/>
      <c r="W570" s="158"/>
      <c r="X570" s="158"/>
      <c r="Y570" s="158"/>
      <c r="Z570" s="158"/>
      <c r="AA570" s="163"/>
      <c r="AT570" s="164" t="s">
        <v>154</v>
      </c>
      <c r="AU570" s="164" t="s">
        <v>99</v>
      </c>
      <c r="AV570" s="11" t="s">
        <v>99</v>
      </c>
      <c r="AW570" s="11" t="s">
        <v>35</v>
      </c>
      <c r="AX570" s="11" t="s">
        <v>75</v>
      </c>
      <c r="AY570" s="164" t="s">
        <v>146</v>
      </c>
    </row>
    <row r="571" spans="2:65" s="12" customFormat="1" ht="16.5" customHeight="1">
      <c r="B571" s="165"/>
      <c r="C571" s="166"/>
      <c r="D571" s="166"/>
      <c r="E571" s="167" t="s">
        <v>5</v>
      </c>
      <c r="F571" s="238" t="s">
        <v>163</v>
      </c>
      <c r="G571" s="239"/>
      <c r="H571" s="239"/>
      <c r="I571" s="239"/>
      <c r="J571" s="166"/>
      <c r="K571" s="168">
        <v>23.9</v>
      </c>
      <c r="L571" s="166"/>
      <c r="M571" s="166"/>
      <c r="N571" s="166"/>
      <c r="O571" s="166"/>
      <c r="P571" s="166"/>
      <c r="Q571" s="166"/>
      <c r="R571" s="169"/>
      <c r="T571" s="170"/>
      <c r="U571" s="166"/>
      <c r="V571" s="166"/>
      <c r="W571" s="166"/>
      <c r="X571" s="166"/>
      <c r="Y571" s="166"/>
      <c r="Z571" s="166"/>
      <c r="AA571" s="171"/>
      <c r="AT571" s="172" t="s">
        <v>154</v>
      </c>
      <c r="AU571" s="172" t="s">
        <v>99</v>
      </c>
      <c r="AV571" s="12" t="s">
        <v>151</v>
      </c>
      <c r="AW571" s="12" t="s">
        <v>35</v>
      </c>
      <c r="AX571" s="12" t="s">
        <v>83</v>
      </c>
      <c r="AY571" s="172" t="s">
        <v>146</v>
      </c>
    </row>
    <row r="572" spans="2:65" s="1" customFormat="1" ht="16.5" customHeight="1">
      <c r="B572" s="123"/>
      <c r="C572" s="143" t="s">
        <v>838</v>
      </c>
      <c r="D572" s="143" t="s">
        <v>147</v>
      </c>
      <c r="E572" s="144" t="s">
        <v>839</v>
      </c>
      <c r="F572" s="240" t="s">
        <v>840</v>
      </c>
      <c r="G572" s="240"/>
      <c r="H572" s="240"/>
      <c r="I572" s="240"/>
      <c r="J572" s="145" t="s">
        <v>209</v>
      </c>
      <c r="K572" s="146">
        <v>77.37</v>
      </c>
      <c r="L572" s="241">
        <v>0</v>
      </c>
      <c r="M572" s="241"/>
      <c r="N572" s="223">
        <f>ROUND(L572*K572,2)</f>
        <v>0</v>
      </c>
      <c r="O572" s="223"/>
      <c r="P572" s="223"/>
      <c r="Q572" s="223"/>
      <c r="R572" s="124"/>
      <c r="T572" s="147" t="s">
        <v>5</v>
      </c>
      <c r="U572" s="46" t="s">
        <v>41</v>
      </c>
      <c r="V572" s="38"/>
      <c r="W572" s="148">
        <f>V572*K572</f>
        <v>0</v>
      </c>
      <c r="X572" s="148">
        <v>2.9999999999999997E-4</v>
      </c>
      <c r="Y572" s="148">
        <f>X572*K572</f>
        <v>2.3210999999999999E-2</v>
      </c>
      <c r="Z572" s="148">
        <v>0</v>
      </c>
      <c r="AA572" s="149">
        <f>Z572*K572</f>
        <v>0</v>
      </c>
      <c r="AR572" s="21" t="s">
        <v>236</v>
      </c>
      <c r="AT572" s="21" t="s">
        <v>147</v>
      </c>
      <c r="AU572" s="21" t="s">
        <v>99</v>
      </c>
      <c r="AY572" s="21" t="s">
        <v>146</v>
      </c>
      <c r="BE572" s="105">
        <f>IF(U572="základní",N572,0)</f>
        <v>0</v>
      </c>
      <c r="BF572" s="105">
        <f>IF(U572="snížená",N572,0)</f>
        <v>0</v>
      </c>
      <c r="BG572" s="105">
        <f>IF(U572="zákl. přenesená",N572,0)</f>
        <v>0</v>
      </c>
      <c r="BH572" s="105">
        <f>IF(U572="sníž. přenesená",N572,0)</f>
        <v>0</v>
      </c>
      <c r="BI572" s="105">
        <f>IF(U572="nulová",N572,0)</f>
        <v>0</v>
      </c>
      <c r="BJ572" s="21" t="s">
        <v>83</v>
      </c>
      <c r="BK572" s="105">
        <f>ROUND(L572*K572,2)</f>
        <v>0</v>
      </c>
      <c r="BL572" s="21" t="s">
        <v>236</v>
      </c>
      <c r="BM572" s="21" t="s">
        <v>841</v>
      </c>
    </row>
    <row r="573" spans="2:65" s="11" customFormat="1" ht="16.5" customHeight="1">
      <c r="B573" s="157"/>
      <c r="C573" s="158"/>
      <c r="D573" s="158"/>
      <c r="E573" s="159" t="s">
        <v>5</v>
      </c>
      <c r="F573" s="242" t="s">
        <v>842</v>
      </c>
      <c r="G573" s="243"/>
      <c r="H573" s="243"/>
      <c r="I573" s="243"/>
      <c r="J573" s="158"/>
      <c r="K573" s="160">
        <v>77.37</v>
      </c>
      <c r="L573" s="158"/>
      <c r="M573" s="158"/>
      <c r="N573" s="158"/>
      <c r="O573" s="158"/>
      <c r="P573" s="158"/>
      <c r="Q573" s="158"/>
      <c r="R573" s="161"/>
      <c r="T573" s="162"/>
      <c r="U573" s="158"/>
      <c r="V573" s="158"/>
      <c r="W573" s="158"/>
      <c r="X573" s="158"/>
      <c r="Y573" s="158"/>
      <c r="Z573" s="158"/>
      <c r="AA573" s="163"/>
      <c r="AT573" s="164" t="s">
        <v>154</v>
      </c>
      <c r="AU573" s="164" t="s">
        <v>99</v>
      </c>
      <c r="AV573" s="11" t="s">
        <v>99</v>
      </c>
      <c r="AW573" s="11" t="s">
        <v>35</v>
      </c>
      <c r="AX573" s="11" t="s">
        <v>83</v>
      </c>
      <c r="AY573" s="164" t="s">
        <v>146</v>
      </c>
    </row>
    <row r="574" spans="2:65" s="1" customFormat="1" ht="16.5" customHeight="1">
      <c r="B574" s="123"/>
      <c r="C574" s="143" t="s">
        <v>843</v>
      </c>
      <c r="D574" s="143" t="s">
        <v>147</v>
      </c>
      <c r="E574" s="144" t="s">
        <v>844</v>
      </c>
      <c r="F574" s="240" t="s">
        <v>845</v>
      </c>
      <c r="G574" s="240"/>
      <c r="H574" s="240"/>
      <c r="I574" s="240"/>
      <c r="J574" s="145" t="s">
        <v>229</v>
      </c>
      <c r="K574" s="146">
        <v>32.799999999999997</v>
      </c>
      <c r="L574" s="241">
        <v>0</v>
      </c>
      <c r="M574" s="241"/>
      <c r="N574" s="223">
        <f>ROUND(L574*K574,2)</f>
        <v>0</v>
      </c>
      <c r="O574" s="223"/>
      <c r="P574" s="223"/>
      <c r="Q574" s="223"/>
      <c r="R574" s="124"/>
      <c r="T574" s="147" t="s">
        <v>5</v>
      </c>
      <c r="U574" s="46" t="s">
        <v>41</v>
      </c>
      <c r="V574" s="38"/>
      <c r="W574" s="148">
        <f>V574*K574</f>
        <v>0</v>
      </c>
      <c r="X574" s="148">
        <v>3.0000000000000001E-5</v>
      </c>
      <c r="Y574" s="148">
        <f>X574*K574</f>
        <v>9.8399999999999985E-4</v>
      </c>
      <c r="Z574" s="148">
        <v>0</v>
      </c>
      <c r="AA574" s="149">
        <f>Z574*K574</f>
        <v>0</v>
      </c>
      <c r="AR574" s="21" t="s">
        <v>236</v>
      </c>
      <c r="AT574" s="21" t="s">
        <v>147</v>
      </c>
      <c r="AU574" s="21" t="s">
        <v>99</v>
      </c>
      <c r="AY574" s="21" t="s">
        <v>146</v>
      </c>
      <c r="BE574" s="105">
        <f>IF(U574="základní",N574,0)</f>
        <v>0</v>
      </c>
      <c r="BF574" s="105">
        <f>IF(U574="snížená",N574,0)</f>
        <v>0</v>
      </c>
      <c r="BG574" s="105">
        <f>IF(U574="zákl. přenesená",N574,0)</f>
        <v>0</v>
      </c>
      <c r="BH574" s="105">
        <f>IF(U574="sníž. přenesená",N574,0)</f>
        <v>0</v>
      </c>
      <c r="BI574" s="105">
        <f>IF(U574="nulová",N574,0)</f>
        <v>0</v>
      </c>
      <c r="BJ574" s="21" t="s">
        <v>83</v>
      </c>
      <c r="BK574" s="105">
        <f>ROUND(L574*K574,2)</f>
        <v>0</v>
      </c>
      <c r="BL574" s="21" t="s">
        <v>236</v>
      </c>
      <c r="BM574" s="21" t="s">
        <v>846</v>
      </c>
    </row>
    <row r="575" spans="2:65" s="10" customFormat="1" ht="16.5" customHeight="1">
      <c r="B575" s="150"/>
      <c r="C575" s="151"/>
      <c r="D575" s="151"/>
      <c r="E575" s="152" t="s">
        <v>5</v>
      </c>
      <c r="F575" s="232" t="s">
        <v>847</v>
      </c>
      <c r="G575" s="233"/>
      <c r="H575" s="233"/>
      <c r="I575" s="233"/>
      <c r="J575" s="151"/>
      <c r="K575" s="152" t="s">
        <v>5</v>
      </c>
      <c r="L575" s="151"/>
      <c r="M575" s="151"/>
      <c r="N575" s="151"/>
      <c r="O575" s="151"/>
      <c r="P575" s="151"/>
      <c r="Q575" s="151"/>
      <c r="R575" s="153"/>
      <c r="T575" s="154"/>
      <c r="U575" s="151"/>
      <c r="V575" s="151"/>
      <c r="W575" s="151"/>
      <c r="X575" s="151"/>
      <c r="Y575" s="151"/>
      <c r="Z575" s="151"/>
      <c r="AA575" s="155"/>
      <c r="AT575" s="156" t="s">
        <v>154</v>
      </c>
      <c r="AU575" s="156" t="s">
        <v>99</v>
      </c>
      <c r="AV575" s="10" t="s">
        <v>83</v>
      </c>
      <c r="AW575" s="10" t="s">
        <v>35</v>
      </c>
      <c r="AX575" s="10" t="s">
        <v>75</v>
      </c>
      <c r="AY575" s="156" t="s">
        <v>146</v>
      </c>
    </row>
    <row r="576" spans="2:65" s="11" customFormat="1" ht="16.5" customHeight="1">
      <c r="B576" s="157"/>
      <c r="C576" s="158"/>
      <c r="D576" s="158"/>
      <c r="E576" s="159" t="s">
        <v>5</v>
      </c>
      <c r="F576" s="234" t="s">
        <v>848</v>
      </c>
      <c r="G576" s="235"/>
      <c r="H576" s="235"/>
      <c r="I576" s="235"/>
      <c r="J576" s="158"/>
      <c r="K576" s="160">
        <v>12</v>
      </c>
      <c r="L576" s="158"/>
      <c r="M576" s="158"/>
      <c r="N576" s="158"/>
      <c r="O576" s="158"/>
      <c r="P576" s="158"/>
      <c r="Q576" s="158"/>
      <c r="R576" s="161"/>
      <c r="T576" s="162"/>
      <c r="U576" s="158"/>
      <c r="V576" s="158"/>
      <c r="W576" s="158"/>
      <c r="X576" s="158"/>
      <c r="Y576" s="158"/>
      <c r="Z576" s="158"/>
      <c r="AA576" s="163"/>
      <c r="AT576" s="164" t="s">
        <v>154</v>
      </c>
      <c r="AU576" s="164" t="s">
        <v>99</v>
      </c>
      <c r="AV576" s="11" t="s">
        <v>99</v>
      </c>
      <c r="AW576" s="11" t="s">
        <v>35</v>
      </c>
      <c r="AX576" s="11" t="s">
        <v>75</v>
      </c>
      <c r="AY576" s="164" t="s">
        <v>146</v>
      </c>
    </row>
    <row r="577" spans="2:65" s="11" customFormat="1" ht="16.5" customHeight="1">
      <c r="B577" s="157"/>
      <c r="C577" s="158"/>
      <c r="D577" s="158"/>
      <c r="E577" s="159" t="s">
        <v>5</v>
      </c>
      <c r="F577" s="234" t="s">
        <v>849</v>
      </c>
      <c r="G577" s="235"/>
      <c r="H577" s="235"/>
      <c r="I577" s="235"/>
      <c r="J577" s="158"/>
      <c r="K577" s="160">
        <v>20.8</v>
      </c>
      <c r="L577" s="158"/>
      <c r="M577" s="158"/>
      <c r="N577" s="158"/>
      <c r="O577" s="158"/>
      <c r="P577" s="158"/>
      <c r="Q577" s="158"/>
      <c r="R577" s="161"/>
      <c r="T577" s="162"/>
      <c r="U577" s="158"/>
      <c r="V577" s="158"/>
      <c r="W577" s="158"/>
      <c r="X577" s="158"/>
      <c r="Y577" s="158"/>
      <c r="Z577" s="158"/>
      <c r="AA577" s="163"/>
      <c r="AT577" s="164" t="s">
        <v>154</v>
      </c>
      <c r="AU577" s="164" t="s">
        <v>99</v>
      </c>
      <c r="AV577" s="11" t="s">
        <v>99</v>
      </c>
      <c r="AW577" s="11" t="s">
        <v>35</v>
      </c>
      <c r="AX577" s="11" t="s">
        <v>75</v>
      </c>
      <c r="AY577" s="164" t="s">
        <v>146</v>
      </c>
    </row>
    <row r="578" spans="2:65" s="12" customFormat="1" ht="16.5" customHeight="1">
      <c r="B578" s="165"/>
      <c r="C578" s="166"/>
      <c r="D578" s="166"/>
      <c r="E578" s="167" t="s">
        <v>5</v>
      </c>
      <c r="F578" s="238" t="s">
        <v>163</v>
      </c>
      <c r="G578" s="239"/>
      <c r="H578" s="239"/>
      <c r="I578" s="239"/>
      <c r="J578" s="166"/>
      <c r="K578" s="168">
        <v>32.799999999999997</v>
      </c>
      <c r="L578" s="166"/>
      <c r="M578" s="166"/>
      <c r="N578" s="166"/>
      <c r="O578" s="166"/>
      <c r="P578" s="166"/>
      <c r="Q578" s="166"/>
      <c r="R578" s="169"/>
      <c r="T578" s="170"/>
      <c r="U578" s="166"/>
      <c r="V578" s="166"/>
      <c r="W578" s="166"/>
      <c r="X578" s="166"/>
      <c r="Y578" s="166"/>
      <c r="Z578" s="166"/>
      <c r="AA578" s="171"/>
      <c r="AT578" s="172" t="s">
        <v>154</v>
      </c>
      <c r="AU578" s="172" t="s">
        <v>99</v>
      </c>
      <c r="AV578" s="12" t="s">
        <v>151</v>
      </c>
      <c r="AW578" s="12" t="s">
        <v>35</v>
      </c>
      <c r="AX578" s="12" t="s">
        <v>83</v>
      </c>
      <c r="AY578" s="172" t="s">
        <v>146</v>
      </c>
    </row>
    <row r="579" spans="2:65" s="1" customFormat="1" ht="25.5" customHeight="1">
      <c r="B579" s="123"/>
      <c r="C579" s="143" t="s">
        <v>850</v>
      </c>
      <c r="D579" s="143" t="s">
        <v>147</v>
      </c>
      <c r="E579" s="144" t="s">
        <v>851</v>
      </c>
      <c r="F579" s="240" t="s">
        <v>852</v>
      </c>
      <c r="G579" s="240"/>
      <c r="H579" s="240"/>
      <c r="I579" s="240"/>
      <c r="J579" s="145" t="s">
        <v>596</v>
      </c>
      <c r="K579" s="177">
        <v>0</v>
      </c>
      <c r="L579" s="241">
        <v>0</v>
      </c>
      <c r="M579" s="241"/>
      <c r="N579" s="223">
        <f>ROUND(L579*K579,2)</f>
        <v>0</v>
      </c>
      <c r="O579" s="223"/>
      <c r="P579" s="223"/>
      <c r="Q579" s="223"/>
      <c r="R579" s="124"/>
      <c r="T579" s="147" t="s">
        <v>5</v>
      </c>
      <c r="U579" s="46" t="s">
        <v>41</v>
      </c>
      <c r="V579" s="38"/>
      <c r="W579" s="148">
        <f>V579*K579</f>
        <v>0</v>
      </c>
      <c r="X579" s="148">
        <v>0</v>
      </c>
      <c r="Y579" s="148">
        <f>X579*K579</f>
        <v>0</v>
      </c>
      <c r="Z579" s="148">
        <v>0</v>
      </c>
      <c r="AA579" s="149">
        <f>Z579*K579</f>
        <v>0</v>
      </c>
      <c r="AR579" s="21" t="s">
        <v>236</v>
      </c>
      <c r="AT579" s="21" t="s">
        <v>147</v>
      </c>
      <c r="AU579" s="21" t="s">
        <v>99</v>
      </c>
      <c r="AY579" s="21" t="s">
        <v>146</v>
      </c>
      <c r="BE579" s="105">
        <f>IF(U579="základní",N579,0)</f>
        <v>0</v>
      </c>
      <c r="BF579" s="105">
        <f>IF(U579="snížená",N579,0)</f>
        <v>0</v>
      </c>
      <c r="BG579" s="105">
        <f>IF(U579="zákl. přenesená",N579,0)</f>
        <v>0</v>
      </c>
      <c r="BH579" s="105">
        <f>IF(U579="sníž. přenesená",N579,0)</f>
        <v>0</v>
      </c>
      <c r="BI579" s="105">
        <f>IF(U579="nulová",N579,0)</f>
        <v>0</v>
      </c>
      <c r="BJ579" s="21" t="s">
        <v>83</v>
      </c>
      <c r="BK579" s="105">
        <f>ROUND(L579*K579,2)</f>
        <v>0</v>
      </c>
      <c r="BL579" s="21" t="s">
        <v>236</v>
      </c>
      <c r="BM579" s="21" t="s">
        <v>853</v>
      </c>
    </row>
    <row r="580" spans="2:65" s="9" customFormat="1" ht="29.85" customHeight="1">
      <c r="B580" s="132"/>
      <c r="C580" s="133"/>
      <c r="D580" s="142" t="s">
        <v>129</v>
      </c>
      <c r="E580" s="142"/>
      <c r="F580" s="142"/>
      <c r="G580" s="142"/>
      <c r="H580" s="142"/>
      <c r="I580" s="142"/>
      <c r="J580" s="142"/>
      <c r="K580" s="142"/>
      <c r="L580" s="142"/>
      <c r="M580" s="142"/>
      <c r="N580" s="230">
        <f>BK580</f>
        <v>0</v>
      </c>
      <c r="O580" s="231"/>
      <c r="P580" s="231"/>
      <c r="Q580" s="231"/>
      <c r="R580" s="135"/>
      <c r="T580" s="136"/>
      <c r="U580" s="133"/>
      <c r="V580" s="133"/>
      <c r="W580" s="137">
        <f>SUM(W581:W591)</f>
        <v>0</v>
      </c>
      <c r="X580" s="133"/>
      <c r="Y580" s="137">
        <f>SUM(Y581:Y591)</f>
        <v>3.0119300000000002E-2</v>
      </c>
      <c r="Z580" s="133"/>
      <c r="AA580" s="138">
        <f>SUM(AA581:AA591)</f>
        <v>0</v>
      </c>
      <c r="AR580" s="139" t="s">
        <v>99</v>
      </c>
      <c r="AT580" s="140" t="s">
        <v>74</v>
      </c>
      <c r="AU580" s="140" t="s">
        <v>83</v>
      </c>
      <c r="AY580" s="139" t="s">
        <v>146</v>
      </c>
      <c r="BK580" s="141">
        <f>SUM(BK581:BK591)</f>
        <v>0</v>
      </c>
    </row>
    <row r="581" spans="2:65" s="1" customFormat="1" ht="16.5" customHeight="1">
      <c r="B581" s="123"/>
      <c r="C581" s="143" t="s">
        <v>854</v>
      </c>
      <c r="D581" s="143" t="s">
        <v>147</v>
      </c>
      <c r="E581" s="144" t="s">
        <v>855</v>
      </c>
      <c r="F581" s="240" t="s">
        <v>856</v>
      </c>
      <c r="G581" s="240"/>
      <c r="H581" s="240"/>
      <c r="I581" s="240"/>
      <c r="J581" s="145" t="s">
        <v>609</v>
      </c>
      <c r="K581" s="146">
        <v>5</v>
      </c>
      <c r="L581" s="241">
        <v>0</v>
      </c>
      <c r="M581" s="241"/>
      <c r="N581" s="223">
        <f>ROUND(L581*K581,2)</f>
        <v>0</v>
      </c>
      <c r="O581" s="223"/>
      <c r="P581" s="223"/>
      <c r="Q581" s="223"/>
      <c r="R581" s="124"/>
      <c r="T581" s="147" t="s">
        <v>5</v>
      </c>
      <c r="U581" s="46" t="s">
        <v>41</v>
      </c>
      <c r="V581" s="38"/>
      <c r="W581" s="148">
        <f>V581*K581</f>
        <v>0</v>
      </c>
      <c r="X581" s="148">
        <v>0</v>
      </c>
      <c r="Y581" s="148">
        <f>X581*K581</f>
        <v>0</v>
      </c>
      <c r="Z581" s="148">
        <v>0</v>
      </c>
      <c r="AA581" s="149">
        <f>Z581*K581</f>
        <v>0</v>
      </c>
      <c r="AR581" s="21" t="s">
        <v>236</v>
      </c>
      <c r="AT581" s="21" t="s">
        <v>147</v>
      </c>
      <c r="AU581" s="21" t="s">
        <v>99</v>
      </c>
      <c r="AY581" s="21" t="s">
        <v>146</v>
      </c>
      <c r="BE581" s="105">
        <f>IF(U581="základní",N581,0)</f>
        <v>0</v>
      </c>
      <c r="BF581" s="105">
        <f>IF(U581="snížená",N581,0)</f>
        <v>0</v>
      </c>
      <c r="BG581" s="105">
        <f>IF(U581="zákl. přenesená",N581,0)</f>
        <v>0</v>
      </c>
      <c r="BH581" s="105">
        <f>IF(U581="sníž. přenesená",N581,0)</f>
        <v>0</v>
      </c>
      <c r="BI581" s="105">
        <f>IF(U581="nulová",N581,0)</f>
        <v>0</v>
      </c>
      <c r="BJ581" s="21" t="s">
        <v>83</v>
      </c>
      <c r="BK581" s="105">
        <f>ROUND(L581*K581,2)</f>
        <v>0</v>
      </c>
      <c r="BL581" s="21" t="s">
        <v>236</v>
      </c>
      <c r="BM581" s="21" t="s">
        <v>857</v>
      </c>
    </row>
    <row r="582" spans="2:65" s="1" customFormat="1" ht="25.5" customHeight="1">
      <c r="B582" s="123"/>
      <c r="C582" s="143" t="s">
        <v>858</v>
      </c>
      <c r="D582" s="143" t="s">
        <v>147</v>
      </c>
      <c r="E582" s="144" t="s">
        <v>859</v>
      </c>
      <c r="F582" s="240" t="s">
        <v>860</v>
      </c>
      <c r="G582" s="240"/>
      <c r="H582" s="240"/>
      <c r="I582" s="240"/>
      <c r="J582" s="145" t="s">
        <v>209</v>
      </c>
      <c r="K582" s="146">
        <v>7.86</v>
      </c>
      <c r="L582" s="241">
        <v>0</v>
      </c>
      <c r="M582" s="241"/>
      <c r="N582" s="223">
        <f>ROUND(L582*K582,2)</f>
        <v>0</v>
      </c>
      <c r="O582" s="223"/>
      <c r="P582" s="223"/>
      <c r="Q582" s="223"/>
      <c r="R582" s="124"/>
      <c r="T582" s="147" t="s">
        <v>5</v>
      </c>
      <c r="U582" s="46" t="s">
        <v>41</v>
      </c>
      <c r="V582" s="38"/>
      <c r="W582" s="148">
        <f>V582*K582</f>
        <v>0</v>
      </c>
      <c r="X582" s="148">
        <v>3.4000000000000002E-4</v>
      </c>
      <c r="Y582" s="148">
        <f>X582*K582</f>
        <v>2.6724000000000001E-3</v>
      </c>
      <c r="Z582" s="148">
        <v>0</v>
      </c>
      <c r="AA582" s="149">
        <f>Z582*K582</f>
        <v>0</v>
      </c>
      <c r="AR582" s="21" t="s">
        <v>236</v>
      </c>
      <c r="AT582" s="21" t="s">
        <v>147</v>
      </c>
      <c r="AU582" s="21" t="s">
        <v>99</v>
      </c>
      <c r="AY582" s="21" t="s">
        <v>146</v>
      </c>
      <c r="BE582" s="105">
        <f>IF(U582="základní",N582,0)</f>
        <v>0</v>
      </c>
      <c r="BF582" s="105">
        <f>IF(U582="snížená",N582,0)</f>
        <v>0</v>
      </c>
      <c r="BG582" s="105">
        <f>IF(U582="zákl. přenesená",N582,0)</f>
        <v>0</v>
      </c>
      <c r="BH582" s="105">
        <f>IF(U582="sníž. přenesená",N582,0)</f>
        <v>0</v>
      </c>
      <c r="BI582" s="105">
        <f>IF(U582="nulová",N582,0)</f>
        <v>0</v>
      </c>
      <c r="BJ582" s="21" t="s">
        <v>83</v>
      </c>
      <c r="BK582" s="105">
        <f>ROUND(L582*K582,2)</f>
        <v>0</v>
      </c>
      <c r="BL582" s="21" t="s">
        <v>236</v>
      </c>
      <c r="BM582" s="21" t="s">
        <v>861</v>
      </c>
    </row>
    <row r="583" spans="2:65" s="10" customFormat="1" ht="16.5" customHeight="1">
      <c r="B583" s="150"/>
      <c r="C583" s="151"/>
      <c r="D583" s="151"/>
      <c r="E583" s="152" t="s">
        <v>5</v>
      </c>
      <c r="F583" s="232" t="s">
        <v>862</v>
      </c>
      <c r="G583" s="233"/>
      <c r="H583" s="233"/>
      <c r="I583" s="233"/>
      <c r="J583" s="151"/>
      <c r="K583" s="152" t="s">
        <v>5</v>
      </c>
      <c r="L583" s="151"/>
      <c r="M583" s="151"/>
      <c r="N583" s="151"/>
      <c r="O583" s="151"/>
      <c r="P583" s="151"/>
      <c r="Q583" s="151"/>
      <c r="R583" s="153"/>
      <c r="T583" s="154"/>
      <c r="U583" s="151"/>
      <c r="V583" s="151"/>
      <c r="W583" s="151"/>
      <c r="X583" s="151"/>
      <c r="Y583" s="151"/>
      <c r="Z583" s="151"/>
      <c r="AA583" s="155"/>
      <c r="AT583" s="156" t="s">
        <v>154</v>
      </c>
      <c r="AU583" s="156" t="s">
        <v>99</v>
      </c>
      <c r="AV583" s="10" t="s">
        <v>83</v>
      </c>
      <c r="AW583" s="10" t="s">
        <v>35</v>
      </c>
      <c r="AX583" s="10" t="s">
        <v>75</v>
      </c>
      <c r="AY583" s="156" t="s">
        <v>146</v>
      </c>
    </row>
    <row r="584" spans="2:65" s="11" customFormat="1" ht="16.5" customHeight="1">
      <c r="B584" s="157"/>
      <c r="C584" s="158"/>
      <c r="D584" s="158"/>
      <c r="E584" s="159" t="s">
        <v>5</v>
      </c>
      <c r="F584" s="234" t="s">
        <v>863</v>
      </c>
      <c r="G584" s="235"/>
      <c r="H584" s="235"/>
      <c r="I584" s="235"/>
      <c r="J584" s="158"/>
      <c r="K584" s="160">
        <v>7.86</v>
      </c>
      <c r="L584" s="158"/>
      <c r="M584" s="158"/>
      <c r="N584" s="158"/>
      <c r="O584" s="158"/>
      <c r="P584" s="158"/>
      <c r="Q584" s="158"/>
      <c r="R584" s="161"/>
      <c r="T584" s="162"/>
      <c r="U584" s="158"/>
      <c r="V584" s="158"/>
      <c r="W584" s="158"/>
      <c r="X584" s="158"/>
      <c r="Y584" s="158"/>
      <c r="Z584" s="158"/>
      <c r="AA584" s="163"/>
      <c r="AT584" s="164" t="s">
        <v>154</v>
      </c>
      <c r="AU584" s="164" t="s">
        <v>99</v>
      </c>
      <c r="AV584" s="11" t="s">
        <v>99</v>
      </c>
      <c r="AW584" s="11" t="s">
        <v>35</v>
      </c>
      <c r="AX584" s="11" t="s">
        <v>83</v>
      </c>
      <c r="AY584" s="164" t="s">
        <v>146</v>
      </c>
    </row>
    <row r="585" spans="2:65" s="1" customFormat="1" ht="38.25" customHeight="1">
      <c r="B585" s="123"/>
      <c r="C585" s="143" t="s">
        <v>864</v>
      </c>
      <c r="D585" s="143" t="s">
        <v>147</v>
      </c>
      <c r="E585" s="144" t="s">
        <v>865</v>
      </c>
      <c r="F585" s="240" t="s">
        <v>866</v>
      </c>
      <c r="G585" s="240"/>
      <c r="H585" s="240"/>
      <c r="I585" s="240"/>
      <c r="J585" s="145" t="s">
        <v>209</v>
      </c>
      <c r="K585" s="146">
        <v>31.914999999999999</v>
      </c>
      <c r="L585" s="241">
        <v>0</v>
      </c>
      <c r="M585" s="241"/>
      <c r="N585" s="223">
        <f>ROUND(L585*K585,2)</f>
        <v>0</v>
      </c>
      <c r="O585" s="223"/>
      <c r="P585" s="223"/>
      <c r="Q585" s="223"/>
      <c r="R585" s="124"/>
      <c r="T585" s="147" t="s">
        <v>5</v>
      </c>
      <c r="U585" s="46" t="s">
        <v>41</v>
      </c>
      <c r="V585" s="38"/>
      <c r="W585" s="148">
        <f>V585*K585</f>
        <v>0</v>
      </c>
      <c r="X585" s="148">
        <v>1.3999999999999999E-4</v>
      </c>
      <c r="Y585" s="148">
        <f>X585*K585</f>
        <v>4.4680999999999992E-3</v>
      </c>
      <c r="Z585" s="148">
        <v>0</v>
      </c>
      <c r="AA585" s="149">
        <f>Z585*K585</f>
        <v>0</v>
      </c>
      <c r="AR585" s="21" t="s">
        <v>236</v>
      </c>
      <c r="AT585" s="21" t="s">
        <v>147</v>
      </c>
      <c r="AU585" s="21" t="s">
        <v>99</v>
      </c>
      <c r="AY585" s="21" t="s">
        <v>146</v>
      </c>
      <c r="BE585" s="105">
        <f>IF(U585="základní",N585,0)</f>
        <v>0</v>
      </c>
      <c r="BF585" s="105">
        <f>IF(U585="snížená",N585,0)</f>
        <v>0</v>
      </c>
      <c r="BG585" s="105">
        <f>IF(U585="zákl. přenesená",N585,0)</f>
        <v>0</v>
      </c>
      <c r="BH585" s="105">
        <f>IF(U585="sníž. přenesená",N585,0)</f>
        <v>0</v>
      </c>
      <c r="BI585" s="105">
        <f>IF(U585="nulová",N585,0)</f>
        <v>0</v>
      </c>
      <c r="BJ585" s="21" t="s">
        <v>83</v>
      </c>
      <c r="BK585" s="105">
        <f>ROUND(L585*K585,2)</f>
        <v>0</v>
      </c>
      <c r="BL585" s="21" t="s">
        <v>236</v>
      </c>
      <c r="BM585" s="21" t="s">
        <v>867</v>
      </c>
    </row>
    <row r="586" spans="2:65" s="10" customFormat="1" ht="16.5" customHeight="1">
      <c r="B586" s="150"/>
      <c r="C586" s="151"/>
      <c r="D586" s="151"/>
      <c r="E586" s="152" t="s">
        <v>5</v>
      </c>
      <c r="F586" s="232" t="s">
        <v>326</v>
      </c>
      <c r="G586" s="233"/>
      <c r="H586" s="233"/>
      <c r="I586" s="233"/>
      <c r="J586" s="151"/>
      <c r="K586" s="152" t="s">
        <v>5</v>
      </c>
      <c r="L586" s="151"/>
      <c r="M586" s="151"/>
      <c r="N586" s="151"/>
      <c r="O586" s="151"/>
      <c r="P586" s="151"/>
      <c r="Q586" s="151"/>
      <c r="R586" s="153"/>
      <c r="T586" s="154"/>
      <c r="U586" s="151"/>
      <c r="V586" s="151"/>
      <c r="W586" s="151"/>
      <c r="X586" s="151"/>
      <c r="Y586" s="151"/>
      <c r="Z586" s="151"/>
      <c r="AA586" s="155"/>
      <c r="AT586" s="156" t="s">
        <v>154</v>
      </c>
      <c r="AU586" s="156" t="s">
        <v>99</v>
      </c>
      <c r="AV586" s="10" t="s">
        <v>83</v>
      </c>
      <c r="AW586" s="10" t="s">
        <v>35</v>
      </c>
      <c r="AX586" s="10" t="s">
        <v>75</v>
      </c>
      <c r="AY586" s="156" t="s">
        <v>146</v>
      </c>
    </row>
    <row r="587" spans="2:65" s="11" customFormat="1" ht="16.5" customHeight="1">
      <c r="B587" s="157"/>
      <c r="C587" s="158"/>
      <c r="D587" s="158"/>
      <c r="E587" s="159" t="s">
        <v>5</v>
      </c>
      <c r="F587" s="234" t="s">
        <v>327</v>
      </c>
      <c r="G587" s="235"/>
      <c r="H587" s="235"/>
      <c r="I587" s="235"/>
      <c r="J587" s="158"/>
      <c r="K587" s="160">
        <v>15.435</v>
      </c>
      <c r="L587" s="158"/>
      <c r="M587" s="158"/>
      <c r="N587" s="158"/>
      <c r="O587" s="158"/>
      <c r="P587" s="158"/>
      <c r="Q587" s="158"/>
      <c r="R587" s="161"/>
      <c r="T587" s="162"/>
      <c r="U587" s="158"/>
      <c r="V587" s="158"/>
      <c r="W587" s="158"/>
      <c r="X587" s="158"/>
      <c r="Y587" s="158"/>
      <c r="Z587" s="158"/>
      <c r="AA587" s="163"/>
      <c r="AT587" s="164" t="s">
        <v>154</v>
      </c>
      <c r="AU587" s="164" t="s">
        <v>99</v>
      </c>
      <c r="AV587" s="11" t="s">
        <v>99</v>
      </c>
      <c r="AW587" s="11" t="s">
        <v>35</v>
      </c>
      <c r="AX587" s="11" t="s">
        <v>75</v>
      </c>
      <c r="AY587" s="164" t="s">
        <v>146</v>
      </c>
    </row>
    <row r="588" spans="2:65" s="10" customFormat="1" ht="16.5" customHeight="1">
      <c r="B588" s="150"/>
      <c r="C588" s="151"/>
      <c r="D588" s="151"/>
      <c r="E588" s="152" t="s">
        <v>5</v>
      </c>
      <c r="F588" s="236" t="s">
        <v>328</v>
      </c>
      <c r="G588" s="237"/>
      <c r="H588" s="237"/>
      <c r="I588" s="237"/>
      <c r="J588" s="151"/>
      <c r="K588" s="152" t="s">
        <v>5</v>
      </c>
      <c r="L588" s="151"/>
      <c r="M588" s="151"/>
      <c r="N588" s="151"/>
      <c r="O588" s="151"/>
      <c r="P588" s="151"/>
      <c r="Q588" s="151"/>
      <c r="R588" s="153"/>
      <c r="T588" s="154"/>
      <c r="U588" s="151"/>
      <c r="V588" s="151"/>
      <c r="W588" s="151"/>
      <c r="X588" s="151"/>
      <c r="Y588" s="151"/>
      <c r="Z588" s="151"/>
      <c r="AA588" s="155"/>
      <c r="AT588" s="156" t="s">
        <v>154</v>
      </c>
      <c r="AU588" s="156" t="s">
        <v>99</v>
      </c>
      <c r="AV588" s="10" t="s">
        <v>83</v>
      </c>
      <c r="AW588" s="10" t="s">
        <v>35</v>
      </c>
      <c r="AX588" s="10" t="s">
        <v>75</v>
      </c>
      <c r="AY588" s="156" t="s">
        <v>146</v>
      </c>
    </row>
    <row r="589" spans="2:65" s="11" customFormat="1" ht="16.5" customHeight="1">
      <c r="B589" s="157"/>
      <c r="C589" s="158"/>
      <c r="D589" s="158"/>
      <c r="E589" s="159" t="s">
        <v>5</v>
      </c>
      <c r="F589" s="234" t="s">
        <v>329</v>
      </c>
      <c r="G589" s="235"/>
      <c r="H589" s="235"/>
      <c r="I589" s="235"/>
      <c r="J589" s="158"/>
      <c r="K589" s="160">
        <v>16.48</v>
      </c>
      <c r="L589" s="158"/>
      <c r="M589" s="158"/>
      <c r="N589" s="158"/>
      <c r="O589" s="158"/>
      <c r="P589" s="158"/>
      <c r="Q589" s="158"/>
      <c r="R589" s="161"/>
      <c r="T589" s="162"/>
      <c r="U589" s="158"/>
      <c r="V589" s="158"/>
      <c r="W589" s="158"/>
      <c r="X589" s="158"/>
      <c r="Y589" s="158"/>
      <c r="Z589" s="158"/>
      <c r="AA589" s="163"/>
      <c r="AT589" s="164" t="s">
        <v>154</v>
      </c>
      <c r="AU589" s="164" t="s">
        <v>99</v>
      </c>
      <c r="AV589" s="11" t="s">
        <v>99</v>
      </c>
      <c r="AW589" s="11" t="s">
        <v>35</v>
      </c>
      <c r="AX589" s="11" t="s">
        <v>75</v>
      </c>
      <c r="AY589" s="164" t="s">
        <v>146</v>
      </c>
    </row>
    <row r="590" spans="2:65" s="12" customFormat="1" ht="16.5" customHeight="1">
      <c r="B590" s="165"/>
      <c r="C590" s="166"/>
      <c r="D590" s="166"/>
      <c r="E590" s="167" t="s">
        <v>5</v>
      </c>
      <c r="F590" s="238" t="s">
        <v>163</v>
      </c>
      <c r="G590" s="239"/>
      <c r="H590" s="239"/>
      <c r="I590" s="239"/>
      <c r="J590" s="166"/>
      <c r="K590" s="168">
        <v>31.914999999999999</v>
      </c>
      <c r="L590" s="166"/>
      <c r="M590" s="166"/>
      <c r="N590" s="166"/>
      <c r="O590" s="166"/>
      <c r="P590" s="166"/>
      <c r="Q590" s="166"/>
      <c r="R590" s="169"/>
      <c r="T590" s="170"/>
      <c r="U590" s="166"/>
      <c r="V590" s="166"/>
      <c r="W590" s="166"/>
      <c r="X590" s="166"/>
      <c r="Y590" s="166"/>
      <c r="Z590" s="166"/>
      <c r="AA590" s="171"/>
      <c r="AT590" s="172" t="s">
        <v>154</v>
      </c>
      <c r="AU590" s="172" t="s">
        <v>99</v>
      </c>
      <c r="AV590" s="12" t="s">
        <v>151</v>
      </c>
      <c r="AW590" s="12" t="s">
        <v>35</v>
      </c>
      <c r="AX590" s="12" t="s">
        <v>83</v>
      </c>
      <c r="AY590" s="172" t="s">
        <v>146</v>
      </c>
    </row>
    <row r="591" spans="2:65" s="1" customFormat="1" ht="25.5" customHeight="1">
      <c r="B591" s="123"/>
      <c r="C591" s="143" t="s">
        <v>868</v>
      </c>
      <c r="D591" s="143" t="s">
        <v>147</v>
      </c>
      <c r="E591" s="144" t="s">
        <v>869</v>
      </c>
      <c r="F591" s="240" t="s">
        <v>870</v>
      </c>
      <c r="G591" s="240"/>
      <c r="H591" s="240"/>
      <c r="I591" s="240"/>
      <c r="J591" s="145" t="s">
        <v>209</v>
      </c>
      <c r="K591" s="146">
        <v>31.914999999999999</v>
      </c>
      <c r="L591" s="241">
        <v>0</v>
      </c>
      <c r="M591" s="241"/>
      <c r="N591" s="223">
        <f>ROUND(L591*K591,2)</f>
        <v>0</v>
      </c>
      <c r="O591" s="223"/>
      <c r="P591" s="223"/>
      <c r="Q591" s="223"/>
      <c r="R591" s="124"/>
      <c r="T591" s="147" t="s">
        <v>5</v>
      </c>
      <c r="U591" s="46" t="s">
        <v>41</v>
      </c>
      <c r="V591" s="38"/>
      <c r="W591" s="148">
        <f>V591*K591</f>
        <v>0</v>
      </c>
      <c r="X591" s="148">
        <v>7.2000000000000005E-4</v>
      </c>
      <c r="Y591" s="148">
        <f>X591*K591</f>
        <v>2.2978800000000001E-2</v>
      </c>
      <c r="Z591" s="148">
        <v>0</v>
      </c>
      <c r="AA591" s="149">
        <f>Z591*K591</f>
        <v>0</v>
      </c>
      <c r="AR591" s="21" t="s">
        <v>236</v>
      </c>
      <c r="AT591" s="21" t="s">
        <v>147</v>
      </c>
      <c r="AU591" s="21" t="s">
        <v>99</v>
      </c>
      <c r="AY591" s="21" t="s">
        <v>146</v>
      </c>
      <c r="BE591" s="105">
        <f>IF(U591="základní",N591,0)</f>
        <v>0</v>
      </c>
      <c r="BF591" s="105">
        <f>IF(U591="snížená",N591,0)</f>
        <v>0</v>
      </c>
      <c r="BG591" s="105">
        <f>IF(U591="zákl. přenesená",N591,0)</f>
        <v>0</v>
      </c>
      <c r="BH591" s="105">
        <f>IF(U591="sníž. přenesená",N591,0)</f>
        <v>0</v>
      </c>
      <c r="BI591" s="105">
        <f>IF(U591="nulová",N591,0)</f>
        <v>0</v>
      </c>
      <c r="BJ591" s="21" t="s">
        <v>83</v>
      </c>
      <c r="BK591" s="105">
        <f>ROUND(L591*K591,2)</f>
        <v>0</v>
      </c>
      <c r="BL591" s="21" t="s">
        <v>236</v>
      </c>
      <c r="BM591" s="21" t="s">
        <v>871</v>
      </c>
    </row>
    <row r="592" spans="2:65" s="9" customFormat="1" ht="29.85" customHeight="1">
      <c r="B592" s="132"/>
      <c r="C592" s="133"/>
      <c r="D592" s="142" t="s">
        <v>130</v>
      </c>
      <c r="E592" s="142"/>
      <c r="F592" s="142"/>
      <c r="G592" s="142"/>
      <c r="H592" s="142"/>
      <c r="I592" s="142"/>
      <c r="J592" s="142"/>
      <c r="K592" s="142"/>
      <c r="L592" s="142"/>
      <c r="M592" s="142"/>
      <c r="N592" s="230">
        <f>BK592</f>
        <v>0</v>
      </c>
      <c r="O592" s="231"/>
      <c r="P592" s="231"/>
      <c r="Q592" s="231"/>
      <c r="R592" s="135"/>
      <c r="T592" s="136"/>
      <c r="U592" s="133"/>
      <c r="V592" s="133"/>
      <c r="W592" s="137">
        <f>SUM(W593:W601)</f>
        <v>0</v>
      </c>
      <c r="X592" s="133"/>
      <c r="Y592" s="137">
        <f>SUM(Y593:Y601)</f>
        <v>5.8824500000000002E-2</v>
      </c>
      <c r="Z592" s="133"/>
      <c r="AA592" s="138">
        <f>SUM(AA593:AA601)</f>
        <v>0</v>
      </c>
      <c r="AR592" s="139" t="s">
        <v>99</v>
      </c>
      <c r="AT592" s="140" t="s">
        <v>74</v>
      </c>
      <c r="AU592" s="140" t="s">
        <v>83</v>
      </c>
      <c r="AY592" s="139" t="s">
        <v>146</v>
      </c>
      <c r="BK592" s="141">
        <f>SUM(BK593:BK601)</f>
        <v>0</v>
      </c>
    </row>
    <row r="593" spans="2:65" s="1" customFormat="1" ht="25.5" customHeight="1">
      <c r="B593" s="123"/>
      <c r="C593" s="143" t="s">
        <v>872</v>
      </c>
      <c r="D593" s="143" t="s">
        <v>147</v>
      </c>
      <c r="E593" s="144" t="s">
        <v>873</v>
      </c>
      <c r="F593" s="240" t="s">
        <v>874</v>
      </c>
      <c r="G593" s="240"/>
      <c r="H593" s="240"/>
      <c r="I593" s="240"/>
      <c r="J593" s="145" t="s">
        <v>209</v>
      </c>
      <c r="K593" s="146">
        <v>120.05</v>
      </c>
      <c r="L593" s="241">
        <v>0</v>
      </c>
      <c r="M593" s="241"/>
      <c r="N593" s="223">
        <f>ROUND(L593*K593,2)</f>
        <v>0</v>
      </c>
      <c r="O593" s="223"/>
      <c r="P593" s="223"/>
      <c r="Q593" s="223"/>
      <c r="R593" s="124"/>
      <c r="T593" s="147" t="s">
        <v>5</v>
      </c>
      <c r="U593" s="46" t="s">
        <v>41</v>
      </c>
      <c r="V593" s="38"/>
      <c r="W593" s="148">
        <f>V593*K593</f>
        <v>0</v>
      </c>
      <c r="X593" s="148">
        <v>2.0000000000000001E-4</v>
      </c>
      <c r="Y593" s="148">
        <f>X593*K593</f>
        <v>2.401E-2</v>
      </c>
      <c r="Z593" s="148">
        <v>0</v>
      </c>
      <c r="AA593" s="149">
        <f>Z593*K593</f>
        <v>0</v>
      </c>
      <c r="AR593" s="21" t="s">
        <v>236</v>
      </c>
      <c r="AT593" s="21" t="s">
        <v>147</v>
      </c>
      <c r="AU593" s="21" t="s">
        <v>99</v>
      </c>
      <c r="AY593" s="21" t="s">
        <v>146</v>
      </c>
      <c r="BE593" s="105">
        <f>IF(U593="základní",N593,0)</f>
        <v>0</v>
      </c>
      <c r="BF593" s="105">
        <f>IF(U593="snížená",N593,0)</f>
        <v>0</v>
      </c>
      <c r="BG593" s="105">
        <f>IF(U593="zákl. přenesená",N593,0)</f>
        <v>0</v>
      </c>
      <c r="BH593" s="105">
        <f>IF(U593="sníž. přenesená",N593,0)</f>
        <v>0</v>
      </c>
      <c r="BI593" s="105">
        <f>IF(U593="nulová",N593,0)</f>
        <v>0</v>
      </c>
      <c r="BJ593" s="21" t="s">
        <v>83</v>
      </c>
      <c r="BK593" s="105">
        <f>ROUND(L593*K593,2)</f>
        <v>0</v>
      </c>
      <c r="BL593" s="21" t="s">
        <v>236</v>
      </c>
      <c r="BM593" s="21" t="s">
        <v>875</v>
      </c>
    </row>
    <row r="594" spans="2:65" s="10" customFormat="1" ht="16.5" customHeight="1">
      <c r="B594" s="150"/>
      <c r="C594" s="151"/>
      <c r="D594" s="151"/>
      <c r="E594" s="152" t="s">
        <v>5</v>
      </c>
      <c r="F594" s="232" t="s">
        <v>876</v>
      </c>
      <c r="G594" s="233"/>
      <c r="H594" s="233"/>
      <c r="I594" s="233"/>
      <c r="J594" s="151"/>
      <c r="K594" s="152" t="s">
        <v>5</v>
      </c>
      <c r="L594" s="151"/>
      <c r="M594" s="151"/>
      <c r="N594" s="151"/>
      <c r="O594" s="151"/>
      <c r="P594" s="151"/>
      <c r="Q594" s="151"/>
      <c r="R594" s="153"/>
      <c r="T594" s="154"/>
      <c r="U594" s="151"/>
      <c r="V594" s="151"/>
      <c r="W594" s="151"/>
      <c r="X594" s="151"/>
      <c r="Y594" s="151"/>
      <c r="Z594" s="151"/>
      <c r="AA594" s="155"/>
      <c r="AT594" s="156" t="s">
        <v>154</v>
      </c>
      <c r="AU594" s="156" t="s">
        <v>99</v>
      </c>
      <c r="AV594" s="10" t="s">
        <v>83</v>
      </c>
      <c r="AW594" s="10" t="s">
        <v>35</v>
      </c>
      <c r="AX594" s="10" t="s">
        <v>75</v>
      </c>
      <c r="AY594" s="156" t="s">
        <v>146</v>
      </c>
    </row>
    <row r="595" spans="2:65" s="11" customFormat="1" ht="16.5" customHeight="1">
      <c r="B595" s="157"/>
      <c r="C595" s="158"/>
      <c r="D595" s="158"/>
      <c r="E595" s="159" t="s">
        <v>5</v>
      </c>
      <c r="F595" s="234" t="s">
        <v>877</v>
      </c>
      <c r="G595" s="235"/>
      <c r="H595" s="235"/>
      <c r="I595" s="235"/>
      <c r="J595" s="158"/>
      <c r="K595" s="160">
        <v>72.53</v>
      </c>
      <c r="L595" s="158"/>
      <c r="M595" s="158"/>
      <c r="N595" s="158"/>
      <c r="O595" s="158"/>
      <c r="P595" s="158"/>
      <c r="Q595" s="158"/>
      <c r="R595" s="161"/>
      <c r="T595" s="162"/>
      <c r="U595" s="158"/>
      <c r="V595" s="158"/>
      <c r="W595" s="158"/>
      <c r="X595" s="158"/>
      <c r="Y595" s="158"/>
      <c r="Z595" s="158"/>
      <c r="AA595" s="163"/>
      <c r="AT595" s="164" t="s">
        <v>154</v>
      </c>
      <c r="AU595" s="164" t="s">
        <v>99</v>
      </c>
      <c r="AV595" s="11" t="s">
        <v>99</v>
      </c>
      <c r="AW595" s="11" t="s">
        <v>35</v>
      </c>
      <c r="AX595" s="11" t="s">
        <v>75</v>
      </c>
      <c r="AY595" s="164" t="s">
        <v>146</v>
      </c>
    </row>
    <row r="596" spans="2:65" s="10" customFormat="1" ht="16.5" customHeight="1">
      <c r="B596" s="150"/>
      <c r="C596" s="151"/>
      <c r="D596" s="151"/>
      <c r="E596" s="152" t="s">
        <v>5</v>
      </c>
      <c r="F596" s="236" t="s">
        <v>878</v>
      </c>
      <c r="G596" s="237"/>
      <c r="H596" s="237"/>
      <c r="I596" s="237"/>
      <c r="J596" s="151"/>
      <c r="K596" s="152" t="s">
        <v>5</v>
      </c>
      <c r="L596" s="151"/>
      <c r="M596" s="151"/>
      <c r="N596" s="151"/>
      <c r="O596" s="151"/>
      <c r="P596" s="151"/>
      <c r="Q596" s="151"/>
      <c r="R596" s="153"/>
      <c r="T596" s="154"/>
      <c r="U596" s="151"/>
      <c r="V596" s="151"/>
      <c r="W596" s="151"/>
      <c r="X596" s="151"/>
      <c r="Y596" s="151"/>
      <c r="Z596" s="151"/>
      <c r="AA596" s="155"/>
      <c r="AT596" s="156" t="s">
        <v>154</v>
      </c>
      <c r="AU596" s="156" t="s">
        <v>99</v>
      </c>
      <c r="AV596" s="10" t="s">
        <v>83</v>
      </c>
      <c r="AW596" s="10" t="s">
        <v>35</v>
      </c>
      <c r="AX596" s="10" t="s">
        <v>75</v>
      </c>
      <c r="AY596" s="156" t="s">
        <v>146</v>
      </c>
    </row>
    <row r="597" spans="2:65" s="11" customFormat="1" ht="16.5" customHeight="1">
      <c r="B597" s="157"/>
      <c r="C597" s="158"/>
      <c r="D597" s="158"/>
      <c r="E597" s="159" t="s">
        <v>5</v>
      </c>
      <c r="F597" s="234" t="s">
        <v>879</v>
      </c>
      <c r="G597" s="235"/>
      <c r="H597" s="235"/>
      <c r="I597" s="235"/>
      <c r="J597" s="158"/>
      <c r="K597" s="160">
        <v>9.27</v>
      </c>
      <c r="L597" s="158"/>
      <c r="M597" s="158"/>
      <c r="N597" s="158"/>
      <c r="O597" s="158"/>
      <c r="P597" s="158"/>
      <c r="Q597" s="158"/>
      <c r="R597" s="161"/>
      <c r="T597" s="162"/>
      <c r="U597" s="158"/>
      <c r="V597" s="158"/>
      <c r="W597" s="158"/>
      <c r="X597" s="158"/>
      <c r="Y597" s="158"/>
      <c r="Z597" s="158"/>
      <c r="AA597" s="163"/>
      <c r="AT597" s="164" t="s">
        <v>154</v>
      </c>
      <c r="AU597" s="164" t="s">
        <v>99</v>
      </c>
      <c r="AV597" s="11" t="s">
        <v>99</v>
      </c>
      <c r="AW597" s="11" t="s">
        <v>35</v>
      </c>
      <c r="AX597" s="11" t="s">
        <v>75</v>
      </c>
      <c r="AY597" s="164" t="s">
        <v>146</v>
      </c>
    </row>
    <row r="598" spans="2:65" s="10" customFormat="1" ht="16.5" customHeight="1">
      <c r="B598" s="150"/>
      <c r="C598" s="151"/>
      <c r="D598" s="151"/>
      <c r="E598" s="152" t="s">
        <v>5</v>
      </c>
      <c r="F598" s="236" t="s">
        <v>880</v>
      </c>
      <c r="G598" s="237"/>
      <c r="H598" s="237"/>
      <c r="I598" s="237"/>
      <c r="J598" s="151"/>
      <c r="K598" s="152" t="s">
        <v>5</v>
      </c>
      <c r="L598" s="151"/>
      <c r="M598" s="151"/>
      <c r="N598" s="151"/>
      <c r="O598" s="151"/>
      <c r="P598" s="151"/>
      <c r="Q598" s="151"/>
      <c r="R598" s="153"/>
      <c r="T598" s="154"/>
      <c r="U598" s="151"/>
      <c r="V598" s="151"/>
      <c r="W598" s="151"/>
      <c r="X598" s="151"/>
      <c r="Y598" s="151"/>
      <c r="Z598" s="151"/>
      <c r="AA598" s="155"/>
      <c r="AT598" s="156" t="s">
        <v>154</v>
      </c>
      <c r="AU598" s="156" t="s">
        <v>99</v>
      </c>
      <c r="AV598" s="10" t="s">
        <v>83</v>
      </c>
      <c r="AW598" s="10" t="s">
        <v>35</v>
      </c>
      <c r="AX598" s="10" t="s">
        <v>75</v>
      </c>
      <c r="AY598" s="156" t="s">
        <v>146</v>
      </c>
    </row>
    <row r="599" spans="2:65" s="11" customFormat="1" ht="16.5" customHeight="1">
      <c r="B599" s="157"/>
      <c r="C599" s="158"/>
      <c r="D599" s="158"/>
      <c r="E599" s="159" t="s">
        <v>5</v>
      </c>
      <c r="F599" s="234" t="s">
        <v>436</v>
      </c>
      <c r="G599" s="235"/>
      <c r="H599" s="235"/>
      <c r="I599" s="235"/>
      <c r="J599" s="158"/>
      <c r="K599" s="160">
        <v>38.25</v>
      </c>
      <c r="L599" s="158"/>
      <c r="M599" s="158"/>
      <c r="N599" s="158"/>
      <c r="O599" s="158"/>
      <c r="P599" s="158"/>
      <c r="Q599" s="158"/>
      <c r="R599" s="161"/>
      <c r="T599" s="162"/>
      <c r="U599" s="158"/>
      <c r="V599" s="158"/>
      <c r="W599" s="158"/>
      <c r="X599" s="158"/>
      <c r="Y599" s="158"/>
      <c r="Z599" s="158"/>
      <c r="AA599" s="163"/>
      <c r="AT599" s="164" t="s">
        <v>154</v>
      </c>
      <c r="AU599" s="164" t="s">
        <v>99</v>
      </c>
      <c r="AV599" s="11" t="s">
        <v>99</v>
      </c>
      <c r="AW599" s="11" t="s">
        <v>35</v>
      </c>
      <c r="AX599" s="11" t="s">
        <v>75</v>
      </c>
      <c r="AY599" s="164" t="s">
        <v>146</v>
      </c>
    </row>
    <row r="600" spans="2:65" s="12" customFormat="1" ht="16.5" customHeight="1">
      <c r="B600" s="165"/>
      <c r="C600" s="166"/>
      <c r="D600" s="166"/>
      <c r="E600" s="167" t="s">
        <v>5</v>
      </c>
      <c r="F600" s="238" t="s">
        <v>163</v>
      </c>
      <c r="G600" s="239"/>
      <c r="H600" s="239"/>
      <c r="I600" s="239"/>
      <c r="J600" s="166"/>
      <c r="K600" s="168">
        <v>120.05</v>
      </c>
      <c r="L600" s="166"/>
      <c r="M600" s="166"/>
      <c r="N600" s="166"/>
      <c r="O600" s="166"/>
      <c r="P600" s="166"/>
      <c r="Q600" s="166"/>
      <c r="R600" s="169"/>
      <c r="T600" s="170"/>
      <c r="U600" s="166"/>
      <c r="V600" s="166"/>
      <c r="W600" s="166"/>
      <c r="X600" s="166"/>
      <c r="Y600" s="166"/>
      <c r="Z600" s="166"/>
      <c r="AA600" s="171"/>
      <c r="AT600" s="172" t="s">
        <v>154</v>
      </c>
      <c r="AU600" s="172" t="s">
        <v>99</v>
      </c>
      <c r="AV600" s="12" t="s">
        <v>151</v>
      </c>
      <c r="AW600" s="12" t="s">
        <v>35</v>
      </c>
      <c r="AX600" s="12" t="s">
        <v>83</v>
      </c>
      <c r="AY600" s="172" t="s">
        <v>146</v>
      </c>
    </row>
    <row r="601" spans="2:65" s="1" customFormat="1" ht="25.5" customHeight="1">
      <c r="B601" s="123"/>
      <c r="C601" s="143" t="s">
        <v>881</v>
      </c>
      <c r="D601" s="143" t="s">
        <v>147</v>
      </c>
      <c r="E601" s="144" t="s">
        <v>882</v>
      </c>
      <c r="F601" s="240" t="s">
        <v>883</v>
      </c>
      <c r="G601" s="240"/>
      <c r="H601" s="240"/>
      <c r="I601" s="240"/>
      <c r="J601" s="145" t="s">
        <v>209</v>
      </c>
      <c r="K601" s="146">
        <v>120.05</v>
      </c>
      <c r="L601" s="241">
        <v>0</v>
      </c>
      <c r="M601" s="241"/>
      <c r="N601" s="223">
        <f>ROUND(L601*K601,2)</f>
        <v>0</v>
      </c>
      <c r="O601" s="223"/>
      <c r="P601" s="223"/>
      <c r="Q601" s="223"/>
      <c r="R601" s="124"/>
      <c r="T601" s="147" t="s">
        <v>5</v>
      </c>
      <c r="U601" s="46" t="s">
        <v>41</v>
      </c>
      <c r="V601" s="38"/>
      <c r="W601" s="148">
        <f>V601*K601</f>
        <v>0</v>
      </c>
      <c r="X601" s="148">
        <v>2.9E-4</v>
      </c>
      <c r="Y601" s="148">
        <f>X601*K601</f>
        <v>3.4814499999999998E-2</v>
      </c>
      <c r="Z601" s="148">
        <v>0</v>
      </c>
      <c r="AA601" s="149">
        <f>Z601*K601</f>
        <v>0</v>
      </c>
      <c r="AR601" s="21" t="s">
        <v>236</v>
      </c>
      <c r="AT601" s="21" t="s">
        <v>147</v>
      </c>
      <c r="AU601" s="21" t="s">
        <v>99</v>
      </c>
      <c r="AY601" s="21" t="s">
        <v>146</v>
      </c>
      <c r="BE601" s="105">
        <f>IF(U601="základní",N601,0)</f>
        <v>0</v>
      </c>
      <c r="BF601" s="105">
        <f>IF(U601="snížená",N601,0)</f>
        <v>0</v>
      </c>
      <c r="BG601" s="105">
        <f>IF(U601="zákl. přenesená",N601,0)</f>
        <v>0</v>
      </c>
      <c r="BH601" s="105">
        <f>IF(U601="sníž. přenesená",N601,0)</f>
        <v>0</v>
      </c>
      <c r="BI601" s="105">
        <f>IF(U601="nulová",N601,0)</f>
        <v>0</v>
      </c>
      <c r="BJ601" s="21" t="s">
        <v>83</v>
      </c>
      <c r="BK601" s="105">
        <f>ROUND(L601*K601,2)</f>
        <v>0</v>
      </c>
      <c r="BL601" s="21" t="s">
        <v>236</v>
      </c>
      <c r="BM601" s="21" t="s">
        <v>884</v>
      </c>
    </row>
    <row r="602" spans="2:65" s="1" customFormat="1" ht="49.9" customHeight="1">
      <c r="B602" s="37"/>
      <c r="C602" s="38"/>
      <c r="D602" s="134"/>
      <c r="E602" s="38"/>
      <c r="F602" s="38"/>
      <c r="G602" s="38"/>
      <c r="H602" s="38"/>
      <c r="I602" s="38"/>
      <c r="J602" s="38"/>
      <c r="K602" s="38"/>
      <c r="L602" s="38"/>
      <c r="M602" s="38"/>
      <c r="N602" s="220"/>
      <c r="O602" s="221"/>
      <c r="P602" s="221"/>
      <c r="Q602" s="221"/>
      <c r="R602" s="39"/>
      <c r="T602" s="178"/>
      <c r="U602" s="58"/>
      <c r="V602" s="58"/>
      <c r="W602" s="58"/>
      <c r="X602" s="58"/>
      <c r="Y602" s="58"/>
      <c r="Z602" s="58"/>
      <c r="AA602" s="60"/>
      <c r="AT602" s="21" t="s">
        <v>74</v>
      </c>
      <c r="AU602" s="21" t="s">
        <v>75</v>
      </c>
      <c r="AY602" s="21" t="s">
        <v>885</v>
      </c>
      <c r="BK602" s="105">
        <v>0</v>
      </c>
    </row>
    <row r="603" spans="2:65" s="1" customFormat="1" ht="6.95" customHeight="1">
      <c r="B603" s="61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3"/>
    </row>
  </sheetData>
  <mergeCells count="81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114:Q114"/>
    <mergeCell ref="C120:Q120"/>
    <mergeCell ref="N107:Q107"/>
    <mergeCell ref="N108:Q108"/>
    <mergeCell ref="N109:Q109"/>
    <mergeCell ref="N110:Q110"/>
    <mergeCell ref="N111:Q111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F122:P122"/>
    <mergeCell ref="F123:P123"/>
    <mergeCell ref="M125:P125"/>
    <mergeCell ref="M127:Q127"/>
    <mergeCell ref="M128:Q128"/>
    <mergeCell ref="F130:I130"/>
    <mergeCell ref="L130:M130"/>
    <mergeCell ref="N130:Q130"/>
    <mergeCell ref="F134:I134"/>
    <mergeCell ref="L134:M134"/>
    <mergeCell ref="N134:Q134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F153:I153"/>
    <mergeCell ref="L153:M153"/>
    <mergeCell ref="N153:Q153"/>
    <mergeCell ref="F154:I154"/>
    <mergeCell ref="F155:I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9:I169"/>
    <mergeCell ref="L169:M169"/>
    <mergeCell ref="N169:Q169"/>
    <mergeCell ref="F170:I170"/>
    <mergeCell ref="L170:M170"/>
    <mergeCell ref="N170:Q170"/>
    <mergeCell ref="F171:I171"/>
    <mergeCell ref="F172:I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F190:I190"/>
    <mergeCell ref="L190:M190"/>
    <mergeCell ref="N190:Q190"/>
    <mergeCell ref="F191:I191"/>
    <mergeCell ref="F192:I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L228:M228"/>
    <mergeCell ref="N228:Q228"/>
    <mergeCell ref="F229:I229"/>
    <mergeCell ref="F230:I230"/>
    <mergeCell ref="F231:I231"/>
    <mergeCell ref="F232:I232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F239:I239"/>
    <mergeCell ref="F240:I240"/>
    <mergeCell ref="F241:I241"/>
    <mergeCell ref="F243:I243"/>
    <mergeCell ref="L243:M243"/>
    <mergeCell ref="N243:Q243"/>
    <mergeCell ref="F244:I244"/>
    <mergeCell ref="F245:I245"/>
    <mergeCell ref="F246:I246"/>
    <mergeCell ref="F247:I247"/>
    <mergeCell ref="F248:I248"/>
    <mergeCell ref="F249:I249"/>
    <mergeCell ref="L249:M249"/>
    <mergeCell ref="N249:Q249"/>
    <mergeCell ref="F250:I250"/>
    <mergeCell ref="F251:I251"/>
    <mergeCell ref="F252:I252"/>
    <mergeCell ref="F253:I253"/>
    <mergeCell ref="F254:I254"/>
    <mergeCell ref="F255:I255"/>
    <mergeCell ref="L255:M255"/>
    <mergeCell ref="N255:Q255"/>
    <mergeCell ref="F256:I256"/>
    <mergeCell ref="F257:I257"/>
    <mergeCell ref="F258:I258"/>
    <mergeCell ref="F259:I259"/>
    <mergeCell ref="F260:I260"/>
    <mergeCell ref="F261:I261"/>
    <mergeCell ref="L261:M261"/>
    <mergeCell ref="N261:Q261"/>
    <mergeCell ref="F262:I262"/>
    <mergeCell ref="F263:I26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F269:I269"/>
    <mergeCell ref="F270:I270"/>
    <mergeCell ref="F271:I271"/>
    <mergeCell ref="F272:I272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F284:I284"/>
    <mergeCell ref="L284:M284"/>
    <mergeCell ref="N284:Q284"/>
    <mergeCell ref="F285:I285"/>
    <mergeCell ref="F286:I286"/>
    <mergeCell ref="F287:I287"/>
    <mergeCell ref="F288:I288"/>
    <mergeCell ref="F290:I290"/>
    <mergeCell ref="L290:M290"/>
    <mergeCell ref="N290:Q290"/>
    <mergeCell ref="F291:I291"/>
    <mergeCell ref="F292:I292"/>
    <mergeCell ref="L292:M292"/>
    <mergeCell ref="N292:Q292"/>
    <mergeCell ref="F293:I293"/>
    <mergeCell ref="F294:I294"/>
    <mergeCell ref="L294:M294"/>
    <mergeCell ref="N294:Q294"/>
    <mergeCell ref="F295:I295"/>
    <mergeCell ref="L295:M295"/>
    <mergeCell ref="N295:Q295"/>
    <mergeCell ref="F296:I296"/>
    <mergeCell ref="F297:I297"/>
    <mergeCell ref="F298:I298"/>
    <mergeCell ref="F299:I299"/>
    <mergeCell ref="F300:I300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7:I307"/>
    <mergeCell ref="L307:M307"/>
    <mergeCell ref="N307:Q307"/>
    <mergeCell ref="F309:I309"/>
    <mergeCell ref="L309:M309"/>
    <mergeCell ref="N309:Q309"/>
    <mergeCell ref="F310:I310"/>
    <mergeCell ref="F311:I311"/>
    <mergeCell ref="F312:I312"/>
    <mergeCell ref="L312:M312"/>
    <mergeCell ref="N312:Q312"/>
    <mergeCell ref="F313:I313"/>
    <mergeCell ref="F314:I314"/>
    <mergeCell ref="L314:M314"/>
    <mergeCell ref="N314:Q314"/>
    <mergeCell ref="F315:I315"/>
    <mergeCell ref="L315:M315"/>
    <mergeCell ref="N315:Q315"/>
    <mergeCell ref="F316:I316"/>
    <mergeCell ref="F318:I318"/>
    <mergeCell ref="L318:M318"/>
    <mergeCell ref="N318:Q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L330:M330"/>
    <mergeCell ref="N330:Q330"/>
    <mergeCell ref="F331:I331"/>
    <mergeCell ref="F332:I332"/>
    <mergeCell ref="F333:I333"/>
    <mergeCell ref="F334:I334"/>
    <mergeCell ref="F335:I335"/>
    <mergeCell ref="L335:M335"/>
    <mergeCell ref="N335:Q335"/>
    <mergeCell ref="F336:I336"/>
    <mergeCell ref="L336:M336"/>
    <mergeCell ref="N336:Q336"/>
    <mergeCell ref="F337:I337"/>
    <mergeCell ref="F338:I338"/>
    <mergeCell ref="F339:I339"/>
    <mergeCell ref="L339:M339"/>
    <mergeCell ref="N339:Q339"/>
    <mergeCell ref="F340:I340"/>
    <mergeCell ref="F341:I341"/>
    <mergeCell ref="L341:M341"/>
    <mergeCell ref="N341:Q341"/>
    <mergeCell ref="F342:I342"/>
    <mergeCell ref="F343:I343"/>
    <mergeCell ref="F344:I344"/>
    <mergeCell ref="F345:I345"/>
    <mergeCell ref="L345:M345"/>
    <mergeCell ref="N345:Q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L353:M353"/>
    <mergeCell ref="N353:Q353"/>
    <mergeCell ref="F354:I354"/>
    <mergeCell ref="F355:I355"/>
    <mergeCell ref="F356:I356"/>
    <mergeCell ref="L356:M356"/>
    <mergeCell ref="N356:Q356"/>
    <mergeCell ref="F357:I357"/>
    <mergeCell ref="F358:I358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5:I365"/>
    <mergeCell ref="L365:M365"/>
    <mergeCell ref="N365:Q365"/>
    <mergeCell ref="F368:I368"/>
    <mergeCell ref="L368:M368"/>
    <mergeCell ref="N368:Q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L377:M377"/>
    <mergeCell ref="N377:Q377"/>
    <mergeCell ref="F378:I378"/>
    <mergeCell ref="F379:I379"/>
    <mergeCell ref="F380:I380"/>
    <mergeCell ref="F381:I381"/>
    <mergeCell ref="F382:I382"/>
    <mergeCell ref="F383:I383"/>
    <mergeCell ref="L383:M383"/>
    <mergeCell ref="N383:Q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L392:M392"/>
    <mergeCell ref="N392:Q392"/>
    <mergeCell ref="F393:I393"/>
    <mergeCell ref="F394:I394"/>
    <mergeCell ref="L394:M394"/>
    <mergeCell ref="N394:Q394"/>
    <mergeCell ref="F395:I395"/>
    <mergeCell ref="F396:I396"/>
    <mergeCell ref="F397:I397"/>
    <mergeCell ref="F398:I398"/>
    <mergeCell ref="F399:I399"/>
    <mergeCell ref="L399:M399"/>
    <mergeCell ref="N399:Q399"/>
    <mergeCell ref="F400:I400"/>
    <mergeCell ref="F401:I401"/>
    <mergeCell ref="F402:I402"/>
    <mergeCell ref="F403:I403"/>
    <mergeCell ref="F404:I404"/>
    <mergeCell ref="F405:I405"/>
    <mergeCell ref="L405:M405"/>
    <mergeCell ref="N405:Q405"/>
    <mergeCell ref="F406:I406"/>
    <mergeCell ref="F407:I407"/>
    <mergeCell ref="L407:M407"/>
    <mergeCell ref="N407:Q407"/>
    <mergeCell ref="F408:I408"/>
    <mergeCell ref="F409:I409"/>
    <mergeCell ref="F410:I410"/>
    <mergeCell ref="L410:M410"/>
    <mergeCell ref="N410:Q410"/>
    <mergeCell ref="F411:I411"/>
    <mergeCell ref="F412:I412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6:I416"/>
    <mergeCell ref="F417:I417"/>
    <mergeCell ref="L417:M417"/>
    <mergeCell ref="N417:Q417"/>
    <mergeCell ref="F419:I419"/>
    <mergeCell ref="L419:M419"/>
    <mergeCell ref="N419:Q419"/>
    <mergeCell ref="F420:I420"/>
    <mergeCell ref="L420:M420"/>
    <mergeCell ref="N420:Q420"/>
    <mergeCell ref="F421:I421"/>
    <mergeCell ref="F422:I422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6:I426"/>
    <mergeCell ref="F427:I427"/>
    <mergeCell ref="F428:I428"/>
    <mergeCell ref="L428:M428"/>
    <mergeCell ref="N428:Q428"/>
    <mergeCell ref="F429:I429"/>
    <mergeCell ref="L429:M429"/>
    <mergeCell ref="N429:Q429"/>
    <mergeCell ref="F430:I430"/>
    <mergeCell ref="F431:I431"/>
    <mergeCell ref="F432:I432"/>
    <mergeCell ref="F433:I433"/>
    <mergeCell ref="F434:I434"/>
    <mergeCell ref="F435:I435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40:I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5:I445"/>
    <mergeCell ref="L445:M445"/>
    <mergeCell ref="N445:Q445"/>
    <mergeCell ref="F446:I446"/>
    <mergeCell ref="F447:I447"/>
    <mergeCell ref="F448:I448"/>
    <mergeCell ref="F449:I449"/>
    <mergeCell ref="L449:M449"/>
    <mergeCell ref="N449:Q449"/>
    <mergeCell ref="F450:I450"/>
    <mergeCell ref="F451:I451"/>
    <mergeCell ref="F452:I452"/>
    <mergeCell ref="L452:M452"/>
    <mergeCell ref="N452:Q452"/>
    <mergeCell ref="F453:I453"/>
    <mergeCell ref="F454:I454"/>
    <mergeCell ref="L454:M454"/>
    <mergeCell ref="N454:Q454"/>
    <mergeCell ref="F455:I455"/>
    <mergeCell ref="L455:M455"/>
    <mergeCell ref="N455:Q455"/>
    <mergeCell ref="F456:I456"/>
    <mergeCell ref="F457:I457"/>
    <mergeCell ref="F458:I458"/>
    <mergeCell ref="F459:I459"/>
    <mergeCell ref="F460:I460"/>
    <mergeCell ref="F461:I461"/>
    <mergeCell ref="L461:M461"/>
    <mergeCell ref="N461:Q461"/>
    <mergeCell ref="F462:I462"/>
    <mergeCell ref="F463:I463"/>
    <mergeCell ref="F464:I464"/>
    <mergeCell ref="F465:I465"/>
    <mergeCell ref="F466:I466"/>
    <mergeCell ref="F467:I467"/>
    <mergeCell ref="L467:M467"/>
    <mergeCell ref="N467:Q467"/>
    <mergeCell ref="F468:I468"/>
    <mergeCell ref="L468:M468"/>
    <mergeCell ref="N468:Q468"/>
    <mergeCell ref="F469:I469"/>
    <mergeCell ref="L469:M469"/>
    <mergeCell ref="N469:Q469"/>
    <mergeCell ref="F471:I471"/>
    <mergeCell ref="L471:M471"/>
    <mergeCell ref="N471:Q471"/>
    <mergeCell ref="F472:I472"/>
    <mergeCell ref="F473:I473"/>
    <mergeCell ref="L473:M473"/>
    <mergeCell ref="N473:Q473"/>
    <mergeCell ref="F474:I474"/>
    <mergeCell ref="L474:M474"/>
    <mergeCell ref="N474:Q474"/>
    <mergeCell ref="F475:I475"/>
    <mergeCell ref="F476:I476"/>
    <mergeCell ref="L476:M476"/>
    <mergeCell ref="N476:Q476"/>
    <mergeCell ref="F477:I477"/>
    <mergeCell ref="L477:M477"/>
    <mergeCell ref="N477:Q477"/>
    <mergeCell ref="F478:I478"/>
    <mergeCell ref="L478:M478"/>
    <mergeCell ref="N478:Q478"/>
    <mergeCell ref="F480:I480"/>
    <mergeCell ref="L480:M480"/>
    <mergeCell ref="N480:Q480"/>
    <mergeCell ref="F481:I481"/>
    <mergeCell ref="F482:I482"/>
    <mergeCell ref="F483:I483"/>
    <mergeCell ref="F484:I484"/>
    <mergeCell ref="F485:I485"/>
    <mergeCell ref="F486:I486"/>
    <mergeCell ref="F487:I487"/>
    <mergeCell ref="L487:M487"/>
    <mergeCell ref="N487:Q487"/>
    <mergeCell ref="F488:I488"/>
    <mergeCell ref="F489:I489"/>
    <mergeCell ref="F490:I490"/>
    <mergeCell ref="F491:I491"/>
    <mergeCell ref="F492:I492"/>
    <mergeCell ref="L492:M492"/>
    <mergeCell ref="N492:Q492"/>
    <mergeCell ref="F493:I493"/>
    <mergeCell ref="F494:I494"/>
    <mergeCell ref="L494:M494"/>
    <mergeCell ref="N494:Q494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F504:I504"/>
    <mergeCell ref="L504:M504"/>
    <mergeCell ref="N504:Q504"/>
    <mergeCell ref="F505:I505"/>
    <mergeCell ref="F506:I506"/>
    <mergeCell ref="F507:I507"/>
    <mergeCell ref="F508:I508"/>
    <mergeCell ref="F509:I509"/>
    <mergeCell ref="L509:M509"/>
    <mergeCell ref="N509:Q509"/>
    <mergeCell ref="F510:I510"/>
    <mergeCell ref="F511:I511"/>
    <mergeCell ref="L511:M511"/>
    <mergeCell ref="N511:Q511"/>
    <mergeCell ref="F512:I512"/>
    <mergeCell ref="F513:I513"/>
    <mergeCell ref="F514:I514"/>
    <mergeCell ref="F515:I515"/>
    <mergeCell ref="F516:I516"/>
    <mergeCell ref="F517:I517"/>
    <mergeCell ref="L517:M517"/>
    <mergeCell ref="N517:Q517"/>
    <mergeCell ref="F518:I518"/>
    <mergeCell ref="F519:I519"/>
    <mergeCell ref="L519:M519"/>
    <mergeCell ref="N519:Q519"/>
    <mergeCell ref="F520:I520"/>
    <mergeCell ref="F521:I521"/>
    <mergeCell ref="F522:I522"/>
    <mergeCell ref="F523:I523"/>
    <mergeCell ref="F524:I524"/>
    <mergeCell ref="F525:I525"/>
    <mergeCell ref="L525:M525"/>
    <mergeCell ref="N525:Q525"/>
    <mergeCell ref="F526:I526"/>
    <mergeCell ref="F527:I527"/>
    <mergeCell ref="F528:I528"/>
    <mergeCell ref="F529:I529"/>
    <mergeCell ref="F530:I530"/>
    <mergeCell ref="F531:I531"/>
    <mergeCell ref="F532:I532"/>
    <mergeCell ref="F533:I533"/>
    <mergeCell ref="L533:M533"/>
    <mergeCell ref="N533:Q533"/>
    <mergeCell ref="F534:I534"/>
    <mergeCell ref="F535:I535"/>
    <mergeCell ref="F536:I536"/>
    <mergeCell ref="L536:M536"/>
    <mergeCell ref="N536:Q536"/>
    <mergeCell ref="F537:I537"/>
    <mergeCell ref="F538:I538"/>
    <mergeCell ref="F539:I539"/>
    <mergeCell ref="F540:I540"/>
    <mergeCell ref="F541:I541"/>
    <mergeCell ref="L541:M541"/>
    <mergeCell ref="N541:Q541"/>
    <mergeCell ref="F543:I543"/>
    <mergeCell ref="L543:M543"/>
    <mergeCell ref="N543:Q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L552:M552"/>
    <mergeCell ref="N552:Q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L560:M560"/>
    <mergeCell ref="N560:Q560"/>
    <mergeCell ref="F561:I561"/>
    <mergeCell ref="F562:I562"/>
    <mergeCell ref="L562:M562"/>
    <mergeCell ref="N562:Q562"/>
    <mergeCell ref="F563:I563"/>
    <mergeCell ref="F564:I564"/>
    <mergeCell ref="F565:I565"/>
    <mergeCell ref="F566:I566"/>
    <mergeCell ref="F567:I567"/>
    <mergeCell ref="L567:M567"/>
    <mergeCell ref="N567:Q567"/>
    <mergeCell ref="F568:I568"/>
    <mergeCell ref="F569:I569"/>
    <mergeCell ref="F570:I570"/>
    <mergeCell ref="F571:I571"/>
    <mergeCell ref="F572:I572"/>
    <mergeCell ref="L572:M572"/>
    <mergeCell ref="N572:Q572"/>
    <mergeCell ref="F574:I574"/>
    <mergeCell ref="L574:M574"/>
    <mergeCell ref="N574:Q574"/>
    <mergeCell ref="F575:I575"/>
    <mergeCell ref="F576:I576"/>
    <mergeCell ref="F577:I577"/>
    <mergeCell ref="F578:I578"/>
    <mergeCell ref="F579:I579"/>
    <mergeCell ref="L579:M579"/>
    <mergeCell ref="N579:Q579"/>
    <mergeCell ref="F600:I600"/>
    <mergeCell ref="F601:I601"/>
    <mergeCell ref="L601:M601"/>
    <mergeCell ref="F586:I586"/>
    <mergeCell ref="F587:I587"/>
    <mergeCell ref="F588:I588"/>
    <mergeCell ref="F589:I589"/>
    <mergeCell ref="F590:I590"/>
    <mergeCell ref="F591:I591"/>
    <mergeCell ref="L591:M591"/>
    <mergeCell ref="F593:I593"/>
    <mergeCell ref="L593:M593"/>
    <mergeCell ref="N479:Q479"/>
    <mergeCell ref="N542:Q542"/>
    <mergeCell ref="N580:Q580"/>
    <mergeCell ref="F594:I594"/>
    <mergeCell ref="F595:I595"/>
    <mergeCell ref="F596:I596"/>
    <mergeCell ref="F597:I597"/>
    <mergeCell ref="F598:I598"/>
    <mergeCell ref="F599:I599"/>
    <mergeCell ref="N591:Q591"/>
    <mergeCell ref="N593:Q593"/>
    <mergeCell ref="N592:Q592"/>
    <mergeCell ref="F581:I581"/>
    <mergeCell ref="L581:M581"/>
    <mergeCell ref="N581:Q581"/>
    <mergeCell ref="F582:I582"/>
    <mergeCell ref="L582:M582"/>
    <mergeCell ref="N582:Q582"/>
    <mergeCell ref="F583:I583"/>
    <mergeCell ref="F584:I584"/>
    <mergeCell ref="F585:I585"/>
    <mergeCell ref="L585:M585"/>
    <mergeCell ref="N585:Q585"/>
    <mergeCell ref="F573:I573"/>
    <mergeCell ref="N602:Q602"/>
    <mergeCell ref="H1:K1"/>
    <mergeCell ref="S2:AC2"/>
    <mergeCell ref="N601:Q601"/>
    <mergeCell ref="N131:Q131"/>
    <mergeCell ref="N132:Q132"/>
    <mergeCell ref="N133:Q133"/>
    <mergeCell ref="N152:Q152"/>
    <mergeCell ref="N168:Q168"/>
    <mergeCell ref="N189:Q189"/>
    <mergeCell ref="N199:Q199"/>
    <mergeCell ref="N242:Q242"/>
    <mergeCell ref="N289:Q289"/>
    <mergeCell ref="N301:Q301"/>
    <mergeCell ref="N306:Q306"/>
    <mergeCell ref="N308:Q308"/>
    <mergeCell ref="N317:Q317"/>
    <mergeCell ref="N359:Q359"/>
    <mergeCell ref="N364:Q364"/>
    <mergeCell ref="N366:Q366"/>
    <mergeCell ref="N367:Q367"/>
    <mergeCell ref="N418:Q418"/>
    <mergeCell ref="N444:Q444"/>
    <mergeCell ref="N470:Q470"/>
  </mergeCells>
  <hyperlinks>
    <hyperlink ref="F1:G1" location="C2" display="1) Krycí list rozpočtu"/>
    <hyperlink ref="H1:K1" location="C86" display="2) Rekapitulace rozpočtu"/>
    <hyperlink ref="L1" location="C13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8"/>
  <sheetViews>
    <sheetView showGridLines="0" workbookViewId="0">
      <pane ySplit="1" topLeftCell="A2" activePane="bottomLeft" state="frozen"/>
      <selection pane="bottomLeft" activeCell="M28" sqref="M28:P2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8"/>
      <c r="B1" s="14"/>
      <c r="C1" s="14"/>
      <c r="D1" s="15" t="s">
        <v>1</v>
      </c>
      <c r="E1" s="14"/>
      <c r="F1" s="16" t="s">
        <v>94</v>
      </c>
      <c r="G1" s="16"/>
      <c r="H1" s="222" t="s">
        <v>95</v>
      </c>
      <c r="I1" s="222"/>
      <c r="J1" s="222"/>
      <c r="K1" s="222"/>
      <c r="L1" s="16" t="s">
        <v>96</v>
      </c>
      <c r="M1" s="14"/>
      <c r="N1" s="14"/>
      <c r="O1" s="15" t="s">
        <v>97</v>
      </c>
      <c r="P1" s="14"/>
      <c r="Q1" s="14"/>
      <c r="R1" s="14"/>
      <c r="S1" s="16" t="s">
        <v>98</v>
      </c>
      <c r="T1" s="16"/>
      <c r="U1" s="108"/>
      <c r="V1" s="10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21" t="s">
        <v>87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99</v>
      </c>
    </row>
    <row r="4" spans="1:66" ht="36.950000000000003" customHeight="1">
      <c r="B4" s="25"/>
      <c r="C4" s="191" t="s">
        <v>100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6"/>
      <c r="T4" s="20" t="s">
        <v>13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19</v>
      </c>
      <c r="E6" s="28"/>
      <c r="F6" s="247" t="str">
        <f>'Rekapitulace stavby'!K6</f>
        <v>Koupaliště BpH - rekonstrukce sociálního zařízení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8"/>
      <c r="R6" s="26"/>
    </row>
    <row r="7" spans="1:66" s="1" customFormat="1" ht="32.85" customHeight="1">
      <c r="B7" s="37"/>
      <c r="C7" s="38"/>
      <c r="D7" s="31" t="s">
        <v>101</v>
      </c>
      <c r="E7" s="38"/>
      <c r="F7" s="213" t="s">
        <v>886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38"/>
      <c r="R7" s="39"/>
    </row>
    <row r="8" spans="1:66" s="1" customFormat="1" ht="14.45" customHeight="1">
      <c r="B8" s="37"/>
      <c r="C8" s="38"/>
      <c r="D8" s="32" t="s">
        <v>21</v>
      </c>
      <c r="E8" s="38"/>
      <c r="F8" s="30" t="s">
        <v>5</v>
      </c>
      <c r="G8" s="38"/>
      <c r="H8" s="38"/>
      <c r="I8" s="38"/>
      <c r="J8" s="38"/>
      <c r="K8" s="38"/>
      <c r="L8" s="38"/>
      <c r="M8" s="32" t="s">
        <v>22</v>
      </c>
      <c r="N8" s="38"/>
      <c r="O8" s="30" t="s">
        <v>5</v>
      </c>
      <c r="P8" s="38"/>
      <c r="Q8" s="38"/>
      <c r="R8" s="39"/>
    </row>
    <row r="9" spans="1:66" s="1" customFormat="1" ht="14.45" customHeight="1">
      <c r="B9" s="37"/>
      <c r="C9" s="38"/>
      <c r="D9" s="32" t="s">
        <v>23</v>
      </c>
      <c r="E9" s="38"/>
      <c r="F9" s="30" t="s">
        <v>24</v>
      </c>
      <c r="G9" s="38"/>
      <c r="H9" s="38"/>
      <c r="I9" s="38"/>
      <c r="J9" s="38"/>
      <c r="K9" s="38"/>
      <c r="L9" s="38"/>
      <c r="M9" s="32" t="s">
        <v>25</v>
      </c>
      <c r="N9" s="38"/>
      <c r="O9" s="263" t="str">
        <f>'Rekapitulace stavby'!AN8</f>
        <v>6. 2. 2019</v>
      </c>
      <c r="P9" s="250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2" t="s">
        <v>27</v>
      </c>
      <c r="E11" s="38"/>
      <c r="F11" s="38"/>
      <c r="G11" s="38"/>
      <c r="H11" s="38"/>
      <c r="I11" s="38"/>
      <c r="J11" s="38"/>
      <c r="K11" s="38"/>
      <c r="L11" s="38"/>
      <c r="M11" s="32" t="s">
        <v>28</v>
      </c>
      <c r="N11" s="38"/>
      <c r="O11" s="211" t="s">
        <v>5</v>
      </c>
      <c r="P11" s="211"/>
      <c r="Q11" s="38"/>
      <c r="R11" s="39"/>
    </row>
    <row r="12" spans="1:66" s="1" customFormat="1" ht="18" customHeight="1">
      <c r="B12" s="37"/>
      <c r="C12" s="38"/>
      <c r="D12" s="38"/>
      <c r="E12" s="30" t="s">
        <v>29</v>
      </c>
      <c r="F12" s="38"/>
      <c r="G12" s="38"/>
      <c r="H12" s="38"/>
      <c r="I12" s="38"/>
      <c r="J12" s="38"/>
      <c r="K12" s="38"/>
      <c r="L12" s="38"/>
      <c r="M12" s="32" t="s">
        <v>30</v>
      </c>
      <c r="N12" s="38"/>
      <c r="O12" s="211" t="s">
        <v>5</v>
      </c>
      <c r="P12" s="211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2" t="s">
        <v>31</v>
      </c>
      <c r="E14" s="38"/>
      <c r="F14" s="38"/>
      <c r="G14" s="38"/>
      <c r="H14" s="38"/>
      <c r="I14" s="38"/>
      <c r="J14" s="38"/>
      <c r="K14" s="38"/>
      <c r="L14" s="38"/>
      <c r="M14" s="32" t="s">
        <v>28</v>
      </c>
      <c r="N14" s="38"/>
      <c r="O14" s="264" t="str">
        <f>IF('Rekapitulace stavby'!AN13="","",'Rekapitulace stavby'!AN13)</f>
        <v>Vyplň údaj</v>
      </c>
      <c r="P14" s="211"/>
      <c r="Q14" s="38"/>
      <c r="R14" s="39"/>
    </row>
    <row r="15" spans="1:66" s="1" customFormat="1" ht="18" customHeight="1">
      <c r="B15" s="37"/>
      <c r="C15" s="38"/>
      <c r="D15" s="38"/>
      <c r="E15" s="264" t="str">
        <f>IF('Rekapitulace stavby'!E14="","",'Rekapitulace stavby'!E14)</f>
        <v>Vyplň údaj</v>
      </c>
      <c r="F15" s="265"/>
      <c r="G15" s="265"/>
      <c r="H15" s="265"/>
      <c r="I15" s="265"/>
      <c r="J15" s="265"/>
      <c r="K15" s="265"/>
      <c r="L15" s="265"/>
      <c r="M15" s="32" t="s">
        <v>30</v>
      </c>
      <c r="N15" s="38"/>
      <c r="O15" s="264" t="str">
        <f>IF('Rekapitulace stavby'!AN14="","",'Rekapitulace stavby'!AN14)</f>
        <v>Vyplň údaj</v>
      </c>
      <c r="P15" s="211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33</v>
      </c>
      <c r="E17" s="38"/>
      <c r="F17" s="38"/>
      <c r="G17" s="38"/>
      <c r="H17" s="38"/>
      <c r="I17" s="38"/>
      <c r="J17" s="38"/>
      <c r="K17" s="38"/>
      <c r="L17" s="38"/>
      <c r="M17" s="32" t="s">
        <v>28</v>
      </c>
      <c r="N17" s="38"/>
      <c r="O17" s="211" t="str">
        <f>IF('Rekapitulace stavby'!AN16="","",'Rekapitulace stavby'!AN16)</f>
        <v/>
      </c>
      <c r="P17" s="211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2" t="s">
        <v>30</v>
      </c>
      <c r="N18" s="38"/>
      <c r="O18" s="211" t="str">
        <f>IF('Rekapitulace stavby'!AN17="","",'Rekapitulace stavby'!AN17)</f>
        <v/>
      </c>
      <c r="P18" s="211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28</v>
      </c>
      <c r="N20" s="38"/>
      <c r="O20" s="211" t="str">
        <f>IF('Rekapitulace stavby'!AN19="","",'Rekapitulace stavby'!AN19)</f>
        <v/>
      </c>
      <c r="P20" s="211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30</v>
      </c>
      <c r="N21" s="38"/>
      <c r="O21" s="211" t="str">
        <f>IF('Rekapitulace stavby'!AN20="","",'Rekapitulace stavby'!AN20)</f>
        <v/>
      </c>
      <c r="P21" s="211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6" t="s">
        <v>5</v>
      </c>
      <c r="F24" s="216"/>
      <c r="G24" s="216"/>
      <c r="H24" s="216"/>
      <c r="I24" s="216"/>
      <c r="J24" s="216"/>
      <c r="K24" s="216"/>
      <c r="L24" s="216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09" t="s">
        <v>103</v>
      </c>
      <c r="E27" s="38"/>
      <c r="F27" s="38"/>
      <c r="G27" s="38"/>
      <c r="H27" s="38"/>
      <c r="I27" s="38"/>
      <c r="J27" s="38"/>
      <c r="K27" s="38"/>
      <c r="L27" s="38"/>
      <c r="M27" s="217">
        <f>N88</f>
        <v>0</v>
      </c>
      <c r="N27" s="217"/>
      <c r="O27" s="217"/>
      <c r="P27" s="217"/>
      <c r="Q27" s="38"/>
      <c r="R27" s="39"/>
    </row>
    <row r="28" spans="2:18" s="1" customFormat="1" ht="14.45" customHeight="1">
      <c r="B28" s="37"/>
      <c r="C28" s="38"/>
      <c r="D28" s="36"/>
      <c r="E28" s="38"/>
      <c r="F28" s="38"/>
      <c r="G28" s="38"/>
      <c r="H28" s="38"/>
      <c r="I28" s="38"/>
      <c r="J28" s="38"/>
      <c r="K28" s="38"/>
      <c r="L28" s="38"/>
      <c r="M28" s="217"/>
      <c r="N28" s="217"/>
      <c r="O28" s="217"/>
      <c r="P28" s="217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10" t="s">
        <v>39</v>
      </c>
      <c r="E30" s="38"/>
      <c r="F30" s="38"/>
      <c r="G30" s="38"/>
      <c r="H30" s="38"/>
      <c r="I30" s="38"/>
      <c r="J30" s="38"/>
      <c r="K30" s="38"/>
      <c r="L30" s="38"/>
      <c r="M30" s="262">
        <f>ROUND(M27+M28,2)</f>
        <v>0</v>
      </c>
      <c r="N30" s="249"/>
      <c r="O30" s="249"/>
      <c r="P30" s="249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40</v>
      </c>
      <c r="E32" s="44" t="s">
        <v>41</v>
      </c>
      <c r="F32" s="45">
        <v>0.21</v>
      </c>
      <c r="G32" s="111" t="s">
        <v>42</v>
      </c>
      <c r="H32" s="259">
        <f>(SUM(BE101:BE101)+SUM(BE119:BE256))</f>
        <v>0</v>
      </c>
      <c r="I32" s="249"/>
      <c r="J32" s="249"/>
      <c r="K32" s="38"/>
      <c r="L32" s="38"/>
      <c r="M32" s="259">
        <f>ROUND((SUM(BE101:BE101)+SUM(BE119:BE256)), 2)*F32</f>
        <v>0</v>
      </c>
      <c r="N32" s="249"/>
      <c r="O32" s="249"/>
      <c r="P32" s="249"/>
      <c r="Q32" s="38"/>
      <c r="R32" s="39"/>
    </row>
    <row r="33" spans="2:18" s="1" customFormat="1" ht="14.45" customHeight="1">
      <c r="B33" s="37"/>
      <c r="C33" s="38"/>
      <c r="D33" s="38"/>
      <c r="E33" s="44" t="s">
        <v>43</v>
      </c>
      <c r="F33" s="45">
        <v>0.15</v>
      </c>
      <c r="G33" s="111" t="s">
        <v>42</v>
      </c>
      <c r="H33" s="259">
        <f>(SUM(BF101:BF101)+SUM(BF119:BF256))</f>
        <v>0</v>
      </c>
      <c r="I33" s="249"/>
      <c r="J33" s="249"/>
      <c r="K33" s="38"/>
      <c r="L33" s="38"/>
      <c r="M33" s="259">
        <f>ROUND((SUM(BF101:BF101)+SUM(BF119:BF256)), 2)*F33</f>
        <v>0</v>
      </c>
      <c r="N33" s="249"/>
      <c r="O33" s="249"/>
      <c r="P33" s="249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44</v>
      </c>
      <c r="F34" s="45">
        <v>0.21</v>
      </c>
      <c r="G34" s="111" t="s">
        <v>42</v>
      </c>
      <c r="H34" s="259">
        <f>(SUM(BG101:BG101)+SUM(BG119:BG256))</f>
        <v>0</v>
      </c>
      <c r="I34" s="249"/>
      <c r="J34" s="249"/>
      <c r="K34" s="38"/>
      <c r="L34" s="38"/>
      <c r="M34" s="259">
        <v>0</v>
      </c>
      <c r="N34" s="249"/>
      <c r="O34" s="249"/>
      <c r="P34" s="249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45</v>
      </c>
      <c r="F35" s="45">
        <v>0.15</v>
      </c>
      <c r="G35" s="111" t="s">
        <v>42</v>
      </c>
      <c r="H35" s="259">
        <f>(SUM(BH101:BH101)+SUM(BH119:BH256))</f>
        <v>0</v>
      </c>
      <c r="I35" s="249"/>
      <c r="J35" s="249"/>
      <c r="K35" s="38"/>
      <c r="L35" s="38"/>
      <c r="M35" s="259">
        <v>0</v>
      </c>
      <c r="N35" s="249"/>
      <c r="O35" s="249"/>
      <c r="P35" s="249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46</v>
      </c>
      <c r="F36" s="45">
        <v>0</v>
      </c>
      <c r="G36" s="111" t="s">
        <v>42</v>
      </c>
      <c r="H36" s="259">
        <f>(SUM(BI101:BI101)+SUM(BI119:BI256))</f>
        <v>0</v>
      </c>
      <c r="I36" s="249"/>
      <c r="J36" s="249"/>
      <c r="K36" s="38"/>
      <c r="L36" s="38"/>
      <c r="M36" s="259">
        <v>0</v>
      </c>
      <c r="N36" s="249"/>
      <c r="O36" s="249"/>
      <c r="P36" s="249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07"/>
      <c r="D38" s="112" t="s">
        <v>47</v>
      </c>
      <c r="E38" s="77"/>
      <c r="F38" s="77"/>
      <c r="G38" s="113" t="s">
        <v>48</v>
      </c>
      <c r="H38" s="114" t="s">
        <v>49</v>
      </c>
      <c r="I38" s="77"/>
      <c r="J38" s="77"/>
      <c r="K38" s="77"/>
      <c r="L38" s="260">
        <f>SUM(M30:M36)</f>
        <v>0</v>
      </c>
      <c r="M38" s="260"/>
      <c r="N38" s="260"/>
      <c r="O38" s="260"/>
      <c r="P38" s="261"/>
      <c r="Q38" s="107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7"/>
      <c r="C50" s="38"/>
      <c r="D50" s="52" t="s">
        <v>50</v>
      </c>
      <c r="E50" s="53"/>
      <c r="F50" s="53"/>
      <c r="G50" s="53"/>
      <c r="H50" s="54"/>
      <c r="I50" s="38"/>
      <c r="J50" s="52" t="s">
        <v>51</v>
      </c>
      <c r="K50" s="53"/>
      <c r="L50" s="53"/>
      <c r="M50" s="53"/>
      <c r="N50" s="53"/>
      <c r="O50" s="53"/>
      <c r="P50" s="54"/>
      <c r="Q50" s="38"/>
      <c r="R50" s="39"/>
    </row>
    <row r="51" spans="2:18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5">
      <c r="B59" s="37"/>
      <c r="C59" s="38"/>
      <c r="D59" s="57" t="s">
        <v>52</v>
      </c>
      <c r="E59" s="58"/>
      <c r="F59" s="58"/>
      <c r="G59" s="59" t="s">
        <v>53</v>
      </c>
      <c r="H59" s="60"/>
      <c r="I59" s="38"/>
      <c r="J59" s="57" t="s">
        <v>52</v>
      </c>
      <c r="K59" s="58"/>
      <c r="L59" s="58"/>
      <c r="M59" s="58"/>
      <c r="N59" s="59" t="s">
        <v>53</v>
      </c>
      <c r="O59" s="58"/>
      <c r="P59" s="60"/>
      <c r="Q59" s="38"/>
      <c r="R59" s="39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7"/>
      <c r="C61" s="38"/>
      <c r="D61" s="52" t="s">
        <v>54</v>
      </c>
      <c r="E61" s="53"/>
      <c r="F61" s="53"/>
      <c r="G61" s="53"/>
      <c r="H61" s="54"/>
      <c r="I61" s="38"/>
      <c r="J61" s="52" t="s">
        <v>55</v>
      </c>
      <c r="K61" s="53"/>
      <c r="L61" s="53"/>
      <c r="M61" s="53"/>
      <c r="N61" s="53"/>
      <c r="O61" s="53"/>
      <c r="P61" s="54"/>
      <c r="Q61" s="38"/>
      <c r="R61" s="39"/>
    </row>
    <row r="62" spans="2:18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5">
      <c r="B70" s="37"/>
      <c r="C70" s="38"/>
      <c r="D70" s="57" t="s">
        <v>52</v>
      </c>
      <c r="E70" s="58"/>
      <c r="F70" s="58"/>
      <c r="G70" s="59" t="s">
        <v>53</v>
      </c>
      <c r="H70" s="60"/>
      <c r="I70" s="38"/>
      <c r="J70" s="57" t="s">
        <v>52</v>
      </c>
      <c r="K70" s="58"/>
      <c r="L70" s="58"/>
      <c r="M70" s="58"/>
      <c r="N70" s="59" t="s">
        <v>53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0000000000003" customHeight="1">
      <c r="B76" s="37"/>
      <c r="C76" s="191" t="s">
        <v>104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19</v>
      </c>
      <c r="D78" s="38"/>
      <c r="E78" s="38"/>
      <c r="F78" s="247" t="str">
        <f>F6</f>
        <v>Koupaliště BpH - rekonstrukce sociálního zařízení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38"/>
      <c r="R78" s="39"/>
    </row>
    <row r="79" spans="2:18" s="1" customFormat="1" ht="36.950000000000003" customHeight="1">
      <c r="B79" s="37"/>
      <c r="C79" s="71" t="s">
        <v>101</v>
      </c>
      <c r="D79" s="38"/>
      <c r="E79" s="38"/>
      <c r="F79" s="193" t="str">
        <f>F7</f>
        <v>02 - ZTI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38"/>
      <c r="R79" s="39"/>
    </row>
    <row r="80" spans="2:18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47" s="1" customFormat="1" ht="18" customHeight="1">
      <c r="B81" s="37"/>
      <c r="C81" s="32" t="s">
        <v>23</v>
      </c>
      <c r="D81" s="38"/>
      <c r="E81" s="38"/>
      <c r="F81" s="30" t="str">
        <f>F9</f>
        <v>Bystřice p.Hostýnem</v>
      </c>
      <c r="G81" s="38"/>
      <c r="H81" s="38"/>
      <c r="I81" s="38"/>
      <c r="J81" s="38"/>
      <c r="K81" s="32" t="s">
        <v>25</v>
      </c>
      <c r="L81" s="38"/>
      <c r="M81" s="250" t="str">
        <f>IF(O9="","",O9)</f>
        <v>6. 2. 2019</v>
      </c>
      <c r="N81" s="250"/>
      <c r="O81" s="250"/>
      <c r="P81" s="250"/>
      <c r="Q81" s="38"/>
      <c r="R81" s="39"/>
    </row>
    <row r="82" spans="2:47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47" s="1" customFormat="1" ht="15">
      <c r="B83" s="37"/>
      <c r="C83" s="32" t="s">
        <v>27</v>
      </c>
      <c r="D83" s="38"/>
      <c r="E83" s="38"/>
      <c r="F83" s="30" t="str">
        <f>E12</f>
        <v>Město Bystřice pod Hostýnem</v>
      </c>
      <c r="G83" s="38"/>
      <c r="H83" s="38"/>
      <c r="I83" s="38"/>
      <c r="J83" s="38"/>
      <c r="K83" s="32" t="s">
        <v>33</v>
      </c>
      <c r="L83" s="38"/>
      <c r="M83" s="211" t="str">
        <f>E18</f>
        <v xml:space="preserve"> </v>
      </c>
      <c r="N83" s="211"/>
      <c r="O83" s="211"/>
      <c r="P83" s="211"/>
      <c r="Q83" s="211"/>
      <c r="R83" s="39"/>
    </row>
    <row r="84" spans="2:47" s="1" customFormat="1" ht="14.45" customHeight="1">
      <c r="B84" s="37"/>
      <c r="C84" s="32" t="s">
        <v>31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36</v>
      </c>
      <c r="L84" s="38"/>
      <c r="M84" s="211" t="str">
        <f>E21</f>
        <v xml:space="preserve"> </v>
      </c>
      <c r="N84" s="211"/>
      <c r="O84" s="211"/>
      <c r="P84" s="211"/>
      <c r="Q84" s="211"/>
      <c r="R84" s="39"/>
    </row>
    <row r="85" spans="2:47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47" s="1" customFormat="1" ht="29.25" customHeight="1">
      <c r="B86" s="37"/>
      <c r="C86" s="256" t="s">
        <v>105</v>
      </c>
      <c r="D86" s="257"/>
      <c r="E86" s="257"/>
      <c r="F86" s="257"/>
      <c r="G86" s="257"/>
      <c r="H86" s="107"/>
      <c r="I86" s="107"/>
      <c r="J86" s="107"/>
      <c r="K86" s="107"/>
      <c r="L86" s="107"/>
      <c r="M86" s="107"/>
      <c r="N86" s="256" t="s">
        <v>106</v>
      </c>
      <c r="O86" s="257"/>
      <c r="P86" s="257"/>
      <c r="Q86" s="257"/>
      <c r="R86" s="39"/>
    </row>
    <row r="87" spans="2:47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15" t="s">
        <v>103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183">
        <f>N119</f>
        <v>0</v>
      </c>
      <c r="O88" s="258"/>
      <c r="P88" s="258"/>
      <c r="Q88" s="258"/>
      <c r="R88" s="39"/>
      <c r="AU88" s="21" t="s">
        <v>107</v>
      </c>
    </row>
    <row r="89" spans="2:47" s="6" customFormat="1" ht="24.95" customHeight="1">
      <c r="B89" s="116"/>
      <c r="C89" s="117"/>
      <c r="D89" s="118" t="s">
        <v>108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27">
        <f>N120</f>
        <v>0</v>
      </c>
      <c r="O89" s="255"/>
      <c r="P89" s="255"/>
      <c r="Q89" s="255"/>
      <c r="R89" s="119"/>
    </row>
    <row r="90" spans="2:47" s="7" customFormat="1" ht="19.899999999999999" customHeight="1">
      <c r="B90" s="120"/>
      <c r="C90" s="121"/>
      <c r="D90" s="104" t="s">
        <v>109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53">
        <f>N121</f>
        <v>0</v>
      </c>
      <c r="O90" s="254"/>
      <c r="P90" s="254"/>
      <c r="Q90" s="254"/>
      <c r="R90" s="122"/>
    </row>
    <row r="91" spans="2:47" s="7" customFormat="1" ht="19.899999999999999" customHeight="1">
      <c r="B91" s="120"/>
      <c r="C91" s="121"/>
      <c r="D91" s="104" t="s">
        <v>887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53">
        <f>N158</f>
        <v>0</v>
      </c>
      <c r="O91" s="254"/>
      <c r="P91" s="254"/>
      <c r="Q91" s="254"/>
      <c r="R91" s="122"/>
    </row>
    <row r="92" spans="2:47" s="7" customFormat="1" ht="19.899999999999999" customHeight="1">
      <c r="B92" s="120"/>
      <c r="C92" s="121"/>
      <c r="D92" s="104" t="s">
        <v>117</v>
      </c>
      <c r="E92" s="121"/>
      <c r="F92" s="121"/>
      <c r="G92" s="121"/>
      <c r="H92" s="121"/>
      <c r="I92" s="121"/>
      <c r="J92" s="121"/>
      <c r="K92" s="121"/>
      <c r="L92" s="121"/>
      <c r="M92" s="121"/>
      <c r="N92" s="253">
        <f>N163</f>
        <v>0</v>
      </c>
      <c r="O92" s="254"/>
      <c r="P92" s="254"/>
      <c r="Q92" s="254"/>
      <c r="R92" s="122"/>
    </row>
    <row r="93" spans="2:47" s="7" customFormat="1" ht="19.899999999999999" customHeight="1">
      <c r="B93" s="120"/>
      <c r="C93" s="121"/>
      <c r="D93" s="104" t="s">
        <v>120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53">
        <f>N173</f>
        <v>0</v>
      </c>
      <c r="O93" s="254"/>
      <c r="P93" s="254"/>
      <c r="Q93" s="254"/>
      <c r="R93" s="122"/>
    </row>
    <row r="94" spans="2:47" s="7" customFormat="1" ht="19.899999999999999" customHeight="1">
      <c r="B94" s="120"/>
      <c r="C94" s="121"/>
      <c r="D94" s="104" t="s">
        <v>121</v>
      </c>
      <c r="E94" s="121"/>
      <c r="F94" s="121"/>
      <c r="G94" s="121"/>
      <c r="H94" s="121"/>
      <c r="I94" s="121"/>
      <c r="J94" s="121"/>
      <c r="K94" s="121"/>
      <c r="L94" s="121"/>
      <c r="M94" s="121"/>
      <c r="N94" s="253">
        <f>N178</f>
        <v>0</v>
      </c>
      <c r="O94" s="254"/>
      <c r="P94" s="254"/>
      <c r="Q94" s="254"/>
      <c r="R94" s="122"/>
    </row>
    <row r="95" spans="2:47" s="6" customFormat="1" ht="24.95" customHeight="1">
      <c r="B95" s="116"/>
      <c r="C95" s="117"/>
      <c r="D95" s="118" t="s">
        <v>122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27">
        <f>N180</f>
        <v>0</v>
      </c>
      <c r="O95" s="255"/>
      <c r="P95" s="255"/>
      <c r="Q95" s="255"/>
      <c r="R95" s="119"/>
    </row>
    <row r="96" spans="2:47" s="7" customFormat="1" ht="19.899999999999999" customHeight="1">
      <c r="B96" s="120"/>
      <c r="C96" s="121"/>
      <c r="D96" s="104" t="s">
        <v>888</v>
      </c>
      <c r="E96" s="121"/>
      <c r="F96" s="121"/>
      <c r="G96" s="121"/>
      <c r="H96" s="121"/>
      <c r="I96" s="121"/>
      <c r="J96" s="121"/>
      <c r="K96" s="121"/>
      <c r="L96" s="121"/>
      <c r="M96" s="121"/>
      <c r="N96" s="253">
        <f>N181</f>
        <v>0</v>
      </c>
      <c r="O96" s="254"/>
      <c r="P96" s="254"/>
      <c r="Q96" s="254"/>
      <c r="R96" s="122"/>
    </row>
    <row r="97" spans="2:18" s="7" customFormat="1" ht="19.899999999999999" customHeight="1">
      <c r="B97" s="120"/>
      <c r="C97" s="121"/>
      <c r="D97" s="104" t="s">
        <v>889</v>
      </c>
      <c r="E97" s="121"/>
      <c r="F97" s="121"/>
      <c r="G97" s="121"/>
      <c r="H97" s="121"/>
      <c r="I97" s="121"/>
      <c r="J97" s="121"/>
      <c r="K97" s="121"/>
      <c r="L97" s="121"/>
      <c r="M97" s="121"/>
      <c r="N97" s="253">
        <f>N224</f>
        <v>0</v>
      </c>
      <c r="O97" s="254"/>
      <c r="P97" s="254"/>
      <c r="Q97" s="254"/>
      <c r="R97" s="122"/>
    </row>
    <row r="98" spans="2:18" s="7" customFormat="1" ht="19.899999999999999" customHeight="1">
      <c r="B98" s="120"/>
      <c r="C98" s="121"/>
      <c r="D98" s="104" t="s">
        <v>890</v>
      </c>
      <c r="E98" s="121"/>
      <c r="F98" s="121"/>
      <c r="G98" s="121"/>
      <c r="H98" s="121"/>
      <c r="I98" s="121"/>
      <c r="J98" s="121"/>
      <c r="K98" s="121"/>
      <c r="L98" s="121"/>
      <c r="M98" s="121"/>
      <c r="N98" s="253">
        <f>N233</f>
        <v>0</v>
      </c>
      <c r="O98" s="254"/>
      <c r="P98" s="254"/>
      <c r="Q98" s="254"/>
      <c r="R98" s="122"/>
    </row>
    <row r="99" spans="2:18" s="7" customFormat="1" ht="19.899999999999999" customHeight="1">
      <c r="B99" s="120"/>
      <c r="C99" s="121"/>
      <c r="D99" s="104" t="s">
        <v>891</v>
      </c>
      <c r="E99" s="121"/>
      <c r="F99" s="121"/>
      <c r="G99" s="121"/>
      <c r="H99" s="121"/>
      <c r="I99" s="121"/>
      <c r="J99" s="121"/>
      <c r="K99" s="121"/>
      <c r="L99" s="121"/>
      <c r="M99" s="121"/>
      <c r="N99" s="253">
        <f>N254</f>
        <v>0</v>
      </c>
      <c r="O99" s="254"/>
      <c r="P99" s="254"/>
      <c r="Q99" s="254"/>
      <c r="R99" s="122"/>
    </row>
    <row r="100" spans="2:18" s="1" customFormat="1" ht="21.7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9"/>
    </row>
    <row r="101" spans="2:18" s="1" customForma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9"/>
    </row>
    <row r="102" spans="2:18" s="1" customFormat="1" ht="29.25" customHeight="1">
      <c r="B102" s="37"/>
      <c r="C102" s="106" t="s">
        <v>1182</v>
      </c>
      <c r="D102" s="107"/>
      <c r="E102" s="107"/>
      <c r="F102" s="107"/>
      <c r="G102" s="107"/>
      <c r="H102" s="107"/>
      <c r="I102" s="107"/>
      <c r="J102" s="107"/>
      <c r="K102" s="107"/>
      <c r="L102" s="179">
        <f>N88</f>
        <v>0</v>
      </c>
      <c r="M102" s="179"/>
      <c r="N102" s="179"/>
      <c r="O102" s="179"/>
      <c r="P102" s="179"/>
      <c r="Q102" s="179"/>
      <c r="R102" s="39"/>
    </row>
    <row r="103" spans="2:18" s="1" customFormat="1" ht="6.95" customHeight="1"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3"/>
    </row>
    <row r="107" spans="2:18" s="1" customFormat="1" ht="6.95" customHeight="1"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6"/>
    </row>
    <row r="108" spans="2:18" s="1" customFormat="1" ht="36.950000000000003" customHeight="1">
      <c r="B108" s="37"/>
      <c r="C108" s="191" t="s">
        <v>132</v>
      </c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39"/>
    </row>
    <row r="109" spans="2:18" s="1" customFormat="1" ht="6.95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spans="2:18" s="1" customFormat="1" ht="30" customHeight="1">
      <c r="B110" s="37"/>
      <c r="C110" s="32" t="s">
        <v>19</v>
      </c>
      <c r="D110" s="38"/>
      <c r="E110" s="38"/>
      <c r="F110" s="247" t="str">
        <f>F6</f>
        <v>Koupaliště BpH - rekonstrukce sociálního zařízení</v>
      </c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38"/>
      <c r="R110" s="39"/>
    </row>
    <row r="111" spans="2:18" s="1" customFormat="1" ht="36.950000000000003" customHeight="1">
      <c r="B111" s="37"/>
      <c r="C111" s="71" t="s">
        <v>101</v>
      </c>
      <c r="D111" s="38"/>
      <c r="E111" s="38"/>
      <c r="F111" s="193" t="str">
        <f>F7</f>
        <v>02 - ZTI</v>
      </c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38"/>
      <c r="R111" s="39"/>
    </row>
    <row r="112" spans="2:18" s="1" customFormat="1" ht="6.9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spans="2:65" s="1" customFormat="1" ht="18" customHeight="1">
      <c r="B113" s="37"/>
      <c r="C113" s="32" t="s">
        <v>23</v>
      </c>
      <c r="D113" s="38"/>
      <c r="E113" s="38"/>
      <c r="F113" s="30" t="str">
        <f>F9</f>
        <v>Bystřice p.Hostýnem</v>
      </c>
      <c r="G113" s="38"/>
      <c r="H113" s="38"/>
      <c r="I113" s="38"/>
      <c r="J113" s="38"/>
      <c r="K113" s="32" t="s">
        <v>25</v>
      </c>
      <c r="L113" s="38"/>
      <c r="M113" s="250" t="str">
        <f>IF(O9="","",O9)</f>
        <v>6. 2. 2019</v>
      </c>
      <c r="N113" s="250"/>
      <c r="O113" s="250"/>
      <c r="P113" s="250"/>
      <c r="Q113" s="38"/>
      <c r="R113" s="39"/>
    </row>
    <row r="114" spans="2:65" s="1" customFormat="1" ht="6.9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spans="2:65" s="1" customFormat="1" ht="15">
      <c r="B115" s="37"/>
      <c r="C115" s="32" t="s">
        <v>27</v>
      </c>
      <c r="D115" s="38"/>
      <c r="E115" s="38"/>
      <c r="F115" s="30" t="str">
        <f>E12</f>
        <v>Město Bystřice pod Hostýnem</v>
      </c>
      <c r="G115" s="38"/>
      <c r="H115" s="38"/>
      <c r="I115" s="38"/>
      <c r="J115" s="38"/>
      <c r="K115" s="32" t="s">
        <v>33</v>
      </c>
      <c r="L115" s="38"/>
      <c r="M115" s="211" t="str">
        <f>E18</f>
        <v xml:space="preserve"> </v>
      </c>
      <c r="N115" s="211"/>
      <c r="O115" s="211"/>
      <c r="P115" s="211"/>
      <c r="Q115" s="211"/>
      <c r="R115" s="39"/>
    </row>
    <row r="116" spans="2:65" s="1" customFormat="1" ht="14.45" customHeight="1">
      <c r="B116" s="37"/>
      <c r="C116" s="32" t="s">
        <v>31</v>
      </c>
      <c r="D116" s="38"/>
      <c r="E116" s="38"/>
      <c r="F116" s="30" t="str">
        <f>IF(E15="","",E15)</f>
        <v>Vyplň údaj</v>
      </c>
      <c r="G116" s="38"/>
      <c r="H116" s="38"/>
      <c r="I116" s="38"/>
      <c r="J116" s="38"/>
      <c r="K116" s="32" t="s">
        <v>36</v>
      </c>
      <c r="L116" s="38"/>
      <c r="M116" s="211" t="str">
        <f>E21</f>
        <v xml:space="preserve"> </v>
      </c>
      <c r="N116" s="211"/>
      <c r="O116" s="211"/>
      <c r="P116" s="211"/>
      <c r="Q116" s="211"/>
      <c r="R116" s="39"/>
    </row>
    <row r="117" spans="2:65" s="1" customFormat="1" ht="10.3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65" s="8" customFormat="1" ht="29.25" customHeight="1">
      <c r="B118" s="125"/>
      <c r="C118" s="126" t="s">
        <v>133</v>
      </c>
      <c r="D118" s="127" t="s">
        <v>134</v>
      </c>
      <c r="E118" s="127" t="s">
        <v>58</v>
      </c>
      <c r="F118" s="251" t="s">
        <v>135</v>
      </c>
      <c r="G118" s="251"/>
      <c r="H118" s="251"/>
      <c r="I118" s="251"/>
      <c r="J118" s="127" t="s">
        <v>136</v>
      </c>
      <c r="K118" s="127" t="s">
        <v>137</v>
      </c>
      <c r="L118" s="251" t="s">
        <v>138</v>
      </c>
      <c r="M118" s="251"/>
      <c r="N118" s="251" t="s">
        <v>106</v>
      </c>
      <c r="O118" s="251"/>
      <c r="P118" s="251"/>
      <c r="Q118" s="252"/>
      <c r="R118" s="128"/>
      <c r="T118" s="78" t="s">
        <v>139</v>
      </c>
      <c r="U118" s="79" t="s">
        <v>40</v>
      </c>
      <c r="V118" s="79" t="s">
        <v>140</v>
      </c>
      <c r="W118" s="79" t="s">
        <v>141</v>
      </c>
      <c r="X118" s="79" t="s">
        <v>142</v>
      </c>
      <c r="Y118" s="79" t="s">
        <v>143</v>
      </c>
      <c r="Z118" s="79" t="s">
        <v>144</v>
      </c>
      <c r="AA118" s="80" t="s">
        <v>145</v>
      </c>
    </row>
    <row r="119" spans="2:65" s="1" customFormat="1" ht="29.25" customHeight="1">
      <c r="B119" s="37"/>
      <c r="C119" s="82" t="s">
        <v>103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224">
        <f>BK119</f>
        <v>0</v>
      </c>
      <c r="O119" s="225"/>
      <c r="P119" s="225"/>
      <c r="Q119" s="225"/>
      <c r="R119" s="39"/>
      <c r="T119" s="81"/>
      <c r="U119" s="53"/>
      <c r="V119" s="53"/>
      <c r="W119" s="129">
        <f>W120+W180+W257</f>
        <v>0</v>
      </c>
      <c r="X119" s="53"/>
      <c r="Y119" s="129">
        <f>Y120+Y180+Y257</f>
        <v>9.3670249999999999</v>
      </c>
      <c r="Z119" s="53"/>
      <c r="AA119" s="130">
        <f>AA120+AA180+AA257</f>
        <v>1.6994500000000001</v>
      </c>
      <c r="AT119" s="21" t="s">
        <v>74</v>
      </c>
      <c r="AU119" s="21" t="s">
        <v>107</v>
      </c>
      <c r="BK119" s="131">
        <f>BK120+BK180+BK257</f>
        <v>0</v>
      </c>
    </row>
    <row r="120" spans="2:65" s="9" customFormat="1" ht="37.35" customHeight="1">
      <c r="B120" s="132"/>
      <c r="C120" s="133"/>
      <c r="D120" s="134" t="s">
        <v>108</v>
      </c>
      <c r="E120" s="134"/>
      <c r="F120" s="134"/>
      <c r="G120" s="134"/>
      <c r="H120" s="134"/>
      <c r="I120" s="134"/>
      <c r="J120" s="134"/>
      <c r="K120" s="134"/>
      <c r="L120" s="134"/>
      <c r="M120" s="134"/>
      <c r="N120" s="226">
        <f>BK120</f>
        <v>0</v>
      </c>
      <c r="O120" s="227"/>
      <c r="P120" s="227"/>
      <c r="Q120" s="227"/>
      <c r="R120" s="135"/>
      <c r="T120" s="136"/>
      <c r="U120" s="133"/>
      <c r="V120" s="133"/>
      <c r="W120" s="137">
        <f>W121+W158+W163+W173+W178</f>
        <v>0</v>
      </c>
      <c r="X120" s="133"/>
      <c r="Y120" s="137">
        <f>Y121+Y158+Y163+Y173+Y178</f>
        <v>8.9088399999999996</v>
      </c>
      <c r="Z120" s="133"/>
      <c r="AA120" s="138">
        <f>AA121+AA158+AA163+AA173+AA178</f>
        <v>0.65800000000000003</v>
      </c>
      <c r="AR120" s="139" t="s">
        <v>83</v>
      </c>
      <c r="AT120" s="140" t="s">
        <v>74</v>
      </c>
      <c r="AU120" s="140" t="s">
        <v>75</v>
      </c>
      <c r="AY120" s="139" t="s">
        <v>146</v>
      </c>
      <c r="BK120" s="141">
        <f>BK121+BK158+BK163+BK173+BK178</f>
        <v>0</v>
      </c>
    </row>
    <row r="121" spans="2:65" s="9" customFormat="1" ht="19.899999999999999" customHeight="1">
      <c r="B121" s="132"/>
      <c r="C121" s="133"/>
      <c r="D121" s="142" t="s">
        <v>109</v>
      </c>
      <c r="E121" s="142"/>
      <c r="F121" s="142"/>
      <c r="G121" s="142"/>
      <c r="H121" s="142"/>
      <c r="I121" s="142"/>
      <c r="J121" s="142"/>
      <c r="K121" s="142"/>
      <c r="L121" s="142"/>
      <c r="M121" s="142"/>
      <c r="N121" s="228">
        <f>BK121</f>
        <v>0</v>
      </c>
      <c r="O121" s="229"/>
      <c r="P121" s="229"/>
      <c r="Q121" s="229"/>
      <c r="R121" s="135"/>
      <c r="T121" s="136"/>
      <c r="U121" s="133"/>
      <c r="V121" s="133"/>
      <c r="W121" s="137">
        <f>SUM(W122:W157)</f>
        <v>0</v>
      </c>
      <c r="X121" s="133"/>
      <c r="Y121" s="137">
        <f>SUM(Y122:Y157)</f>
        <v>8.6769999999999996</v>
      </c>
      <c r="Z121" s="133"/>
      <c r="AA121" s="138">
        <f>SUM(AA122:AA157)</f>
        <v>0</v>
      </c>
      <c r="AR121" s="139" t="s">
        <v>83</v>
      </c>
      <c r="AT121" s="140" t="s">
        <v>74</v>
      </c>
      <c r="AU121" s="140" t="s">
        <v>83</v>
      </c>
      <c r="AY121" s="139" t="s">
        <v>146</v>
      </c>
      <c r="BK121" s="141">
        <f>SUM(BK122:BK157)</f>
        <v>0</v>
      </c>
    </row>
    <row r="122" spans="2:65" s="1" customFormat="1" ht="38.25" customHeight="1">
      <c r="B122" s="123"/>
      <c r="C122" s="143" t="s">
        <v>83</v>
      </c>
      <c r="D122" s="143" t="s">
        <v>147</v>
      </c>
      <c r="E122" s="144" t="s">
        <v>892</v>
      </c>
      <c r="F122" s="240" t="s">
        <v>893</v>
      </c>
      <c r="G122" s="240"/>
      <c r="H122" s="240"/>
      <c r="I122" s="240"/>
      <c r="J122" s="145" t="s">
        <v>150</v>
      </c>
      <c r="K122" s="146">
        <v>6</v>
      </c>
      <c r="L122" s="241">
        <v>0</v>
      </c>
      <c r="M122" s="241"/>
      <c r="N122" s="223">
        <f>ROUND(L122*K122,2)</f>
        <v>0</v>
      </c>
      <c r="O122" s="223"/>
      <c r="P122" s="223"/>
      <c r="Q122" s="223"/>
      <c r="R122" s="124"/>
      <c r="T122" s="147" t="s">
        <v>5</v>
      </c>
      <c r="U122" s="46" t="s">
        <v>41</v>
      </c>
      <c r="V122" s="38"/>
      <c r="W122" s="148">
        <f>V122*K122</f>
        <v>0</v>
      </c>
      <c r="X122" s="148">
        <v>0</v>
      </c>
      <c r="Y122" s="148">
        <f>X122*K122</f>
        <v>0</v>
      </c>
      <c r="Z122" s="148">
        <v>0</v>
      </c>
      <c r="AA122" s="149">
        <f>Z122*K122</f>
        <v>0</v>
      </c>
      <c r="AR122" s="21" t="s">
        <v>151</v>
      </c>
      <c r="AT122" s="21" t="s">
        <v>147</v>
      </c>
      <c r="AU122" s="21" t="s">
        <v>99</v>
      </c>
      <c r="AY122" s="21" t="s">
        <v>146</v>
      </c>
      <c r="BE122" s="105">
        <f>IF(U122="základní",N122,0)</f>
        <v>0</v>
      </c>
      <c r="BF122" s="105">
        <f>IF(U122="snížená",N122,0)</f>
        <v>0</v>
      </c>
      <c r="BG122" s="105">
        <f>IF(U122="zákl. přenesená",N122,0)</f>
        <v>0</v>
      </c>
      <c r="BH122" s="105">
        <f>IF(U122="sníž. přenesená",N122,0)</f>
        <v>0</v>
      </c>
      <c r="BI122" s="105">
        <f>IF(U122="nulová",N122,0)</f>
        <v>0</v>
      </c>
      <c r="BJ122" s="21" t="s">
        <v>83</v>
      </c>
      <c r="BK122" s="105">
        <f>ROUND(L122*K122,2)</f>
        <v>0</v>
      </c>
      <c r="BL122" s="21" t="s">
        <v>151</v>
      </c>
      <c r="BM122" s="21" t="s">
        <v>894</v>
      </c>
    </row>
    <row r="123" spans="2:65" s="10" customFormat="1" ht="25.5" customHeight="1">
      <c r="B123" s="150"/>
      <c r="C123" s="151"/>
      <c r="D123" s="151"/>
      <c r="E123" s="152" t="s">
        <v>5</v>
      </c>
      <c r="F123" s="232" t="s">
        <v>895</v>
      </c>
      <c r="G123" s="233"/>
      <c r="H123" s="233"/>
      <c r="I123" s="233"/>
      <c r="J123" s="151"/>
      <c r="K123" s="152" t="s">
        <v>5</v>
      </c>
      <c r="L123" s="151"/>
      <c r="M123" s="151"/>
      <c r="N123" s="151"/>
      <c r="O123" s="151"/>
      <c r="P123" s="151"/>
      <c r="Q123" s="151"/>
      <c r="R123" s="153"/>
      <c r="T123" s="154"/>
      <c r="U123" s="151"/>
      <c r="V123" s="151"/>
      <c r="W123" s="151"/>
      <c r="X123" s="151"/>
      <c r="Y123" s="151"/>
      <c r="Z123" s="151"/>
      <c r="AA123" s="155"/>
      <c r="AT123" s="156" t="s">
        <v>154</v>
      </c>
      <c r="AU123" s="156" t="s">
        <v>99</v>
      </c>
      <c r="AV123" s="10" t="s">
        <v>83</v>
      </c>
      <c r="AW123" s="10" t="s">
        <v>35</v>
      </c>
      <c r="AX123" s="10" t="s">
        <v>75</v>
      </c>
      <c r="AY123" s="156" t="s">
        <v>146</v>
      </c>
    </row>
    <row r="124" spans="2:65" s="11" customFormat="1" ht="16.5" customHeight="1">
      <c r="B124" s="157"/>
      <c r="C124" s="158"/>
      <c r="D124" s="158"/>
      <c r="E124" s="159" t="s">
        <v>5</v>
      </c>
      <c r="F124" s="234" t="s">
        <v>896</v>
      </c>
      <c r="G124" s="235"/>
      <c r="H124" s="235"/>
      <c r="I124" s="235"/>
      <c r="J124" s="158"/>
      <c r="K124" s="160">
        <v>6</v>
      </c>
      <c r="L124" s="158"/>
      <c r="M124" s="158"/>
      <c r="N124" s="158"/>
      <c r="O124" s="158"/>
      <c r="P124" s="158"/>
      <c r="Q124" s="158"/>
      <c r="R124" s="161"/>
      <c r="T124" s="162"/>
      <c r="U124" s="158"/>
      <c r="V124" s="158"/>
      <c r="W124" s="158"/>
      <c r="X124" s="158"/>
      <c r="Y124" s="158"/>
      <c r="Z124" s="158"/>
      <c r="AA124" s="163"/>
      <c r="AT124" s="164" t="s">
        <v>154</v>
      </c>
      <c r="AU124" s="164" t="s">
        <v>99</v>
      </c>
      <c r="AV124" s="11" t="s">
        <v>99</v>
      </c>
      <c r="AW124" s="11" t="s">
        <v>35</v>
      </c>
      <c r="AX124" s="11" t="s">
        <v>83</v>
      </c>
      <c r="AY124" s="164" t="s">
        <v>146</v>
      </c>
    </row>
    <row r="125" spans="2:65" s="1" customFormat="1" ht="38.25" customHeight="1">
      <c r="B125" s="123"/>
      <c r="C125" s="143" t="s">
        <v>99</v>
      </c>
      <c r="D125" s="143" t="s">
        <v>147</v>
      </c>
      <c r="E125" s="144" t="s">
        <v>897</v>
      </c>
      <c r="F125" s="240" t="s">
        <v>898</v>
      </c>
      <c r="G125" s="240"/>
      <c r="H125" s="240"/>
      <c r="I125" s="240"/>
      <c r="J125" s="145" t="s">
        <v>150</v>
      </c>
      <c r="K125" s="146">
        <v>6</v>
      </c>
      <c r="L125" s="241">
        <v>0</v>
      </c>
      <c r="M125" s="241"/>
      <c r="N125" s="223">
        <f>ROUND(L125*K125,2)</f>
        <v>0</v>
      </c>
      <c r="O125" s="223"/>
      <c r="P125" s="223"/>
      <c r="Q125" s="223"/>
      <c r="R125" s="124"/>
      <c r="T125" s="147" t="s">
        <v>5</v>
      </c>
      <c r="U125" s="46" t="s">
        <v>41</v>
      </c>
      <c r="V125" s="38"/>
      <c r="W125" s="148">
        <f>V125*K125</f>
        <v>0</v>
      </c>
      <c r="X125" s="148">
        <v>0</v>
      </c>
      <c r="Y125" s="148">
        <f>X125*K125</f>
        <v>0</v>
      </c>
      <c r="Z125" s="148">
        <v>0</v>
      </c>
      <c r="AA125" s="149">
        <f>Z125*K125</f>
        <v>0</v>
      </c>
      <c r="AR125" s="21" t="s">
        <v>151</v>
      </c>
      <c r="AT125" s="21" t="s">
        <v>147</v>
      </c>
      <c r="AU125" s="21" t="s">
        <v>99</v>
      </c>
      <c r="AY125" s="21" t="s">
        <v>146</v>
      </c>
      <c r="BE125" s="105">
        <f>IF(U125="základní",N125,0)</f>
        <v>0</v>
      </c>
      <c r="BF125" s="105">
        <f>IF(U125="snížená",N125,0)</f>
        <v>0</v>
      </c>
      <c r="BG125" s="105">
        <f>IF(U125="zákl. přenesená",N125,0)</f>
        <v>0</v>
      </c>
      <c r="BH125" s="105">
        <f>IF(U125="sníž. přenesená",N125,0)</f>
        <v>0</v>
      </c>
      <c r="BI125" s="105">
        <f>IF(U125="nulová",N125,0)</f>
        <v>0</v>
      </c>
      <c r="BJ125" s="21" t="s">
        <v>83</v>
      </c>
      <c r="BK125" s="105">
        <f>ROUND(L125*K125,2)</f>
        <v>0</v>
      </c>
      <c r="BL125" s="21" t="s">
        <v>151</v>
      </c>
      <c r="BM125" s="21" t="s">
        <v>899</v>
      </c>
    </row>
    <row r="126" spans="2:65" s="1" customFormat="1" ht="25.5" customHeight="1">
      <c r="B126" s="123"/>
      <c r="C126" s="143" t="s">
        <v>167</v>
      </c>
      <c r="D126" s="143" t="s">
        <v>147</v>
      </c>
      <c r="E126" s="144" t="s">
        <v>148</v>
      </c>
      <c r="F126" s="240" t="s">
        <v>149</v>
      </c>
      <c r="G126" s="240"/>
      <c r="H126" s="240"/>
      <c r="I126" s="240"/>
      <c r="J126" s="145" t="s">
        <v>150</v>
      </c>
      <c r="K126" s="146">
        <v>2.2400000000000002</v>
      </c>
      <c r="L126" s="241">
        <v>0</v>
      </c>
      <c r="M126" s="241"/>
      <c r="N126" s="223">
        <f>ROUND(L126*K126,2)</f>
        <v>0</v>
      </c>
      <c r="O126" s="223"/>
      <c r="P126" s="223"/>
      <c r="Q126" s="223"/>
      <c r="R126" s="124"/>
      <c r="T126" s="147" t="s">
        <v>5</v>
      </c>
      <c r="U126" s="46" t="s">
        <v>41</v>
      </c>
      <c r="V126" s="38"/>
      <c r="W126" s="148">
        <f>V126*K126</f>
        <v>0</v>
      </c>
      <c r="X126" s="148">
        <v>0</v>
      </c>
      <c r="Y126" s="148">
        <f>X126*K126</f>
        <v>0</v>
      </c>
      <c r="Z126" s="148">
        <v>0</v>
      </c>
      <c r="AA126" s="149">
        <f>Z126*K126</f>
        <v>0</v>
      </c>
      <c r="AR126" s="21" t="s">
        <v>151</v>
      </c>
      <c r="AT126" s="21" t="s">
        <v>147</v>
      </c>
      <c r="AU126" s="21" t="s">
        <v>99</v>
      </c>
      <c r="AY126" s="21" t="s">
        <v>146</v>
      </c>
      <c r="BE126" s="105">
        <f>IF(U126="základní",N126,0)</f>
        <v>0</v>
      </c>
      <c r="BF126" s="105">
        <f>IF(U126="snížená",N126,0)</f>
        <v>0</v>
      </c>
      <c r="BG126" s="105">
        <f>IF(U126="zákl. přenesená",N126,0)</f>
        <v>0</v>
      </c>
      <c r="BH126" s="105">
        <f>IF(U126="sníž. přenesená",N126,0)</f>
        <v>0</v>
      </c>
      <c r="BI126" s="105">
        <f>IF(U126="nulová",N126,0)</f>
        <v>0</v>
      </c>
      <c r="BJ126" s="21" t="s">
        <v>83</v>
      </c>
      <c r="BK126" s="105">
        <f>ROUND(L126*K126,2)</f>
        <v>0</v>
      </c>
      <c r="BL126" s="21" t="s">
        <v>151</v>
      </c>
      <c r="BM126" s="21" t="s">
        <v>900</v>
      </c>
    </row>
    <row r="127" spans="2:65" s="10" customFormat="1" ht="16.5" customHeight="1">
      <c r="B127" s="150"/>
      <c r="C127" s="151"/>
      <c r="D127" s="151"/>
      <c r="E127" s="152" t="s">
        <v>5</v>
      </c>
      <c r="F127" s="232" t="s">
        <v>901</v>
      </c>
      <c r="G127" s="233"/>
      <c r="H127" s="233"/>
      <c r="I127" s="233"/>
      <c r="J127" s="151"/>
      <c r="K127" s="152" t="s">
        <v>5</v>
      </c>
      <c r="L127" s="151"/>
      <c r="M127" s="151"/>
      <c r="N127" s="151"/>
      <c r="O127" s="151"/>
      <c r="P127" s="151"/>
      <c r="Q127" s="151"/>
      <c r="R127" s="153"/>
      <c r="T127" s="154"/>
      <c r="U127" s="151"/>
      <c r="V127" s="151"/>
      <c r="W127" s="151"/>
      <c r="X127" s="151"/>
      <c r="Y127" s="151"/>
      <c r="Z127" s="151"/>
      <c r="AA127" s="155"/>
      <c r="AT127" s="156" t="s">
        <v>154</v>
      </c>
      <c r="AU127" s="156" t="s">
        <v>99</v>
      </c>
      <c r="AV127" s="10" t="s">
        <v>83</v>
      </c>
      <c r="AW127" s="10" t="s">
        <v>35</v>
      </c>
      <c r="AX127" s="10" t="s">
        <v>75</v>
      </c>
      <c r="AY127" s="156" t="s">
        <v>146</v>
      </c>
    </row>
    <row r="128" spans="2:65" s="11" customFormat="1" ht="16.5" customHeight="1">
      <c r="B128" s="157"/>
      <c r="C128" s="158"/>
      <c r="D128" s="158"/>
      <c r="E128" s="159" t="s">
        <v>5</v>
      </c>
      <c r="F128" s="234" t="s">
        <v>902</v>
      </c>
      <c r="G128" s="235"/>
      <c r="H128" s="235"/>
      <c r="I128" s="235"/>
      <c r="J128" s="158"/>
      <c r="K128" s="160">
        <v>2.2400000000000002</v>
      </c>
      <c r="L128" s="158"/>
      <c r="M128" s="158"/>
      <c r="N128" s="158"/>
      <c r="O128" s="158"/>
      <c r="P128" s="158"/>
      <c r="Q128" s="158"/>
      <c r="R128" s="161"/>
      <c r="T128" s="162"/>
      <c r="U128" s="158"/>
      <c r="V128" s="158"/>
      <c r="W128" s="158"/>
      <c r="X128" s="158"/>
      <c r="Y128" s="158"/>
      <c r="Z128" s="158"/>
      <c r="AA128" s="163"/>
      <c r="AT128" s="164" t="s">
        <v>154</v>
      </c>
      <c r="AU128" s="164" t="s">
        <v>99</v>
      </c>
      <c r="AV128" s="11" t="s">
        <v>99</v>
      </c>
      <c r="AW128" s="11" t="s">
        <v>35</v>
      </c>
      <c r="AX128" s="11" t="s">
        <v>83</v>
      </c>
      <c r="AY128" s="164" t="s">
        <v>146</v>
      </c>
    </row>
    <row r="129" spans="2:65" s="1" customFormat="1" ht="25.5" customHeight="1">
      <c r="B129" s="123"/>
      <c r="C129" s="143" t="s">
        <v>151</v>
      </c>
      <c r="D129" s="143" t="s">
        <v>147</v>
      </c>
      <c r="E129" s="144" t="s">
        <v>903</v>
      </c>
      <c r="F129" s="240" t="s">
        <v>904</v>
      </c>
      <c r="G129" s="240"/>
      <c r="H129" s="240"/>
      <c r="I129" s="240"/>
      <c r="J129" s="145" t="s">
        <v>150</v>
      </c>
      <c r="K129" s="146">
        <v>3.6</v>
      </c>
      <c r="L129" s="241">
        <v>0</v>
      </c>
      <c r="M129" s="241"/>
      <c r="N129" s="223">
        <f>ROUND(L129*K129,2)</f>
        <v>0</v>
      </c>
      <c r="O129" s="223"/>
      <c r="P129" s="223"/>
      <c r="Q129" s="223"/>
      <c r="R129" s="124"/>
      <c r="T129" s="147" t="s">
        <v>5</v>
      </c>
      <c r="U129" s="46" t="s">
        <v>41</v>
      </c>
      <c r="V129" s="38"/>
      <c r="W129" s="148">
        <f>V129*K129</f>
        <v>0</v>
      </c>
      <c r="X129" s="148">
        <v>0</v>
      </c>
      <c r="Y129" s="148">
        <f>X129*K129</f>
        <v>0</v>
      </c>
      <c r="Z129" s="148">
        <v>0</v>
      </c>
      <c r="AA129" s="149">
        <f>Z129*K129</f>
        <v>0</v>
      </c>
      <c r="AR129" s="21" t="s">
        <v>151</v>
      </c>
      <c r="AT129" s="21" t="s">
        <v>147</v>
      </c>
      <c r="AU129" s="21" t="s">
        <v>99</v>
      </c>
      <c r="AY129" s="21" t="s">
        <v>146</v>
      </c>
      <c r="BE129" s="105">
        <f>IF(U129="základní",N129,0)</f>
        <v>0</v>
      </c>
      <c r="BF129" s="105">
        <f>IF(U129="snížená",N129,0)</f>
        <v>0</v>
      </c>
      <c r="BG129" s="105">
        <f>IF(U129="zákl. přenesená",N129,0)</f>
        <v>0</v>
      </c>
      <c r="BH129" s="105">
        <f>IF(U129="sníž. přenesená",N129,0)</f>
        <v>0</v>
      </c>
      <c r="BI129" s="105">
        <f>IF(U129="nulová",N129,0)</f>
        <v>0</v>
      </c>
      <c r="BJ129" s="21" t="s">
        <v>83</v>
      </c>
      <c r="BK129" s="105">
        <f>ROUND(L129*K129,2)</f>
        <v>0</v>
      </c>
      <c r="BL129" s="21" t="s">
        <v>151</v>
      </c>
      <c r="BM129" s="21" t="s">
        <v>905</v>
      </c>
    </row>
    <row r="130" spans="2:65" s="10" customFormat="1" ht="16.5" customHeight="1">
      <c r="B130" s="150"/>
      <c r="C130" s="151"/>
      <c r="D130" s="151"/>
      <c r="E130" s="152" t="s">
        <v>5</v>
      </c>
      <c r="F130" s="232" t="s">
        <v>906</v>
      </c>
      <c r="G130" s="233"/>
      <c r="H130" s="233"/>
      <c r="I130" s="233"/>
      <c r="J130" s="151"/>
      <c r="K130" s="152" t="s">
        <v>5</v>
      </c>
      <c r="L130" s="151"/>
      <c r="M130" s="151"/>
      <c r="N130" s="151"/>
      <c r="O130" s="151"/>
      <c r="P130" s="151"/>
      <c r="Q130" s="151"/>
      <c r="R130" s="153"/>
      <c r="T130" s="154"/>
      <c r="U130" s="151"/>
      <c r="V130" s="151"/>
      <c r="W130" s="151"/>
      <c r="X130" s="151"/>
      <c r="Y130" s="151"/>
      <c r="Z130" s="151"/>
      <c r="AA130" s="155"/>
      <c r="AT130" s="156" t="s">
        <v>154</v>
      </c>
      <c r="AU130" s="156" t="s">
        <v>99</v>
      </c>
      <c r="AV130" s="10" t="s">
        <v>83</v>
      </c>
      <c r="AW130" s="10" t="s">
        <v>35</v>
      </c>
      <c r="AX130" s="10" t="s">
        <v>75</v>
      </c>
      <c r="AY130" s="156" t="s">
        <v>146</v>
      </c>
    </row>
    <row r="131" spans="2:65" s="11" customFormat="1" ht="16.5" customHeight="1">
      <c r="B131" s="157"/>
      <c r="C131" s="158"/>
      <c r="D131" s="158"/>
      <c r="E131" s="159" t="s">
        <v>5</v>
      </c>
      <c r="F131" s="234" t="s">
        <v>907</v>
      </c>
      <c r="G131" s="235"/>
      <c r="H131" s="235"/>
      <c r="I131" s="235"/>
      <c r="J131" s="158"/>
      <c r="K131" s="160">
        <v>3.6</v>
      </c>
      <c r="L131" s="158"/>
      <c r="M131" s="158"/>
      <c r="N131" s="158"/>
      <c r="O131" s="158"/>
      <c r="P131" s="158"/>
      <c r="Q131" s="158"/>
      <c r="R131" s="161"/>
      <c r="T131" s="162"/>
      <c r="U131" s="158"/>
      <c r="V131" s="158"/>
      <c r="W131" s="158"/>
      <c r="X131" s="158"/>
      <c r="Y131" s="158"/>
      <c r="Z131" s="158"/>
      <c r="AA131" s="163"/>
      <c r="AT131" s="164" t="s">
        <v>154</v>
      </c>
      <c r="AU131" s="164" t="s">
        <v>99</v>
      </c>
      <c r="AV131" s="11" t="s">
        <v>99</v>
      </c>
      <c r="AW131" s="11" t="s">
        <v>35</v>
      </c>
      <c r="AX131" s="11" t="s">
        <v>83</v>
      </c>
      <c r="AY131" s="164" t="s">
        <v>146</v>
      </c>
    </row>
    <row r="132" spans="2:65" s="1" customFormat="1" ht="25.5" customHeight="1">
      <c r="B132" s="123"/>
      <c r="C132" s="143" t="s">
        <v>175</v>
      </c>
      <c r="D132" s="143" t="s">
        <v>147</v>
      </c>
      <c r="E132" s="144" t="s">
        <v>908</v>
      </c>
      <c r="F132" s="240" t="s">
        <v>909</v>
      </c>
      <c r="G132" s="240"/>
      <c r="H132" s="240"/>
      <c r="I132" s="240"/>
      <c r="J132" s="145" t="s">
        <v>150</v>
      </c>
      <c r="K132" s="146">
        <v>1.1599999999999999</v>
      </c>
      <c r="L132" s="241">
        <v>0</v>
      </c>
      <c r="M132" s="241"/>
      <c r="N132" s="223">
        <f>ROUND(L132*K132,2)</f>
        <v>0</v>
      </c>
      <c r="O132" s="223"/>
      <c r="P132" s="223"/>
      <c r="Q132" s="223"/>
      <c r="R132" s="124"/>
      <c r="T132" s="147" t="s">
        <v>5</v>
      </c>
      <c r="U132" s="46" t="s">
        <v>41</v>
      </c>
      <c r="V132" s="38"/>
      <c r="W132" s="148">
        <f>V132*K132</f>
        <v>0</v>
      </c>
      <c r="X132" s="148">
        <v>0</v>
      </c>
      <c r="Y132" s="148">
        <f>X132*K132</f>
        <v>0</v>
      </c>
      <c r="Z132" s="148">
        <v>0</v>
      </c>
      <c r="AA132" s="149">
        <f>Z132*K132</f>
        <v>0</v>
      </c>
      <c r="AR132" s="21" t="s">
        <v>151</v>
      </c>
      <c r="AT132" s="21" t="s">
        <v>147</v>
      </c>
      <c r="AU132" s="21" t="s">
        <v>99</v>
      </c>
      <c r="AY132" s="21" t="s">
        <v>146</v>
      </c>
      <c r="BE132" s="105">
        <f>IF(U132="základní",N132,0)</f>
        <v>0</v>
      </c>
      <c r="BF132" s="105">
        <f>IF(U132="snížená",N132,0)</f>
        <v>0</v>
      </c>
      <c r="BG132" s="105">
        <f>IF(U132="zákl. přenesená",N132,0)</f>
        <v>0</v>
      </c>
      <c r="BH132" s="105">
        <f>IF(U132="sníž. přenesená",N132,0)</f>
        <v>0</v>
      </c>
      <c r="BI132" s="105">
        <f>IF(U132="nulová",N132,0)</f>
        <v>0</v>
      </c>
      <c r="BJ132" s="21" t="s">
        <v>83</v>
      </c>
      <c r="BK132" s="105">
        <f>ROUND(L132*K132,2)</f>
        <v>0</v>
      </c>
      <c r="BL132" s="21" t="s">
        <v>151</v>
      </c>
      <c r="BM132" s="21" t="s">
        <v>910</v>
      </c>
    </row>
    <row r="133" spans="2:65" s="10" customFormat="1" ht="16.5" customHeight="1">
      <c r="B133" s="150"/>
      <c r="C133" s="151"/>
      <c r="D133" s="151"/>
      <c r="E133" s="152" t="s">
        <v>5</v>
      </c>
      <c r="F133" s="232" t="s">
        <v>911</v>
      </c>
      <c r="G133" s="233"/>
      <c r="H133" s="233"/>
      <c r="I133" s="233"/>
      <c r="J133" s="151"/>
      <c r="K133" s="152" t="s">
        <v>5</v>
      </c>
      <c r="L133" s="151"/>
      <c r="M133" s="151"/>
      <c r="N133" s="151"/>
      <c r="O133" s="151"/>
      <c r="P133" s="151"/>
      <c r="Q133" s="151"/>
      <c r="R133" s="153"/>
      <c r="T133" s="154"/>
      <c r="U133" s="151"/>
      <c r="V133" s="151"/>
      <c r="W133" s="151"/>
      <c r="X133" s="151"/>
      <c r="Y133" s="151"/>
      <c r="Z133" s="151"/>
      <c r="AA133" s="155"/>
      <c r="AT133" s="156" t="s">
        <v>154</v>
      </c>
      <c r="AU133" s="156" t="s">
        <v>99</v>
      </c>
      <c r="AV133" s="10" t="s">
        <v>83</v>
      </c>
      <c r="AW133" s="10" t="s">
        <v>35</v>
      </c>
      <c r="AX133" s="10" t="s">
        <v>75</v>
      </c>
      <c r="AY133" s="156" t="s">
        <v>146</v>
      </c>
    </row>
    <row r="134" spans="2:65" s="11" customFormat="1" ht="16.5" customHeight="1">
      <c r="B134" s="157"/>
      <c r="C134" s="158"/>
      <c r="D134" s="158"/>
      <c r="E134" s="159" t="s">
        <v>5</v>
      </c>
      <c r="F134" s="234" t="s">
        <v>912</v>
      </c>
      <c r="G134" s="235"/>
      <c r="H134" s="235"/>
      <c r="I134" s="235"/>
      <c r="J134" s="158"/>
      <c r="K134" s="160">
        <v>0.56000000000000005</v>
      </c>
      <c r="L134" s="158"/>
      <c r="M134" s="158"/>
      <c r="N134" s="158"/>
      <c r="O134" s="158"/>
      <c r="P134" s="158"/>
      <c r="Q134" s="158"/>
      <c r="R134" s="161"/>
      <c r="T134" s="162"/>
      <c r="U134" s="158"/>
      <c r="V134" s="158"/>
      <c r="W134" s="158"/>
      <c r="X134" s="158"/>
      <c r="Y134" s="158"/>
      <c r="Z134" s="158"/>
      <c r="AA134" s="163"/>
      <c r="AT134" s="164" t="s">
        <v>154</v>
      </c>
      <c r="AU134" s="164" t="s">
        <v>99</v>
      </c>
      <c r="AV134" s="11" t="s">
        <v>99</v>
      </c>
      <c r="AW134" s="11" t="s">
        <v>35</v>
      </c>
      <c r="AX134" s="11" t="s">
        <v>75</v>
      </c>
      <c r="AY134" s="164" t="s">
        <v>146</v>
      </c>
    </row>
    <row r="135" spans="2:65" s="10" customFormat="1" ht="16.5" customHeight="1">
      <c r="B135" s="150"/>
      <c r="C135" s="151"/>
      <c r="D135" s="151"/>
      <c r="E135" s="152" t="s">
        <v>5</v>
      </c>
      <c r="F135" s="236" t="s">
        <v>913</v>
      </c>
      <c r="G135" s="237"/>
      <c r="H135" s="237"/>
      <c r="I135" s="237"/>
      <c r="J135" s="151"/>
      <c r="K135" s="152" t="s">
        <v>5</v>
      </c>
      <c r="L135" s="151"/>
      <c r="M135" s="151"/>
      <c r="N135" s="151"/>
      <c r="O135" s="151"/>
      <c r="P135" s="151"/>
      <c r="Q135" s="151"/>
      <c r="R135" s="153"/>
      <c r="T135" s="154"/>
      <c r="U135" s="151"/>
      <c r="V135" s="151"/>
      <c r="W135" s="151"/>
      <c r="X135" s="151"/>
      <c r="Y135" s="151"/>
      <c r="Z135" s="151"/>
      <c r="AA135" s="155"/>
      <c r="AT135" s="156" t="s">
        <v>154</v>
      </c>
      <c r="AU135" s="156" t="s">
        <v>99</v>
      </c>
      <c r="AV135" s="10" t="s">
        <v>83</v>
      </c>
      <c r="AW135" s="10" t="s">
        <v>35</v>
      </c>
      <c r="AX135" s="10" t="s">
        <v>75</v>
      </c>
      <c r="AY135" s="156" t="s">
        <v>146</v>
      </c>
    </row>
    <row r="136" spans="2:65" s="11" customFormat="1" ht="16.5" customHeight="1">
      <c r="B136" s="157"/>
      <c r="C136" s="158"/>
      <c r="D136" s="158"/>
      <c r="E136" s="159" t="s">
        <v>5</v>
      </c>
      <c r="F136" s="234" t="s">
        <v>914</v>
      </c>
      <c r="G136" s="235"/>
      <c r="H136" s="235"/>
      <c r="I136" s="235"/>
      <c r="J136" s="158"/>
      <c r="K136" s="160">
        <v>0.6</v>
      </c>
      <c r="L136" s="158"/>
      <c r="M136" s="158"/>
      <c r="N136" s="158"/>
      <c r="O136" s="158"/>
      <c r="P136" s="158"/>
      <c r="Q136" s="158"/>
      <c r="R136" s="161"/>
      <c r="T136" s="162"/>
      <c r="U136" s="158"/>
      <c r="V136" s="158"/>
      <c r="W136" s="158"/>
      <c r="X136" s="158"/>
      <c r="Y136" s="158"/>
      <c r="Z136" s="158"/>
      <c r="AA136" s="163"/>
      <c r="AT136" s="164" t="s">
        <v>154</v>
      </c>
      <c r="AU136" s="164" t="s">
        <v>99</v>
      </c>
      <c r="AV136" s="11" t="s">
        <v>99</v>
      </c>
      <c r="AW136" s="11" t="s">
        <v>35</v>
      </c>
      <c r="AX136" s="11" t="s">
        <v>75</v>
      </c>
      <c r="AY136" s="164" t="s">
        <v>146</v>
      </c>
    </row>
    <row r="137" spans="2:65" s="12" customFormat="1" ht="16.5" customHeight="1">
      <c r="B137" s="165"/>
      <c r="C137" s="166"/>
      <c r="D137" s="166"/>
      <c r="E137" s="167" t="s">
        <v>5</v>
      </c>
      <c r="F137" s="238" t="s">
        <v>163</v>
      </c>
      <c r="G137" s="239"/>
      <c r="H137" s="239"/>
      <c r="I137" s="239"/>
      <c r="J137" s="166"/>
      <c r="K137" s="168">
        <v>1.1599999999999999</v>
      </c>
      <c r="L137" s="166"/>
      <c r="M137" s="166"/>
      <c r="N137" s="166"/>
      <c r="O137" s="166"/>
      <c r="P137" s="166"/>
      <c r="Q137" s="166"/>
      <c r="R137" s="169"/>
      <c r="T137" s="170"/>
      <c r="U137" s="166"/>
      <c r="V137" s="166"/>
      <c r="W137" s="166"/>
      <c r="X137" s="166"/>
      <c r="Y137" s="166"/>
      <c r="Z137" s="166"/>
      <c r="AA137" s="171"/>
      <c r="AT137" s="172" t="s">
        <v>154</v>
      </c>
      <c r="AU137" s="172" t="s">
        <v>99</v>
      </c>
      <c r="AV137" s="12" t="s">
        <v>151</v>
      </c>
      <c r="AW137" s="12" t="s">
        <v>35</v>
      </c>
      <c r="AX137" s="12" t="s">
        <v>83</v>
      </c>
      <c r="AY137" s="172" t="s">
        <v>146</v>
      </c>
    </row>
    <row r="138" spans="2:65" s="1" customFormat="1" ht="25.5" customHeight="1">
      <c r="B138" s="123"/>
      <c r="C138" s="143" t="s">
        <v>179</v>
      </c>
      <c r="D138" s="143" t="s">
        <v>147</v>
      </c>
      <c r="E138" s="144" t="s">
        <v>915</v>
      </c>
      <c r="F138" s="240" t="s">
        <v>916</v>
      </c>
      <c r="G138" s="240"/>
      <c r="H138" s="240"/>
      <c r="I138" s="240"/>
      <c r="J138" s="145" t="s">
        <v>150</v>
      </c>
      <c r="K138" s="146">
        <v>3.48</v>
      </c>
      <c r="L138" s="241">
        <v>0</v>
      </c>
      <c r="M138" s="241"/>
      <c r="N138" s="223">
        <f>ROUND(L138*K138,2)</f>
        <v>0</v>
      </c>
      <c r="O138" s="223"/>
      <c r="P138" s="223"/>
      <c r="Q138" s="223"/>
      <c r="R138" s="124"/>
      <c r="T138" s="147" t="s">
        <v>5</v>
      </c>
      <c r="U138" s="46" t="s">
        <v>41</v>
      </c>
      <c r="V138" s="38"/>
      <c r="W138" s="148">
        <f>V138*K138</f>
        <v>0</v>
      </c>
      <c r="X138" s="148">
        <v>0</v>
      </c>
      <c r="Y138" s="148">
        <f>X138*K138</f>
        <v>0</v>
      </c>
      <c r="Z138" s="148">
        <v>0</v>
      </c>
      <c r="AA138" s="149">
        <f>Z138*K138</f>
        <v>0</v>
      </c>
      <c r="AR138" s="21" t="s">
        <v>151</v>
      </c>
      <c r="AT138" s="21" t="s">
        <v>147</v>
      </c>
      <c r="AU138" s="21" t="s">
        <v>99</v>
      </c>
      <c r="AY138" s="21" t="s">
        <v>146</v>
      </c>
      <c r="BE138" s="105">
        <f>IF(U138="základní",N138,0)</f>
        <v>0</v>
      </c>
      <c r="BF138" s="105">
        <f>IF(U138="snížená",N138,0)</f>
        <v>0</v>
      </c>
      <c r="BG138" s="105">
        <f>IF(U138="zákl. přenesená",N138,0)</f>
        <v>0</v>
      </c>
      <c r="BH138" s="105">
        <f>IF(U138="sníž. přenesená",N138,0)</f>
        <v>0</v>
      </c>
      <c r="BI138" s="105">
        <f>IF(U138="nulová",N138,0)</f>
        <v>0</v>
      </c>
      <c r="BJ138" s="21" t="s">
        <v>83</v>
      </c>
      <c r="BK138" s="105">
        <f>ROUND(L138*K138,2)</f>
        <v>0</v>
      </c>
      <c r="BL138" s="21" t="s">
        <v>151</v>
      </c>
      <c r="BM138" s="21" t="s">
        <v>917</v>
      </c>
    </row>
    <row r="139" spans="2:65" s="10" customFormat="1" ht="16.5" customHeight="1">
      <c r="B139" s="150"/>
      <c r="C139" s="151"/>
      <c r="D139" s="151"/>
      <c r="E139" s="152" t="s">
        <v>5</v>
      </c>
      <c r="F139" s="232" t="s">
        <v>911</v>
      </c>
      <c r="G139" s="233"/>
      <c r="H139" s="233"/>
      <c r="I139" s="233"/>
      <c r="J139" s="151"/>
      <c r="K139" s="152" t="s">
        <v>5</v>
      </c>
      <c r="L139" s="151"/>
      <c r="M139" s="151"/>
      <c r="N139" s="151"/>
      <c r="O139" s="151"/>
      <c r="P139" s="151"/>
      <c r="Q139" s="151"/>
      <c r="R139" s="153"/>
      <c r="T139" s="154"/>
      <c r="U139" s="151"/>
      <c r="V139" s="151"/>
      <c r="W139" s="151"/>
      <c r="X139" s="151"/>
      <c r="Y139" s="151"/>
      <c r="Z139" s="151"/>
      <c r="AA139" s="155"/>
      <c r="AT139" s="156" t="s">
        <v>154</v>
      </c>
      <c r="AU139" s="156" t="s">
        <v>99</v>
      </c>
      <c r="AV139" s="10" t="s">
        <v>83</v>
      </c>
      <c r="AW139" s="10" t="s">
        <v>35</v>
      </c>
      <c r="AX139" s="10" t="s">
        <v>75</v>
      </c>
      <c r="AY139" s="156" t="s">
        <v>146</v>
      </c>
    </row>
    <row r="140" spans="2:65" s="11" customFormat="1" ht="16.5" customHeight="1">
      <c r="B140" s="157"/>
      <c r="C140" s="158"/>
      <c r="D140" s="158"/>
      <c r="E140" s="159" t="s">
        <v>5</v>
      </c>
      <c r="F140" s="234" t="s">
        <v>918</v>
      </c>
      <c r="G140" s="235"/>
      <c r="H140" s="235"/>
      <c r="I140" s="235"/>
      <c r="J140" s="158"/>
      <c r="K140" s="160">
        <v>1.68</v>
      </c>
      <c r="L140" s="158"/>
      <c r="M140" s="158"/>
      <c r="N140" s="158"/>
      <c r="O140" s="158"/>
      <c r="P140" s="158"/>
      <c r="Q140" s="158"/>
      <c r="R140" s="161"/>
      <c r="T140" s="162"/>
      <c r="U140" s="158"/>
      <c r="V140" s="158"/>
      <c r="W140" s="158"/>
      <c r="X140" s="158"/>
      <c r="Y140" s="158"/>
      <c r="Z140" s="158"/>
      <c r="AA140" s="163"/>
      <c r="AT140" s="164" t="s">
        <v>154</v>
      </c>
      <c r="AU140" s="164" t="s">
        <v>99</v>
      </c>
      <c r="AV140" s="11" t="s">
        <v>99</v>
      </c>
      <c r="AW140" s="11" t="s">
        <v>35</v>
      </c>
      <c r="AX140" s="11" t="s">
        <v>75</v>
      </c>
      <c r="AY140" s="164" t="s">
        <v>146</v>
      </c>
    </row>
    <row r="141" spans="2:65" s="10" customFormat="1" ht="16.5" customHeight="1">
      <c r="B141" s="150"/>
      <c r="C141" s="151"/>
      <c r="D141" s="151"/>
      <c r="E141" s="152" t="s">
        <v>5</v>
      </c>
      <c r="F141" s="236" t="s">
        <v>913</v>
      </c>
      <c r="G141" s="237"/>
      <c r="H141" s="237"/>
      <c r="I141" s="237"/>
      <c r="J141" s="151"/>
      <c r="K141" s="152" t="s">
        <v>5</v>
      </c>
      <c r="L141" s="151"/>
      <c r="M141" s="151"/>
      <c r="N141" s="151"/>
      <c r="O141" s="151"/>
      <c r="P141" s="151"/>
      <c r="Q141" s="151"/>
      <c r="R141" s="153"/>
      <c r="T141" s="154"/>
      <c r="U141" s="151"/>
      <c r="V141" s="151"/>
      <c r="W141" s="151"/>
      <c r="X141" s="151"/>
      <c r="Y141" s="151"/>
      <c r="Z141" s="151"/>
      <c r="AA141" s="155"/>
      <c r="AT141" s="156" t="s">
        <v>154</v>
      </c>
      <c r="AU141" s="156" t="s">
        <v>99</v>
      </c>
      <c r="AV141" s="10" t="s">
        <v>83</v>
      </c>
      <c r="AW141" s="10" t="s">
        <v>35</v>
      </c>
      <c r="AX141" s="10" t="s">
        <v>75</v>
      </c>
      <c r="AY141" s="156" t="s">
        <v>146</v>
      </c>
    </row>
    <row r="142" spans="2:65" s="11" customFormat="1" ht="16.5" customHeight="1">
      <c r="B142" s="157"/>
      <c r="C142" s="158"/>
      <c r="D142" s="158"/>
      <c r="E142" s="159" t="s">
        <v>5</v>
      </c>
      <c r="F142" s="234" t="s">
        <v>919</v>
      </c>
      <c r="G142" s="235"/>
      <c r="H142" s="235"/>
      <c r="I142" s="235"/>
      <c r="J142" s="158"/>
      <c r="K142" s="160">
        <v>1.8</v>
      </c>
      <c r="L142" s="158"/>
      <c r="M142" s="158"/>
      <c r="N142" s="158"/>
      <c r="O142" s="158"/>
      <c r="P142" s="158"/>
      <c r="Q142" s="158"/>
      <c r="R142" s="161"/>
      <c r="T142" s="162"/>
      <c r="U142" s="158"/>
      <c r="V142" s="158"/>
      <c r="W142" s="158"/>
      <c r="X142" s="158"/>
      <c r="Y142" s="158"/>
      <c r="Z142" s="158"/>
      <c r="AA142" s="163"/>
      <c r="AT142" s="164" t="s">
        <v>154</v>
      </c>
      <c r="AU142" s="164" t="s">
        <v>99</v>
      </c>
      <c r="AV142" s="11" t="s">
        <v>99</v>
      </c>
      <c r="AW142" s="11" t="s">
        <v>35</v>
      </c>
      <c r="AX142" s="11" t="s">
        <v>75</v>
      </c>
      <c r="AY142" s="164" t="s">
        <v>146</v>
      </c>
    </row>
    <row r="143" spans="2:65" s="12" customFormat="1" ht="16.5" customHeight="1">
      <c r="B143" s="165"/>
      <c r="C143" s="166"/>
      <c r="D143" s="166"/>
      <c r="E143" s="167" t="s">
        <v>5</v>
      </c>
      <c r="F143" s="238" t="s">
        <v>163</v>
      </c>
      <c r="G143" s="239"/>
      <c r="H143" s="239"/>
      <c r="I143" s="239"/>
      <c r="J143" s="166"/>
      <c r="K143" s="168">
        <v>3.48</v>
      </c>
      <c r="L143" s="166"/>
      <c r="M143" s="166"/>
      <c r="N143" s="166"/>
      <c r="O143" s="166"/>
      <c r="P143" s="166"/>
      <c r="Q143" s="166"/>
      <c r="R143" s="169"/>
      <c r="T143" s="170"/>
      <c r="U143" s="166"/>
      <c r="V143" s="166"/>
      <c r="W143" s="166"/>
      <c r="X143" s="166"/>
      <c r="Y143" s="166"/>
      <c r="Z143" s="166"/>
      <c r="AA143" s="171"/>
      <c r="AT143" s="172" t="s">
        <v>154</v>
      </c>
      <c r="AU143" s="172" t="s">
        <v>99</v>
      </c>
      <c r="AV143" s="12" t="s">
        <v>151</v>
      </c>
      <c r="AW143" s="12" t="s">
        <v>35</v>
      </c>
      <c r="AX143" s="12" t="s">
        <v>83</v>
      </c>
      <c r="AY143" s="172" t="s">
        <v>146</v>
      </c>
    </row>
    <row r="144" spans="2:65" s="1" customFormat="1" ht="16.5" customHeight="1">
      <c r="B144" s="123"/>
      <c r="C144" s="173" t="s">
        <v>185</v>
      </c>
      <c r="D144" s="173" t="s">
        <v>341</v>
      </c>
      <c r="E144" s="174" t="s">
        <v>920</v>
      </c>
      <c r="F144" s="245" t="s">
        <v>921</v>
      </c>
      <c r="G144" s="245"/>
      <c r="H144" s="245"/>
      <c r="I144" s="245"/>
      <c r="J144" s="175" t="s">
        <v>182</v>
      </c>
      <c r="K144" s="176">
        <v>8.6769999999999996</v>
      </c>
      <c r="L144" s="246">
        <v>0</v>
      </c>
      <c r="M144" s="246"/>
      <c r="N144" s="244">
        <f>ROUND(L144*K144,2)</f>
        <v>0</v>
      </c>
      <c r="O144" s="223"/>
      <c r="P144" s="223"/>
      <c r="Q144" s="223"/>
      <c r="R144" s="124"/>
      <c r="T144" s="147" t="s">
        <v>5</v>
      </c>
      <c r="U144" s="46" t="s">
        <v>41</v>
      </c>
      <c r="V144" s="38"/>
      <c r="W144" s="148">
        <f>V144*K144</f>
        <v>0</v>
      </c>
      <c r="X144" s="148">
        <v>1</v>
      </c>
      <c r="Y144" s="148">
        <f>X144*K144</f>
        <v>8.6769999999999996</v>
      </c>
      <c r="Z144" s="148">
        <v>0</v>
      </c>
      <c r="AA144" s="149">
        <f>Z144*K144</f>
        <v>0</v>
      </c>
      <c r="AR144" s="21" t="s">
        <v>190</v>
      </c>
      <c r="AT144" s="21" t="s">
        <v>341</v>
      </c>
      <c r="AU144" s="21" t="s">
        <v>99</v>
      </c>
      <c r="AY144" s="21" t="s">
        <v>146</v>
      </c>
      <c r="BE144" s="105">
        <f>IF(U144="základní",N144,0)</f>
        <v>0</v>
      </c>
      <c r="BF144" s="105">
        <f>IF(U144="snížená",N144,0)</f>
        <v>0</v>
      </c>
      <c r="BG144" s="105">
        <f>IF(U144="zákl. přenesená",N144,0)</f>
        <v>0</v>
      </c>
      <c r="BH144" s="105">
        <f>IF(U144="sníž. přenesená",N144,0)</f>
        <v>0</v>
      </c>
      <c r="BI144" s="105">
        <f>IF(U144="nulová",N144,0)</f>
        <v>0</v>
      </c>
      <c r="BJ144" s="21" t="s">
        <v>83</v>
      </c>
      <c r="BK144" s="105">
        <f>ROUND(L144*K144,2)</f>
        <v>0</v>
      </c>
      <c r="BL144" s="21" t="s">
        <v>151</v>
      </c>
      <c r="BM144" s="21" t="s">
        <v>922</v>
      </c>
    </row>
    <row r="145" spans="2:65" s="11" customFormat="1" ht="16.5" customHeight="1">
      <c r="B145" s="157"/>
      <c r="C145" s="158"/>
      <c r="D145" s="158"/>
      <c r="E145" s="159" t="s">
        <v>5</v>
      </c>
      <c r="F145" s="242" t="s">
        <v>923</v>
      </c>
      <c r="G145" s="243"/>
      <c r="H145" s="243"/>
      <c r="I145" s="243"/>
      <c r="J145" s="158"/>
      <c r="K145" s="160">
        <v>8.6769999999999996</v>
      </c>
      <c r="L145" s="158"/>
      <c r="M145" s="158"/>
      <c r="N145" s="158"/>
      <c r="O145" s="158"/>
      <c r="P145" s="158"/>
      <c r="Q145" s="158"/>
      <c r="R145" s="161"/>
      <c r="T145" s="162"/>
      <c r="U145" s="158"/>
      <c r="V145" s="158"/>
      <c r="W145" s="158"/>
      <c r="X145" s="158"/>
      <c r="Y145" s="158"/>
      <c r="Z145" s="158"/>
      <c r="AA145" s="163"/>
      <c r="AT145" s="164" t="s">
        <v>154</v>
      </c>
      <c r="AU145" s="164" t="s">
        <v>99</v>
      </c>
      <c r="AV145" s="11" t="s">
        <v>99</v>
      </c>
      <c r="AW145" s="11" t="s">
        <v>35</v>
      </c>
      <c r="AX145" s="11" t="s">
        <v>83</v>
      </c>
      <c r="AY145" s="164" t="s">
        <v>146</v>
      </c>
    </row>
    <row r="146" spans="2:65" s="1" customFormat="1" ht="25.5" customHeight="1">
      <c r="B146" s="123"/>
      <c r="C146" s="143" t="s">
        <v>190</v>
      </c>
      <c r="D146" s="143" t="s">
        <v>147</v>
      </c>
      <c r="E146" s="144" t="s">
        <v>164</v>
      </c>
      <c r="F146" s="240" t="s">
        <v>165</v>
      </c>
      <c r="G146" s="240"/>
      <c r="H146" s="240"/>
      <c r="I146" s="240"/>
      <c r="J146" s="145" t="s">
        <v>150</v>
      </c>
      <c r="K146" s="146">
        <v>4.6399999999999997</v>
      </c>
      <c r="L146" s="241">
        <v>0</v>
      </c>
      <c r="M146" s="241"/>
      <c r="N146" s="223">
        <f>ROUND(L146*K146,2)</f>
        <v>0</v>
      </c>
      <c r="O146" s="223"/>
      <c r="P146" s="223"/>
      <c r="Q146" s="223"/>
      <c r="R146" s="124"/>
      <c r="T146" s="147" t="s">
        <v>5</v>
      </c>
      <c r="U146" s="46" t="s">
        <v>41</v>
      </c>
      <c r="V146" s="38"/>
      <c r="W146" s="148">
        <f>V146*K146</f>
        <v>0</v>
      </c>
      <c r="X146" s="148">
        <v>0</v>
      </c>
      <c r="Y146" s="148">
        <f>X146*K146</f>
        <v>0</v>
      </c>
      <c r="Z146" s="148">
        <v>0</v>
      </c>
      <c r="AA146" s="149">
        <f>Z146*K146</f>
        <v>0</v>
      </c>
      <c r="AR146" s="21" t="s">
        <v>151</v>
      </c>
      <c r="AT146" s="21" t="s">
        <v>147</v>
      </c>
      <c r="AU146" s="21" t="s">
        <v>99</v>
      </c>
      <c r="AY146" s="21" t="s">
        <v>146</v>
      </c>
      <c r="BE146" s="105">
        <f>IF(U146="základní",N146,0)</f>
        <v>0</v>
      </c>
      <c r="BF146" s="105">
        <f>IF(U146="snížená",N146,0)</f>
        <v>0</v>
      </c>
      <c r="BG146" s="105">
        <f>IF(U146="zákl. přenesená",N146,0)</f>
        <v>0</v>
      </c>
      <c r="BH146" s="105">
        <f>IF(U146="sníž. přenesená",N146,0)</f>
        <v>0</v>
      </c>
      <c r="BI146" s="105">
        <f>IF(U146="nulová",N146,0)</f>
        <v>0</v>
      </c>
      <c r="BJ146" s="21" t="s">
        <v>83</v>
      </c>
      <c r="BK146" s="105">
        <f>ROUND(L146*K146,2)</f>
        <v>0</v>
      </c>
      <c r="BL146" s="21" t="s">
        <v>151</v>
      </c>
      <c r="BM146" s="21" t="s">
        <v>924</v>
      </c>
    </row>
    <row r="147" spans="2:65" s="10" customFormat="1" ht="16.5" customHeight="1">
      <c r="B147" s="150"/>
      <c r="C147" s="151"/>
      <c r="D147" s="151"/>
      <c r="E147" s="152" t="s">
        <v>5</v>
      </c>
      <c r="F147" s="232" t="s">
        <v>925</v>
      </c>
      <c r="G147" s="233"/>
      <c r="H147" s="233"/>
      <c r="I147" s="233"/>
      <c r="J147" s="151"/>
      <c r="K147" s="152" t="s">
        <v>5</v>
      </c>
      <c r="L147" s="151"/>
      <c r="M147" s="151"/>
      <c r="N147" s="151"/>
      <c r="O147" s="151"/>
      <c r="P147" s="151"/>
      <c r="Q147" s="151"/>
      <c r="R147" s="153"/>
      <c r="T147" s="154"/>
      <c r="U147" s="151"/>
      <c r="V147" s="151"/>
      <c r="W147" s="151"/>
      <c r="X147" s="151"/>
      <c r="Y147" s="151"/>
      <c r="Z147" s="151"/>
      <c r="AA147" s="155"/>
      <c r="AT147" s="156" t="s">
        <v>154</v>
      </c>
      <c r="AU147" s="156" t="s">
        <v>99</v>
      </c>
      <c r="AV147" s="10" t="s">
        <v>83</v>
      </c>
      <c r="AW147" s="10" t="s">
        <v>35</v>
      </c>
      <c r="AX147" s="10" t="s">
        <v>75</v>
      </c>
      <c r="AY147" s="156" t="s">
        <v>146</v>
      </c>
    </row>
    <row r="148" spans="2:65" s="11" customFormat="1" ht="16.5" customHeight="1">
      <c r="B148" s="157"/>
      <c r="C148" s="158"/>
      <c r="D148" s="158"/>
      <c r="E148" s="159" t="s">
        <v>5</v>
      </c>
      <c r="F148" s="234" t="s">
        <v>926</v>
      </c>
      <c r="G148" s="235"/>
      <c r="H148" s="235"/>
      <c r="I148" s="235"/>
      <c r="J148" s="158"/>
      <c r="K148" s="160">
        <v>2.2400000000000002</v>
      </c>
      <c r="L148" s="158"/>
      <c r="M148" s="158"/>
      <c r="N148" s="158"/>
      <c r="O148" s="158"/>
      <c r="P148" s="158"/>
      <c r="Q148" s="158"/>
      <c r="R148" s="161"/>
      <c r="T148" s="162"/>
      <c r="U148" s="158"/>
      <c r="V148" s="158"/>
      <c r="W148" s="158"/>
      <c r="X148" s="158"/>
      <c r="Y148" s="158"/>
      <c r="Z148" s="158"/>
      <c r="AA148" s="163"/>
      <c r="AT148" s="164" t="s">
        <v>154</v>
      </c>
      <c r="AU148" s="164" t="s">
        <v>99</v>
      </c>
      <c r="AV148" s="11" t="s">
        <v>99</v>
      </c>
      <c r="AW148" s="11" t="s">
        <v>35</v>
      </c>
      <c r="AX148" s="11" t="s">
        <v>75</v>
      </c>
      <c r="AY148" s="164" t="s">
        <v>146</v>
      </c>
    </row>
    <row r="149" spans="2:65" s="10" customFormat="1" ht="16.5" customHeight="1">
      <c r="B149" s="150"/>
      <c r="C149" s="151"/>
      <c r="D149" s="151"/>
      <c r="E149" s="152" t="s">
        <v>5</v>
      </c>
      <c r="F149" s="236" t="s">
        <v>927</v>
      </c>
      <c r="G149" s="237"/>
      <c r="H149" s="237"/>
      <c r="I149" s="237"/>
      <c r="J149" s="151"/>
      <c r="K149" s="152" t="s">
        <v>5</v>
      </c>
      <c r="L149" s="151"/>
      <c r="M149" s="151"/>
      <c r="N149" s="151"/>
      <c r="O149" s="151"/>
      <c r="P149" s="151"/>
      <c r="Q149" s="151"/>
      <c r="R149" s="153"/>
      <c r="T149" s="154"/>
      <c r="U149" s="151"/>
      <c r="V149" s="151"/>
      <c r="W149" s="151"/>
      <c r="X149" s="151"/>
      <c r="Y149" s="151"/>
      <c r="Z149" s="151"/>
      <c r="AA149" s="155"/>
      <c r="AT149" s="156" t="s">
        <v>154</v>
      </c>
      <c r="AU149" s="156" t="s">
        <v>99</v>
      </c>
      <c r="AV149" s="10" t="s">
        <v>83</v>
      </c>
      <c r="AW149" s="10" t="s">
        <v>35</v>
      </c>
      <c r="AX149" s="10" t="s">
        <v>75</v>
      </c>
      <c r="AY149" s="156" t="s">
        <v>146</v>
      </c>
    </row>
    <row r="150" spans="2:65" s="11" customFormat="1" ht="16.5" customHeight="1">
      <c r="B150" s="157"/>
      <c r="C150" s="158"/>
      <c r="D150" s="158"/>
      <c r="E150" s="159" t="s">
        <v>5</v>
      </c>
      <c r="F150" s="234" t="s">
        <v>928</v>
      </c>
      <c r="G150" s="235"/>
      <c r="H150" s="235"/>
      <c r="I150" s="235"/>
      <c r="J150" s="158"/>
      <c r="K150" s="160">
        <v>2.4</v>
      </c>
      <c r="L150" s="158"/>
      <c r="M150" s="158"/>
      <c r="N150" s="158"/>
      <c r="O150" s="158"/>
      <c r="P150" s="158"/>
      <c r="Q150" s="158"/>
      <c r="R150" s="161"/>
      <c r="T150" s="162"/>
      <c r="U150" s="158"/>
      <c r="V150" s="158"/>
      <c r="W150" s="158"/>
      <c r="X150" s="158"/>
      <c r="Y150" s="158"/>
      <c r="Z150" s="158"/>
      <c r="AA150" s="163"/>
      <c r="AT150" s="164" t="s">
        <v>154</v>
      </c>
      <c r="AU150" s="164" t="s">
        <v>99</v>
      </c>
      <c r="AV150" s="11" t="s">
        <v>99</v>
      </c>
      <c r="AW150" s="11" t="s">
        <v>35</v>
      </c>
      <c r="AX150" s="11" t="s">
        <v>75</v>
      </c>
      <c r="AY150" s="164" t="s">
        <v>146</v>
      </c>
    </row>
    <row r="151" spans="2:65" s="12" customFormat="1" ht="16.5" customHeight="1">
      <c r="B151" s="165"/>
      <c r="C151" s="166"/>
      <c r="D151" s="166"/>
      <c r="E151" s="167" t="s">
        <v>5</v>
      </c>
      <c r="F151" s="238" t="s">
        <v>163</v>
      </c>
      <c r="G151" s="239"/>
      <c r="H151" s="239"/>
      <c r="I151" s="239"/>
      <c r="J151" s="166"/>
      <c r="K151" s="168">
        <v>4.6399999999999997</v>
      </c>
      <c r="L151" s="166"/>
      <c r="M151" s="166"/>
      <c r="N151" s="166"/>
      <c r="O151" s="166"/>
      <c r="P151" s="166"/>
      <c r="Q151" s="166"/>
      <c r="R151" s="169"/>
      <c r="T151" s="170"/>
      <c r="U151" s="166"/>
      <c r="V151" s="166"/>
      <c r="W151" s="166"/>
      <c r="X151" s="166"/>
      <c r="Y151" s="166"/>
      <c r="Z151" s="166"/>
      <c r="AA151" s="171"/>
      <c r="AT151" s="172" t="s">
        <v>154</v>
      </c>
      <c r="AU151" s="172" t="s">
        <v>99</v>
      </c>
      <c r="AV151" s="12" t="s">
        <v>151</v>
      </c>
      <c r="AW151" s="12" t="s">
        <v>35</v>
      </c>
      <c r="AX151" s="12" t="s">
        <v>83</v>
      </c>
      <c r="AY151" s="172" t="s">
        <v>146</v>
      </c>
    </row>
    <row r="152" spans="2:65" s="1" customFormat="1" ht="38.25" customHeight="1">
      <c r="B152" s="123"/>
      <c r="C152" s="143" t="s">
        <v>194</v>
      </c>
      <c r="D152" s="143" t="s">
        <v>147</v>
      </c>
      <c r="E152" s="144" t="s">
        <v>168</v>
      </c>
      <c r="F152" s="240" t="s">
        <v>169</v>
      </c>
      <c r="G152" s="240"/>
      <c r="H152" s="240"/>
      <c r="I152" s="240"/>
      <c r="J152" s="145" t="s">
        <v>150</v>
      </c>
      <c r="K152" s="146">
        <v>18.559999999999999</v>
      </c>
      <c r="L152" s="241">
        <v>0</v>
      </c>
      <c r="M152" s="241"/>
      <c r="N152" s="223">
        <f>ROUND(L152*K152,2)</f>
        <v>0</v>
      </c>
      <c r="O152" s="223"/>
      <c r="P152" s="223"/>
      <c r="Q152" s="223"/>
      <c r="R152" s="124"/>
      <c r="T152" s="147" t="s">
        <v>5</v>
      </c>
      <c r="U152" s="46" t="s">
        <v>41</v>
      </c>
      <c r="V152" s="38"/>
      <c r="W152" s="148">
        <f>V152*K152</f>
        <v>0</v>
      </c>
      <c r="X152" s="148">
        <v>0</v>
      </c>
      <c r="Y152" s="148">
        <f>X152*K152</f>
        <v>0</v>
      </c>
      <c r="Z152" s="148">
        <v>0</v>
      </c>
      <c r="AA152" s="149">
        <f>Z152*K152</f>
        <v>0</v>
      </c>
      <c r="AR152" s="21" t="s">
        <v>151</v>
      </c>
      <c r="AT152" s="21" t="s">
        <v>147</v>
      </c>
      <c r="AU152" s="21" t="s">
        <v>99</v>
      </c>
      <c r="AY152" s="21" t="s">
        <v>146</v>
      </c>
      <c r="BE152" s="105">
        <f>IF(U152="základní",N152,0)</f>
        <v>0</v>
      </c>
      <c r="BF152" s="105">
        <f>IF(U152="snížená",N152,0)</f>
        <v>0</v>
      </c>
      <c r="BG152" s="105">
        <f>IF(U152="zákl. přenesená",N152,0)</f>
        <v>0</v>
      </c>
      <c r="BH152" s="105">
        <f>IF(U152="sníž. přenesená",N152,0)</f>
        <v>0</v>
      </c>
      <c r="BI152" s="105">
        <f>IF(U152="nulová",N152,0)</f>
        <v>0</v>
      </c>
      <c r="BJ152" s="21" t="s">
        <v>83</v>
      </c>
      <c r="BK152" s="105">
        <f>ROUND(L152*K152,2)</f>
        <v>0</v>
      </c>
      <c r="BL152" s="21" t="s">
        <v>151</v>
      </c>
      <c r="BM152" s="21" t="s">
        <v>929</v>
      </c>
    </row>
    <row r="153" spans="2:65" s="11" customFormat="1" ht="16.5" customHeight="1">
      <c r="B153" s="157"/>
      <c r="C153" s="158"/>
      <c r="D153" s="158"/>
      <c r="E153" s="159" t="s">
        <v>5</v>
      </c>
      <c r="F153" s="242" t="s">
        <v>930</v>
      </c>
      <c r="G153" s="243"/>
      <c r="H153" s="243"/>
      <c r="I153" s="243"/>
      <c r="J153" s="158"/>
      <c r="K153" s="160">
        <v>18.559999999999999</v>
      </c>
      <c r="L153" s="158"/>
      <c r="M153" s="158"/>
      <c r="N153" s="158"/>
      <c r="O153" s="158"/>
      <c r="P153" s="158"/>
      <c r="Q153" s="158"/>
      <c r="R153" s="161"/>
      <c r="T153" s="162"/>
      <c r="U153" s="158"/>
      <c r="V153" s="158"/>
      <c r="W153" s="158"/>
      <c r="X153" s="158"/>
      <c r="Y153" s="158"/>
      <c r="Z153" s="158"/>
      <c r="AA153" s="163"/>
      <c r="AT153" s="164" t="s">
        <v>154</v>
      </c>
      <c r="AU153" s="164" t="s">
        <v>99</v>
      </c>
      <c r="AV153" s="11" t="s">
        <v>99</v>
      </c>
      <c r="AW153" s="11" t="s">
        <v>35</v>
      </c>
      <c r="AX153" s="11" t="s">
        <v>83</v>
      </c>
      <c r="AY153" s="164" t="s">
        <v>146</v>
      </c>
    </row>
    <row r="154" spans="2:65" s="1" customFormat="1" ht="25.5" customHeight="1">
      <c r="B154" s="123"/>
      <c r="C154" s="143" t="s">
        <v>201</v>
      </c>
      <c r="D154" s="143" t="s">
        <v>147</v>
      </c>
      <c r="E154" s="144" t="s">
        <v>172</v>
      </c>
      <c r="F154" s="240" t="s">
        <v>173</v>
      </c>
      <c r="G154" s="240"/>
      <c r="H154" s="240"/>
      <c r="I154" s="240"/>
      <c r="J154" s="145" t="s">
        <v>150</v>
      </c>
      <c r="K154" s="146">
        <v>4.6399999999999997</v>
      </c>
      <c r="L154" s="241">
        <v>0</v>
      </c>
      <c r="M154" s="241"/>
      <c r="N154" s="223">
        <f>ROUND(L154*K154,2)</f>
        <v>0</v>
      </c>
      <c r="O154" s="223"/>
      <c r="P154" s="223"/>
      <c r="Q154" s="223"/>
      <c r="R154" s="124"/>
      <c r="T154" s="147" t="s">
        <v>5</v>
      </c>
      <c r="U154" s="46" t="s">
        <v>41</v>
      </c>
      <c r="V154" s="38"/>
      <c r="W154" s="148">
        <f>V154*K154</f>
        <v>0</v>
      </c>
      <c r="X154" s="148">
        <v>0</v>
      </c>
      <c r="Y154" s="148">
        <f>X154*K154</f>
        <v>0</v>
      </c>
      <c r="Z154" s="148">
        <v>0</v>
      </c>
      <c r="AA154" s="149">
        <f>Z154*K154</f>
        <v>0</v>
      </c>
      <c r="AR154" s="21" t="s">
        <v>151</v>
      </c>
      <c r="AT154" s="21" t="s">
        <v>147</v>
      </c>
      <c r="AU154" s="21" t="s">
        <v>99</v>
      </c>
      <c r="AY154" s="21" t="s">
        <v>146</v>
      </c>
      <c r="BE154" s="105">
        <f>IF(U154="základní",N154,0)</f>
        <v>0</v>
      </c>
      <c r="BF154" s="105">
        <f>IF(U154="snížená",N154,0)</f>
        <v>0</v>
      </c>
      <c r="BG154" s="105">
        <f>IF(U154="zákl. přenesená",N154,0)</f>
        <v>0</v>
      </c>
      <c r="BH154" s="105">
        <f>IF(U154="sníž. přenesená",N154,0)</f>
        <v>0</v>
      </c>
      <c r="BI154" s="105">
        <f>IF(U154="nulová",N154,0)</f>
        <v>0</v>
      </c>
      <c r="BJ154" s="21" t="s">
        <v>83</v>
      </c>
      <c r="BK154" s="105">
        <f>ROUND(L154*K154,2)</f>
        <v>0</v>
      </c>
      <c r="BL154" s="21" t="s">
        <v>151</v>
      </c>
      <c r="BM154" s="21" t="s">
        <v>931</v>
      </c>
    </row>
    <row r="155" spans="2:65" s="1" customFormat="1" ht="25.5" customHeight="1">
      <c r="B155" s="123"/>
      <c r="C155" s="143" t="s">
        <v>206</v>
      </c>
      <c r="D155" s="143" t="s">
        <v>147</v>
      </c>
      <c r="E155" s="144" t="s">
        <v>176</v>
      </c>
      <c r="F155" s="240" t="s">
        <v>177</v>
      </c>
      <c r="G155" s="240"/>
      <c r="H155" s="240"/>
      <c r="I155" s="240"/>
      <c r="J155" s="145" t="s">
        <v>150</v>
      </c>
      <c r="K155" s="146">
        <v>4.6399999999999997</v>
      </c>
      <c r="L155" s="241">
        <v>0</v>
      </c>
      <c r="M155" s="241"/>
      <c r="N155" s="223">
        <f>ROUND(L155*K155,2)</f>
        <v>0</v>
      </c>
      <c r="O155" s="223"/>
      <c r="P155" s="223"/>
      <c r="Q155" s="223"/>
      <c r="R155" s="124"/>
      <c r="T155" s="147" t="s">
        <v>5</v>
      </c>
      <c r="U155" s="46" t="s">
        <v>41</v>
      </c>
      <c r="V155" s="38"/>
      <c r="W155" s="148">
        <f>V155*K155</f>
        <v>0</v>
      </c>
      <c r="X155" s="148">
        <v>0</v>
      </c>
      <c r="Y155" s="148">
        <f>X155*K155</f>
        <v>0</v>
      </c>
      <c r="Z155" s="148">
        <v>0</v>
      </c>
      <c r="AA155" s="149">
        <f>Z155*K155</f>
        <v>0</v>
      </c>
      <c r="AR155" s="21" t="s">
        <v>151</v>
      </c>
      <c r="AT155" s="21" t="s">
        <v>147</v>
      </c>
      <c r="AU155" s="21" t="s">
        <v>99</v>
      </c>
      <c r="AY155" s="21" t="s">
        <v>146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21" t="s">
        <v>83</v>
      </c>
      <c r="BK155" s="105">
        <f>ROUND(L155*K155,2)</f>
        <v>0</v>
      </c>
      <c r="BL155" s="21" t="s">
        <v>151</v>
      </c>
      <c r="BM155" s="21" t="s">
        <v>932</v>
      </c>
    </row>
    <row r="156" spans="2:65" s="1" customFormat="1" ht="38.25" customHeight="1">
      <c r="B156" s="123"/>
      <c r="C156" s="143" t="s">
        <v>214</v>
      </c>
      <c r="D156" s="143" t="s">
        <v>147</v>
      </c>
      <c r="E156" s="144" t="s">
        <v>180</v>
      </c>
      <c r="F156" s="240" t="s">
        <v>181</v>
      </c>
      <c r="G156" s="240"/>
      <c r="H156" s="240"/>
      <c r="I156" s="240"/>
      <c r="J156" s="145" t="s">
        <v>182</v>
      </c>
      <c r="K156" s="146">
        <v>8.3520000000000003</v>
      </c>
      <c r="L156" s="241">
        <v>0</v>
      </c>
      <c r="M156" s="241"/>
      <c r="N156" s="223">
        <f>ROUND(L156*K156,2)</f>
        <v>0</v>
      </c>
      <c r="O156" s="223"/>
      <c r="P156" s="223"/>
      <c r="Q156" s="223"/>
      <c r="R156" s="124"/>
      <c r="T156" s="147" t="s">
        <v>5</v>
      </c>
      <c r="U156" s="46" t="s">
        <v>41</v>
      </c>
      <c r="V156" s="38"/>
      <c r="W156" s="148">
        <f>V156*K156</f>
        <v>0</v>
      </c>
      <c r="X156" s="148">
        <v>0</v>
      </c>
      <c r="Y156" s="148">
        <f>X156*K156</f>
        <v>0</v>
      </c>
      <c r="Z156" s="148">
        <v>0</v>
      </c>
      <c r="AA156" s="149">
        <f>Z156*K156</f>
        <v>0</v>
      </c>
      <c r="AR156" s="21" t="s">
        <v>151</v>
      </c>
      <c r="AT156" s="21" t="s">
        <v>147</v>
      </c>
      <c r="AU156" s="21" t="s">
        <v>99</v>
      </c>
      <c r="AY156" s="21" t="s">
        <v>146</v>
      </c>
      <c r="BE156" s="105">
        <f>IF(U156="základní",N156,0)</f>
        <v>0</v>
      </c>
      <c r="BF156" s="105">
        <f>IF(U156="snížená",N156,0)</f>
        <v>0</v>
      </c>
      <c r="BG156" s="105">
        <f>IF(U156="zákl. přenesená",N156,0)</f>
        <v>0</v>
      </c>
      <c r="BH156" s="105">
        <f>IF(U156="sníž. přenesená",N156,0)</f>
        <v>0</v>
      </c>
      <c r="BI156" s="105">
        <f>IF(U156="nulová",N156,0)</f>
        <v>0</v>
      </c>
      <c r="BJ156" s="21" t="s">
        <v>83</v>
      </c>
      <c r="BK156" s="105">
        <f>ROUND(L156*K156,2)</f>
        <v>0</v>
      </c>
      <c r="BL156" s="21" t="s">
        <v>151</v>
      </c>
      <c r="BM156" s="21" t="s">
        <v>933</v>
      </c>
    </row>
    <row r="157" spans="2:65" s="11" customFormat="1" ht="16.5" customHeight="1">
      <c r="B157" s="157"/>
      <c r="C157" s="158"/>
      <c r="D157" s="158"/>
      <c r="E157" s="159" t="s">
        <v>5</v>
      </c>
      <c r="F157" s="242" t="s">
        <v>934</v>
      </c>
      <c r="G157" s="243"/>
      <c r="H157" s="243"/>
      <c r="I157" s="243"/>
      <c r="J157" s="158"/>
      <c r="K157" s="160">
        <v>8.3520000000000003</v>
      </c>
      <c r="L157" s="158"/>
      <c r="M157" s="158"/>
      <c r="N157" s="158"/>
      <c r="O157" s="158"/>
      <c r="P157" s="158"/>
      <c r="Q157" s="158"/>
      <c r="R157" s="161"/>
      <c r="T157" s="162"/>
      <c r="U157" s="158"/>
      <c r="V157" s="158"/>
      <c r="W157" s="158"/>
      <c r="X157" s="158"/>
      <c r="Y157" s="158"/>
      <c r="Z157" s="158"/>
      <c r="AA157" s="163"/>
      <c r="AT157" s="164" t="s">
        <v>154</v>
      </c>
      <c r="AU157" s="164" t="s">
        <v>99</v>
      </c>
      <c r="AV157" s="11" t="s">
        <v>99</v>
      </c>
      <c r="AW157" s="11" t="s">
        <v>35</v>
      </c>
      <c r="AX157" s="11" t="s">
        <v>83</v>
      </c>
      <c r="AY157" s="164" t="s">
        <v>146</v>
      </c>
    </row>
    <row r="158" spans="2:65" s="9" customFormat="1" ht="29.85" customHeight="1">
      <c r="B158" s="132"/>
      <c r="C158" s="133"/>
      <c r="D158" s="142" t="s">
        <v>887</v>
      </c>
      <c r="E158" s="142"/>
      <c r="F158" s="142"/>
      <c r="G158" s="142"/>
      <c r="H158" s="142"/>
      <c r="I158" s="142"/>
      <c r="J158" s="142"/>
      <c r="K158" s="142"/>
      <c r="L158" s="142"/>
      <c r="M158" s="142"/>
      <c r="N158" s="228">
        <f>BK158</f>
        <v>0</v>
      </c>
      <c r="O158" s="229"/>
      <c r="P158" s="229"/>
      <c r="Q158" s="229"/>
      <c r="R158" s="135"/>
      <c r="T158" s="136"/>
      <c r="U158" s="133"/>
      <c r="V158" s="133"/>
      <c r="W158" s="137">
        <f>SUM(W159:W162)</f>
        <v>0</v>
      </c>
      <c r="X158" s="133"/>
      <c r="Y158" s="137">
        <f>SUM(Y159:Y162)</f>
        <v>0.23184000000000002</v>
      </c>
      <c r="Z158" s="133"/>
      <c r="AA158" s="138">
        <f>SUM(AA159:AA162)</f>
        <v>0</v>
      </c>
      <c r="AR158" s="139" t="s">
        <v>83</v>
      </c>
      <c r="AT158" s="140" t="s">
        <v>74</v>
      </c>
      <c r="AU158" s="140" t="s">
        <v>83</v>
      </c>
      <c r="AY158" s="139" t="s">
        <v>146</v>
      </c>
      <c r="BK158" s="141">
        <f>SUM(BK159:BK162)</f>
        <v>0</v>
      </c>
    </row>
    <row r="159" spans="2:65" s="1" customFormat="1" ht="25.5" customHeight="1">
      <c r="B159" s="123"/>
      <c r="C159" s="143" t="s">
        <v>220</v>
      </c>
      <c r="D159" s="143" t="s">
        <v>147</v>
      </c>
      <c r="E159" s="144" t="s">
        <v>935</v>
      </c>
      <c r="F159" s="240" t="s">
        <v>936</v>
      </c>
      <c r="G159" s="240"/>
      <c r="H159" s="240"/>
      <c r="I159" s="240"/>
      <c r="J159" s="145" t="s">
        <v>209</v>
      </c>
      <c r="K159" s="146">
        <v>5.7960000000000003</v>
      </c>
      <c r="L159" s="241">
        <v>0</v>
      </c>
      <c r="M159" s="241"/>
      <c r="N159" s="223">
        <f>ROUND(L159*K159,2)</f>
        <v>0</v>
      </c>
      <c r="O159" s="223"/>
      <c r="P159" s="223"/>
      <c r="Q159" s="223"/>
      <c r="R159" s="124"/>
      <c r="T159" s="147" t="s">
        <v>5</v>
      </c>
      <c r="U159" s="46" t="s">
        <v>41</v>
      </c>
      <c r="V159" s="38"/>
      <c r="W159" s="148">
        <f>V159*K159</f>
        <v>0</v>
      </c>
      <c r="X159" s="148">
        <v>0.04</v>
      </c>
      <c r="Y159" s="148">
        <f>X159*K159</f>
        <v>0.23184000000000002</v>
      </c>
      <c r="Z159" s="148">
        <v>0</v>
      </c>
      <c r="AA159" s="149">
        <f>Z159*K159</f>
        <v>0</v>
      </c>
      <c r="AR159" s="21" t="s">
        <v>151</v>
      </c>
      <c r="AT159" s="21" t="s">
        <v>147</v>
      </c>
      <c r="AU159" s="21" t="s">
        <v>99</v>
      </c>
      <c r="AY159" s="21" t="s">
        <v>146</v>
      </c>
      <c r="BE159" s="105">
        <f>IF(U159="základní",N159,0)</f>
        <v>0</v>
      </c>
      <c r="BF159" s="105">
        <f>IF(U159="snížená",N159,0)</f>
        <v>0</v>
      </c>
      <c r="BG159" s="105">
        <f>IF(U159="zákl. přenesená",N159,0)</f>
        <v>0</v>
      </c>
      <c r="BH159" s="105">
        <f>IF(U159="sníž. přenesená",N159,0)</f>
        <v>0</v>
      </c>
      <c r="BI159" s="105">
        <f>IF(U159="nulová",N159,0)</f>
        <v>0</v>
      </c>
      <c r="BJ159" s="21" t="s">
        <v>83</v>
      </c>
      <c r="BK159" s="105">
        <f>ROUND(L159*K159,2)</f>
        <v>0</v>
      </c>
      <c r="BL159" s="21" t="s">
        <v>151</v>
      </c>
      <c r="BM159" s="21" t="s">
        <v>937</v>
      </c>
    </row>
    <row r="160" spans="2:65" s="11" customFormat="1" ht="16.5" customHeight="1">
      <c r="B160" s="157"/>
      <c r="C160" s="158"/>
      <c r="D160" s="158"/>
      <c r="E160" s="159" t="s">
        <v>5</v>
      </c>
      <c r="F160" s="242" t="s">
        <v>938</v>
      </c>
      <c r="G160" s="243"/>
      <c r="H160" s="243"/>
      <c r="I160" s="243"/>
      <c r="J160" s="158"/>
      <c r="K160" s="160">
        <v>4.9560000000000004</v>
      </c>
      <c r="L160" s="158"/>
      <c r="M160" s="158"/>
      <c r="N160" s="158"/>
      <c r="O160" s="158"/>
      <c r="P160" s="158"/>
      <c r="Q160" s="158"/>
      <c r="R160" s="161"/>
      <c r="T160" s="162"/>
      <c r="U160" s="158"/>
      <c r="V160" s="158"/>
      <c r="W160" s="158"/>
      <c r="X160" s="158"/>
      <c r="Y160" s="158"/>
      <c r="Z160" s="158"/>
      <c r="AA160" s="163"/>
      <c r="AT160" s="164" t="s">
        <v>154</v>
      </c>
      <c r="AU160" s="164" t="s">
        <v>99</v>
      </c>
      <c r="AV160" s="11" t="s">
        <v>99</v>
      </c>
      <c r="AW160" s="11" t="s">
        <v>35</v>
      </c>
      <c r="AX160" s="11" t="s">
        <v>75</v>
      </c>
      <c r="AY160" s="164" t="s">
        <v>146</v>
      </c>
    </row>
    <row r="161" spans="2:65" s="11" customFormat="1" ht="16.5" customHeight="1">
      <c r="B161" s="157"/>
      <c r="C161" s="158"/>
      <c r="D161" s="158"/>
      <c r="E161" s="159" t="s">
        <v>5</v>
      </c>
      <c r="F161" s="234" t="s">
        <v>939</v>
      </c>
      <c r="G161" s="235"/>
      <c r="H161" s="235"/>
      <c r="I161" s="235"/>
      <c r="J161" s="158"/>
      <c r="K161" s="160">
        <v>0.84</v>
      </c>
      <c r="L161" s="158"/>
      <c r="M161" s="158"/>
      <c r="N161" s="158"/>
      <c r="O161" s="158"/>
      <c r="P161" s="158"/>
      <c r="Q161" s="158"/>
      <c r="R161" s="161"/>
      <c r="T161" s="162"/>
      <c r="U161" s="158"/>
      <c r="V161" s="158"/>
      <c r="W161" s="158"/>
      <c r="X161" s="158"/>
      <c r="Y161" s="158"/>
      <c r="Z161" s="158"/>
      <c r="AA161" s="163"/>
      <c r="AT161" s="164" t="s">
        <v>154</v>
      </c>
      <c r="AU161" s="164" t="s">
        <v>99</v>
      </c>
      <c r="AV161" s="11" t="s">
        <v>99</v>
      </c>
      <c r="AW161" s="11" t="s">
        <v>35</v>
      </c>
      <c r="AX161" s="11" t="s">
        <v>75</v>
      </c>
      <c r="AY161" s="164" t="s">
        <v>146</v>
      </c>
    </row>
    <row r="162" spans="2:65" s="12" customFormat="1" ht="16.5" customHeight="1">
      <c r="B162" s="165"/>
      <c r="C162" s="166"/>
      <c r="D162" s="166"/>
      <c r="E162" s="167" t="s">
        <v>5</v>
      </c>
      <c r="F162" s="238" t="s">
        <v>163</v>
      </c>
      <c r="G162" s="239"/>
      <c r="H162" s="239"/>
      <c r="I162" s="239"/>
      <c r="J162" s="166"/>
      <c r="K162" s="168">
        <v>5.7960000000000003</v>
      </c>
      <c r="L162" s="166"/>
      <c r="M162" s="166"/>
      <c r="N162" s="166"/>
      <c r="O162" s="166"/>
      <c r="P162" s="166"/>
      <c r="Q162" s="166"/>
      <c r="R162" s="169"/>
      <c r="T162" s="170"/>
      <c r="U162" s="166"/>
      <c r="V162" s="166"/>
      <c r="W162" s="166"/>
      <c r="X162" s="166"/>
      <c r="Y162" s="166"/>
      <c r="Z162" s="166"/>
      <c r="AA162" s="171"/>
      <c r="AT162" s="172" t="s">
        <v>154</v>
      </c>
      <c r="AU162" s="172" t="s">
        <v>99</v>
      </c>
      <c r="AV162" s="12" t="s">
        <v>151</v>
      </c>
      <c r="AW162" s="12" t="s">
        <v>35</v>
      </c>
      <c r="AX162" s="12" t="s">
        <v>83</v>
      </c>
      <c r="AY162" s="172" t="s">
        <v>146</v>
      </c>
    </row>
    <row r="163" spans="2:65" s="9" customFormat="1" ht="29.85" customHeight="1">
      <c r="B163" s="132"/>
      <c r="C163" s="133"/>
      <c r="D163" s="142" t="s">
        <v>117</v>
      </c>
      <c r="E163" s="142"/>
      <c r="F163" s="142"/>
      <c r="G163" s="142"/>
      <c r="H163" s="142"/>
      <c r="I163" s="142"/>
      <c r="J163" s="142"/>
      <c r="K163" s="142"/>
      <c r="L163" s="142"/>
      <c r="M163" s="142"/>
      <c r="N163" s="228">
        <f>BK163</f>
        <v>0</v>
      </c>
      <c r="O163" s="229"/>
      <c r="P163" s="229"/>
      <c r="Q163" s="229"/>
      <c r="R163" s="135"/>
      <c r="T163" s="136"/>
      <c r="U163" s="133"/>
      <c r="V163" s="133"/>
      <c r="W163" s="137">
        <f>SUM(W164:W172)</f>
        <v>0</v>
      </c>
      <c r="X163" s="133"/>
      <c r="Y163" s="137">
        <f>SUM(Y164:Y172)</f>
        <v>0</v>
      </c>
      <c r="Z163" s="133"/>
      <c r="AA163" s="138">
        <f>SUM(AA164:AA172)</f>
        <v>0.65800000000000003</v>
      </c>
      <c r="AR163" s="139" t="s">
        <v>83</v>
      </c>
      <c r="AT163" s="140" t="s">
        <v>74</v>
      </c>
      <c r="AU163" s="140" t="s">
        <v>83</v>
      </c>
      <c r="AY163" s="139" t="s">
        <v>146</v>
      </c>
      <c r="BK163" s="141">
        <f>SUM(BK164:BK172)</f>
        <v>0</v>
      </c>
    </row>
    <row r="164" spans="2:65" s="1" customFormat="1" ht="25.5" customHeight="1">
      <c r="B164" s="123"/>
      <c r="C164" s="143" t="s">
        <v>226</v>
      </c>
      <c r="D164" s="143" t="s">
        <v>147</v>
      </c>
      <c r="E164" s="144" t="s">
        <v>940</v>
      </c>
      <c r="F164" s="240" t="s">
        <v>941</v>
      </c>
      <c r="G164" s="240"/>
      <c r="H164" s="240"/>
      <c r="I164" s="240"/>
      <c r="J164" s="145" t="s">
        <v>204</v>
      </c>
      <c r="K164" s="146">
        <v>2</v>
      </c>
      <c r="L164" s="241">
        <v>0</v>
      </c>
      <c r="M164" s="241"/>
      <c r="N164" s="223">
        <f>ROUND(L164*K164,2)</f>
        <v>0</v>
      </c>
      <c r="O164" s="223"/>
      <c r="P164" s="223"/>
      <c r="Q164" s="223"/>
      <c r="R164" s="124"/>
      <c r="T164" s="147" t="s">
        <v>5</v>
      </c>
      <c r="U164" s="46" t="s">
        <v>41</v>
      </c>
      <c r="V164" s="38"/>
      <c r="W164" s="148">
        <f>V164*K164</f>
        <v>0</v>
      </c>
      <c r="X164" s="148">
        <v>0</v>
      </c>
      <c r="Y164" s="148">
        <f>X164*K164</f>
        <v>0</v>
      </c>
      <c r="Z164" s="148">
        <v>8.8999999999999996E-2</v>
      </c>
      <c r="AA164" s="149">
        <f>Z164*K164</f>
        <v>0.17799999999999999</v>
      </c>
      <c r="AR164" s="21" t="s">
        <v>151</v>
      </c>
      <c r="AT164" s="21" t="s">
        <v>147</v>
      </c>
      <c r="AU164" s="21" t="s">
        <v>99</v>
      </c>
      <c r="AY164" s="21" t="s">
        <v>146</v>
      </c>
      <c r="BE164" s="105">
        <f>IF(U164="základní",N164,0)</f>
        <v>0</v>
      </c>
      <c r="BF164" s="105">
        <f>IF(U164="snížená",N164,0)</f>
        <v>0</v>
      </c>
      <c r="BG164" s="105">
        <f>IF(U164="zákl. přenesená",N164,0)</f>
        <v>0</v>
      </c>
      <c r="BH164" s="105">
        <f>IF(U164="sníž. přenesená",N164,0)</f>
        <v>0</v>
      </c>
      <c r="BI164" s="105">
        <f>IF(U164="nulová",N164,0)</f>
        <v>0</v>
      </c>
      <c r="BJ164" s="21" t="s">
        <v>83</v>
      </c>
      <c r="BK164" s="105">
        <f>ROUND(L164*K164,2)</f>
        <v>0</v>
      </c>
      <c r="BL164" s="21" t="s">
        <v>151</v>
      </c>
      <c r="BM164" s="21" t="s">
        <v>942</v>
      </c>
    </row>
    <row r="165" spans="2:65" s="10" customFormat="1" ht="25.5" customHeight="1">
      <c r="B165" s="150"/>
      <c r="C165" s="151"/>
      <c r="D165" s="151"/>
      <c r="E165" s="152" t="s">
        <v>5</v>
      </c>
      <c r="F165" s="232" t="s">
        <v>943</v>
      </c>
      <c r="G165" s="233"/>
      <c r="H165" s="233"/>
      <c r="I165" s="233"/>
      <c r="J165" s="151"/>
      <c r="K165" s="152" t="s">
        <v>5</v>
      </c>
      <c r="L165" s="151"/>
      <c r="M165" s="151"/>
      <c r="N165" s="151"/>
      <c r="O165" s="151"/>
      <c r="P165" s="151"/>
      <c r="Q165" s="151"/>
      <c r="R165" s="153"/>
      <c r="T165" s="154"/>
      <c r="U165" s="151"/>
      <c r="V165" s="151"/>
      <c r="W165" s="151"/>
      <c r="X165" s="151"/>
      <c r="Y165" s="151"/>
      <c r="Z165" s="151"/>
      <c r="AA165" s="155"/>
      <c r="AT165" s="156" t="s">
        <v>154</v>
      </c>
      <c r="AU165" s="156" t="s">
        <v>99</v>
      </c>
      <c r="AV165" s="10" t="s">
        <v>83</v>
      </c>
      <c r="AW165" s="10" t="s">
        <v>35</v>
      </c>
      <c r="AX165" s="10" t="s">
        <v>75</v>
      </c>
      <c r="AY165" s="156" t="s">
        <v>146</v>
      </c>
    </row>
    <row r="166" spans="2:65" s="11" customFormat="1" ht="16.5" customHeight="1">
      <c r="B166" s="157"/>
      <c r="C166" s="158"/>
      <c r="D166" s="158"/>
      <c r="E166" s="159" t="s">
        <v>5</v>
      </c>
      <c r="F166" s="234" t="s">
        <v>99</v>
      </c>
      <c r="G166" s="235"/>
      <c r="H166" s="235"/>
      <c r="I166" s="235"/>
      <c r="J166" s="158"/>
      <c r="K166" s="160">
        <v>2</v>
      </c>
      <c r="L166" s="158"/>
      <c r="M166" s="158"/>
      <c r="N166" s="158"/>
      <c r="O166" s="158"/>
      <c r="P166" s="158"/>
      <c r="Q166" s="158"/>
      <c r="R166" s="161"/>
      <c r="T166" s="162"/>
      <c r="U166" s="158"/>
      <c r="V166" s="158"/>
      <c r="W166" s="158"/>
      <c r="X166" s="158"/>
      <c r="Y166" s="158"/>
      <c r="Z166" s="158"/>
      <c r="AA166" s="163"/>
      <c r="AT166" s="164" t="s">
        <v>154</v>
      </c>
      <c r="AU166" s="164" t="s">
        <v>99</v>
      </c>
      <c r="AV166" s="11" t="s">
        <v>99</v>
      </c>
      <c r="AW166" s="11" t="s">
        <v>35</v>
      </c>
      <c r="AX166" s="11" t="s">
        <v>83</v>
      </c>
      <c r="AY166" s="164" t="s">
        <v>146</v>
      </c>
    </row>
    <row r="167" spans="2:65" s="1" customFormat="1" ht="25.5" customHeight="1">
      <c r="B167" s="123"/>
      <c r="C167" s="143" t="s">
        <v>11</v>
      </c>
      <c r="D167" s="143" t="s">
        <v>147</v>
      </c>
      <c r="E167" s="144" t="s">
        <v>944</v>
      </c>
      <c r="F167" s="240" t="s">
        <v>945</v>
      </c>
      <c r="G167" s="240"/>
      <c r="H167" s="240"/>
      <c r="I167" s="240"/>
      <c r="J167" s="145" t="s">
        <v>229</v>
      </c>
      <c r="K167" s="146">
        <v>59</v>
      </c>
      <c r="L167" s="241">
        <v>0</v>
      </c>
      <c r="M167" s="241"/>
      <c r="N167" s="223">
        <f>ROUND(L167*K167,2)</f>
        <v>0</v>
      </c>
      <c r="O167" s="223"/>
      <c r="P167" s="223"/>
      <c r="Q167" s="223"/>
      <c r="R167" s="124"/>
      <c r="T167" s="147" t="s">
        <v>5</v>
      </c>
      <c r="U167" s="46" t="s">
        <v>41</v>
      </c>
      <c r="V167" s="38"/>
      <c r="W167" s="148">
        <f>V167*K167</f>
        <v>0</v>
      </c>
      <c r="X167" s="148">
        <v>0</v>
      </c>
      <c r="Y167" s="148">
        <f>X167*K167</f>
        <v>0</v>
      </c>
      <c r="Z167" s="148">
        <v>6.0000000000000001E-3</v>
      </c>
      <c r="AA167" s="149">
        <f>Z167*K167</f>
        <v>0.35399999999999998</v>
      </c>
      <c r="AR167" s="21" t="s">
        <v>151</v>
      </c>
      <c r="AT167" s="21" t="s">
        <v>147</v>
      </c>
      <c r="AU167" s="21" t="s">
        <v>99</v>
      </c>
      <c r="AY167" s="21" t="s">
        <v>146</v>
      </c>
      <c r="BE167" s="105">
        <f>IF(U167="základní",N167,0)</f>
        <v>0</v>
      </c>
      <c r="BF167" s="105">
        <f>IF(U167="snížená",N167,0)</f>
        <v>0</v>
      </c>
      <c r="BG167" s="105">
        <f>IF(U167="zákl. přenesená",N167,0)</f>
        <v>0</v>
      </c>
      <c r="BH167" s="105">
        <f>IF(U167="sníž. přenesená",N167,0)</f>
        <v>0</v>
      </c>
      <c r="BI167" s="105">
        <f>IF(U167="nulová",N167,0)</f>
        <v>0</v>
      </c>
      <c r="BJ167" s="21" t="s">
        <v>83</v>
      </c>
      <c r="BK167" s="105">
        <f>ROUND(L167*K167,2)</f>
        <v>0</v>
      </c>
      <c r="BL167" s="21" t="s">
        <v>151</v>
      </c>
      <c r="BM167" s="21" t="s">
        <v>946</v>
      </c>
    </row>
    <row r="168" spans="2:65" s="10" customFormat="1" ht="16.5" customHeight="1">
      <c r="B168" s="150"/>
      <c r="C168" s="151"/>
      <c r="D168" s="151"/>
      <c r="E168" s="152" t="s">
        <v>5</v>
      </c>
      <c r="F168" s="232" t="s">
        <v>947</v>
      </c>
      <c r="G168" s="233"/>
      <c r="H168" s="233"/>
      <c r="I168" s="233"/>
      <c r="J168" s="151"/>
      <c r="K168" s="152" t="s">
        <v>5</v>
      </c>
      <c r="L168" s="151"/>
      <c r="M168" s="151"/>
      <c r="N168" s="151"/>
      <c r="O168" s="151"/>
      <c r="P168" s="151"/>
      <c r="Q168" s="151"/>
      <c r="R168" s="153"/>
      <c r="T168" s="154"/>
      <c r="U168" s="151"/>
      <c r="V168" s="151"/>
      <c r="W168" s="151"/>
      <c r="X168" s="151"/>
      <c r="Y168" s="151"/>
      <c r="Z168" s="151"/>
      <c r="AA168" s="155"/>
      <c r="AT168" s="156" t="s">
        <v>154</v>
      </c>
      <c r="AU168" s="156" t="s">
        <v>99</v>
      </c>
      <c r="AV168" s="10" t="s">
        <v>83</v>
      </c>
      <c r="AW168" s="10" t="s">
        <v>35</v>
      </c>
      <c r="AX168" s="10" t="s">
        <v>75</v>
      </c>
      <c r="AY168" s="156" t="s">
        <v>146</v>
      </c>
    </row>
    <row r="169" spans="2:65" s="11" customFormat="1" ht="16.5" customHeight="1">
      <c r="B169" s="157"/>
      <c r="C169" s="158"/>
      <c r="D169" s="158"/>
      <c r="E169" s="159" t="s">
        <v>5</v>
      </c>
      <c r="F169" s="234" t="s">
        <v>483</v>
      </c>
      <c r="G169" s="235"/>
      <c r="H169" s="235"/>
      <c r="I169" s="235"/>
      <c r="J169" s="158"/>
      <c r="K169" s="160">
        <v>59</v>
      </c>
      <c r="L169" s="158"/>
      <c r="M169" s="158"/>
      <c r="N169" s="158"/>
      <c r="O169" s="158"/>
      <c r="P169" s="158"/>
      <c r="Q169" s="158"/>
      <c r="R169" s="161"/>
      <c r="T169" s="162"/>
      <c r="U169" s="158"/>
      <c r="V169" s="158"/>
      <c r="W169" s="158"/>
      <c r="X169" s="158"/>
      <c r="Y169" s="158"/>
      <c r="Z169" s="158"/>
      <c r="AA169" s="163"/>
      <c r="AT169" s="164" t="s">
        <v>154</v>
      </c>
      <c r="AU169" s="164" t="s">
        <v>99</v>
      </c>
      <c r="AV169" s="11" t="s">
        <v>99</v>
      </c>
      <c r="AW169" s="11" t="s">
        <v>35</v>
      </c>
      <c r="AX169" s="11" t="s">
        <v>83</v>
      </c>
      <c r="AY169" s="164" t="s">
        <v>146</v>
      </c>
    </row>
    <row r="170" spans="2:65" s="1" customFormat="1" ht="25.5" customHeight="1">
      <c r="B170" s="123"/>
      <c r="C170" s="143" t="s">
        <v>236</v>
      </c>
      <c r="D170" s="143" t="s">
        <v>147</v>
      </c>
      <c r="E170" s="144" t="s">
        <v>948</v>
      </c>
      <c r="F170" s="240" t="s">
        <v>949</v>
      </c>
      <c r="G170" s="240"/>
      <c r="H170" s="240"/>
      <c r="I170" s="240"/>
      <c r="J170" s="145" t="s">
        <v>229</v>
      </c>
      <c r="K170" s="146">
        <v>7</v>
      </c>
      <c r="L170" s="241">
        <v>0</v>
      </c>
      <c r="M170" s="241"/>
      <c r="N170" s="223">
        <f>ROUND(L170*K170,2)</f>
        <v>0</v>
      </c>
      <c r="O170" s="223"/>
      <c r="P170" s="223"/>
      <c r="Q170" s="223"/>
      <c r="R170" s="124"/>
      <c r="T170" s="147" t="s">
        <v>5</v>
      </c>
      <c r="U170" s="46" t="s">
        <v>41</v>
      </c>
      <c r="V170" s="38"/>
      <c r="W170" s="148">
        <f>V170*K170</f>
        <v>0</v>
      </c>
      <c r="X170" s="148">
        <v>0</v>
      </c>
      <c r="Y170" s="148">
        <f>X170*K170</f>
        <v>0</v>
      </c>
      <c r="Z170" s="148">
        <v>1.7999999999999999E-2</v>
      </c>
      <c r="AA170" s="149">
        <f>Z170*K170</f>
        <v>0.126</v>
      </c>
      <c r="AR170" s="21" t="s">
        <v>151</v>
      </c>
      <c r="AT170" s="21" t="s">
        <v>147</v>
      </c>
      <c r="AU170" s="21" t="s">
        <v>99</v>
      </c>
      <c r="AY170" s="21" t="s">
        <v>146</v>
      </c>
      <c r="BE170" s="105">
        <f>IF(U170="základní",N170,0)</f>
        <v>0</v>
      </c>
      <c r="BF170" s="105">
        <f>IF(U170="snížená",N170,0)</f>
        <v>0</v>
      </c>
      <c r="BG170" s="105">
        <f>IF(U170="zákl. přenesená",N170,0)</f>
        <v>0</v>
      </c>
      <c r="BH170" s="105">
        <f>IF(U170="sníž. přenesená",N170,0)</f>
        <v>0</v>
      </c>
      <c r="BI170" s="105">
        <f>IF(U170="nulová",N170,0)</f>
        <v>0</v>
      </c>
      <c r="BJ170" s="21" t="s">
        <v>83</v>
      </c>
      <c r="BK170" s="105">
        <f>ROUND(L170*K170,2)</f>
        <v>0</v>
      </c>
      <c r="BL170" s="21" t="s">
        <v>151</v>
      </c>
      <c r="BM170" s="21" t="s">
        <v>950</v>
      </c>
    </row>
    <row r="171" spans="2:65" s="10" customFormat="1" ht="16.5" customHeight="1">
      <c r="B171" s="150"/>
      <c r="C171" s="151"/>
      <c r="D171" s="151"/>
      <c r="E171" s="152" t="s">
        <v>5</v>
      </c>
      <c r="F171" s="232" t="s">
        <v>951</v>
      </c>
      <c r="G171" s="233"/>
      <c r="H171" s="233"/>
      <c r="I171" s="233"/>
      <c r="J171" s="151"/>
      <c r="K171" s="152" t="s">
        <v>5</v>
      </c>
      <c r="L171" s="151"/>
      <c r="M171" s="151"/>
      <c r="N171" s="151"/>
      <c r="O171" s="151"/>
      <c r="P171" s="151"/>
      <c r="Q171" s="151"/>
      <c r="R171" s="153"/>
      <c r="T171" s="154"/>
      <c r="U171" s="151"/>
      <c r="V171" s="151"/>
      <c r="W171" s="151"/>
      <c r="X171" s="151"/>
      <c r="Y171" s="151"/>
      <c r="Z171" s="151"/>
      <c r="AA171" s="155"/>
      <c r="AT171" s="156" t="s">
        <v>154</v>
      </c>
      <c r="AU171" s="156" t="s">
        <v>99</v>
      </c>
      <c r="AV171" s="10" t="s">
        <v>83</v>
      </c>
      <c r="AW171" s="10" t="s">
        <v>35</v>
      </c>
      <c r="AX171" s="10" t="s">
        <v>75</v>
      </c>
      <c r="AY171" s="156" t="s">
        <v>146</v>
      </c>
    </row>
    <row r="172" spans="2:65" s="11" customFormat="1" ht="16.5" customHeight="1">
      <c r="B172" s="157"/>
      <c r="C172" s="158"/>
      <c r="D172" s="158"/>
      <c r="E172" s="159" t="s">
        <v>5</v>
      </c>
      <c r="F172" s="234" t="s">
        <v>952</v>
      </c>
      <c r="G172" s="235"/>
      <c r="H172" s="235"/>
      <c r="I172" s="235"/>
      <c r="J172" s="158"/>
      <c r="K172" s="160">
        <v>7</v>
      </c>
      <c r="L172" s="158"/>
      <c r="M172" s="158"/>
      <c r="N172" s="158"/>
      <c r="O172" s="158"/>
      <c r="P172" s="158"/>
      <c r="Q172" s="158"/>
      <c r="R172" s="161"/>
      <c r="T172" s="162"/>
      <c r="U172" s="158"/>
      <c r="V172" s="158"/>
      <c r="W172" s="158"/>
      <c r="X172" s="158"/>
      <c r="Y172" s="158"/>
      <c r="Z172" s="158"/>
      <c r="AA172" s="163"/>
      <c r="AT172" s="164" t="s">
        <v>154</v>
      </c>
      <c r="AU172" s="164" t="s">
        <v>99</v>
      </c>
      <c r="AV172" s="11" t="s">
        <v>99</v>
      </c>
      <c r="AW172" s="11" t="s">
        <v>35</v>
      </c>
      <c r="AX172" s="11" t="s">
        <v>83</v>
      </c>
      <c r="AY172" s="164" t="s">
        <v>146</v>
      </c>
    </row>
    <row r="173" spans="2:65" s="9" customFormat="1" ht="29.85" customHeight="1">
      <c r="B173" s="132"/>
      <c r="C173" s="133"/>
      <c r="D173" s="142" t="s">
        <v>120</v>
      </c>
      <c r="E173" s="142"/>
      <c r="F173" s="142"/>
      <c r="G173" s="142"/>
      <c r="H173" s="142"/>
      <c r="I173" s="142"/>
      <c r="J173" s="142"/>
      <c r="K173" s="142"/>
      <c r="L173" s="142"/>
      <c r="M173" s="142"/>
      <c r="N173" s="228">
        <f>BK173</f>
        <v>0</v>
      </c>
      <c r="O173" s="229"/>
      <c r="P173" s="229"/>
      <c r="Q173" s="229"/>
      <c r="R173" s="135"/>
      <c r="T173" s="136"/>
      <c r="U173" s="133"/>
      <c r="V173" s="133"/>
      <c r="W173" s="137">
        <f>SUM(W174:W177)</f>
        <v>0</v>
      </c>
      <c r="X173" s="133"/>
      <c r="Y173" s="137">
        <f>SUM(Y174:Y177)</f>
        <v>0</v>
      </c>
      <c r="Z173" s="133"/>
      <c r="AA173" s="138">
        <f>SUM(AA174:AA177)</f>
        <v>0</v>
      </c>
      <c r="AR173" s="139" t="s">
        <v>83</v>
      </c>
      <c r="AT173" s="140" t="s">
        <v>74</v>
      </c>
      <c r="AU173" s="140" t="s">
        <v>83</v>
      </c>
      <c r="AY173" s="139" t="s">
        <v>146</v>
      </c>
      <c r="BK173" s="141">
        <f>SUM(BK174:BK177)</f>
        <v>0</v>
      </c>
    </row>
    <row r="174" spans="2:65" s="1" customFormat="1" ht="38.25" customHeight="1">
      <c r="B174" s="123"/>
      <c r="C174" s="143" t="s">
        <v>242</v>
      </c>
      <c r="D174" s="143" t="s">
        <v>147</v>
      </c>
      <c r="E174" s="144" t="s">
        <v>494</v>
      </c>
      <c r="F174" s="240" t="s">
        <v>495</v>
      </c>
      <c r="G174" s="240"/>
      <c r="H174" s="240"/>
      <c r="I174" s="240"/>
      <c r="J174" s="145" t="s">
        <v>182</v>
      </c>
      <c r="K174" s="146">
        <v>1.6990000000000001</v>
      </c>
      <c r="L174" s="241">
        <v>0</v>
      </c>
      <c r="M174" s="241"/>
      <c r="N174" s="223">
        <f>ROUND(L174*K174,2)</f>
        <v>0</v>
      </c>
      <c r="O174" s="223"/>
      <c r="P174" s="223"/>
      <c r="Q174" s="223"/>
      <c r="R174" s="124"/>
      <c r="T174" s="147" t="s">
        <v>5</v>
      </c>
      <c r="U174" s="46" t="s">
        <v>41</v>
      </c>
      <c r="V174" s="38"/>
      <c r="W174" s="148">
        <f>V174*K174</f>
        <v>0</v>
      </c>
      <c r="X174" s="148">
        <v>0</v>
      </c>
      <c r="Y174" s="148">
        <f>X174*K174</f>
        <v>0</v>
      </c>
      <c r="Z174" s="148">
        <v>0</v>
      </c>
      <c r="AA174" s="149">
        <f>Z174*K174</f>
        <v>0</v>
      </c>
      <c r="AR174" s="21" t="s">
        <v>151</v>
      </c>
      <c r="AT174" s="21" t="s">
        <v>147</v>
      </c>
      <c r="AU174" s="21" t="s">
        <v>99</v>
      </c>
      <c r="AY174" s="21" t="s">
        <v>146</v>
      </c>
      <c r="BE174" s="105">
        <f>IF(U174="základní",N174,0)</f>
        <v>0</v>
      </c>
      <c r="BF174" s="105">
        <f>IF(U174="snížená",N174,0)</f>
        <v>0</v>
      </c>
      <c r="BG174" s="105">
        <f>IF(U174="zákl. přenesená",N174,0)</f>
        <v>0</v>
      </c>
      <c r="BH174" s="105">
        <f>IF(U174="sníž. přenesená",N174,0)</f>
        <v>0</v>
      </c>
      <c r="BI174" s="105">
        <f>IF(U174="nulová",N174,0)</f>
        <v>0</v>
      </c>
      <c r="BJ174" s="21" t="s">
        <v>83</v>
      </c>
      <c r="BK174" s="105">
        <f>ROUND(L174*K174,2)</f>
        <v>0</v>
      </c>
      <c r="BL174" s="21" t="s">
        <v>151</v>
      </c>
      <c r="BM174" s="21" t="s">
        <v>953</v>
      </c>
    </row>
    <row r="175" spans="2:65" s="1" customFormat="1" ht="38.25" customHeight="1">
      <c r="B175" s="123"/>
      <c r="C175" s="143" t="s">
        <v>248</v>
      </c>
      <c r="D175" s="143" t="s">
        <v>147</v>
      </c>
      <c r="E175" s="144" t="s">
        <v>498</v>
      </c>
      <c r="F175" s="240" t="s">
        <v>499</v>
      </c>
      <c r="G175" s="240"/>
      <c r="H175" s="240"/>
      <c r="I175" s="240"/>
      <c r="J175" s="145" t="s">
        <v>182</v>
      </c>
      <c r="K175" s="146">
        <v>1.6990000000000001</v>
      </c>
      <c r="L175" s="241">
        <v>0</v>
      </c>
      <c r="M175" s="241"/>
      <c r="N175" s="223">
        <f>ROUND(L175*K175,2)</f>
        <v>0</v>
      </c>
      <c r="O175" s="223"/>
      <c r="P175" s="223"/>
      <c r="Q175" s="223"/>
      <c r="R175" s="124"/>
      <c r="T175" s="147" t="s">
        <v>5</v>
      </c>
      <c r="U175" s="46" t="s">
        <v>41</v>
      </c>
      <c r="V175" s="38"/>
      <c r="W175" s="148">
        <f>V175*K175</f>
        <v>0</v>
      </c>
      <c r="X175" s="148">
        <v>0</v>
      </c>
      <c r="Y175" s="148">
        <f>X175*K175</f>
        <v>0</v>
      </c>
      <c r="Z175" s="148">
        <v>0</v>
      </c>
      <c r="AA175" s="149">
        <f>Z175*K175</f>
        <v>0</v>
      </c>
      <c r="AR175" s="21" t="s">
        <v>151</v>
      </c>
      <c r="AT175" s="21" t="s">
        <v>147</v>
      </c>
      <c r="AU175" s="21" t="s">
        <v>99</v>
      </c>
      <c r="AY175" s="21" t="s">
        <v>146</v>
      </c>
      <c r="BE175" s="105">
        <f>IF(U175="základní",N175,0)</f>
        <v>0</v>
      </c>
      <c r="BF175" s="105">
        <f>IF(U175="snížená",N175,0)</f>
        <v>0</v>
      </c>
      <c r="BG175" s="105">
        <f>IF(U175="zákl. přenesená",N175,0)</f>
        <v>0</v>
      </c>
      <c r="BH175" s="105">
        <f>IF(U175="sníž. přenesená",N175,0)</f>
        <v>0</v>
      </c>
      <c r="BI175" s="105">
        <f>IF(U175="nulová",N175,0)</f>
        <v>0</v>
      </c>
      <c r="BJ175" s="21" t="s">
        <v>83</v>
      </c>
      <c r="BK175" s="105">
        <f>ROUND(L175*K175,2)</f>
        <v>0</v>
      </c>
      <c r="BL175" s="21" t="s">
        <v>151</v>
      </c>
      <c r="BM175" s="21" t="s">
        <v>954</v>
      </c>
    </row>
    <row r="176" spans="2:65" s="1" customFormat="1" ht="25.5" customHeight="1">
      <c r="B176" s="123"/>
      <c r="C176" s="143" t="s">
        <v>252</v>
      </c>
      <c r="D176" s="143" t="s">
        <v>147</v>
      </c>
      <c r="E176" s="144" t="s">
        <v>502</v>
      </c>
      <c r="F176" s="240" t="s">
        <v>503</v>
      </c>
      <c r="G176" s="240"/>
      <c r="H176" s="240"/>
      <c r="I176" s="240"/>
      <c r="J176" s="145" t="s">
        <v>182</v>
      </c>
      <c r="K176" s="146">
        <v>5.0970000000000004</v>
      </c>
      <c r="L176" s="241">
        <v>0</v>
      </c>
      <c r="M176" s="241"/>
      <c r="N176" s="223">
        <f>ROUND(L176*K176,2)</f>
        <v>0</v>
      </c>
      <c r="O176" s="223"/>
      <c r="P176" s="223"/>
      <c r="Q176" s="223"/>
      <c r="R176" s="124"/>
      <c r="T176" s="147" t="s">
        <v>5</v>
      </c>
      <c r="U176" s="46" t="s">
        <v>41</v>
      </c>
      <c r="V176" s="38"/>
      <c r="W176" s="148">
        <f>V176*K176</f>
        <v>0</v>
      </c>
      <c r="X176" s="148">
        <v>0</v>
      </c>
      <c r="Y176" s="148">
        <f>X176*K176</f>
        <v>0</v>
      </c>
      <c r="Z176" s="148">
        <v>0</v>
      </c>
      <c r="AA176" s="149">
        <f>Z176*K176</f>
        <v>0</v>
      </c>
      <c r="AR176" s="21" t="s">
        <v>151</v>
      </c>
      <c r="AT176" s="21" t="s">
        <v>147</v>
      </c>
      <c r="AU176" s="21" t="s">
        <v>99</v>
      </c>
      <c r="AY176" s="21" t="s">
        <v>146</v>
      </c>
      <c r="BE176" s="105">
        <f>IF(U176="základní",N176,0)</f>
        <v>0</v>
      </c>
      <c r="BF176" s="105">
        <f>IF(U176="snížená",N176,0)</f>
        <v>0</v>
      </c>
      <c r="BG176" s="105">
        <f>IF(U176="zákl. přenesená",N176,0)</f>
        <v>0</v>
      </c>
      <c r="BH176" s="105">
        <f>IF(U176="sníž. přenesená",N176,0)</f>
        <v>0</v>
      </c>
      <c r="BI176" s="105">
        <f>IF(U176="nulová",N176,0)</f>
        <v>0</v>
      </c>
      <c r="BJ176" s="21" t="s">
        <v>83</v>
      </c>
      <c r="BK176" s="105">
        <f>ROUND(L176*K176,2)</f>
        <v>0</v>
      </c>
      <c r="BL176" s="21" t="s">
        <v>151</v>
      </c>
      <c r="BM176" s="21" t="s">
        <v>955</v>
      </c>
    </row>
    <row r="177" spans="2:65" s="1" customFormat="1" ht="38.25" customHeight="1">
      <c r="B177" s="123"/>
      <c r="C177" s="143" t="s">
        <v>256</v>
      </c>
      <c r="D177" s="143" t="s">
        <v>147</v>
      </c>
      <c r="E177" s="144" t="s">
        <v>506</v>
      </c>
      <c r="F177" s="240" t="s">
        <v>507</v>
      </c>
      <c r="G177" s="240"/>
      <c r="H177" s="240"/>
      <c r="I177" s="240"/>
      <c r="J177" s="145" t="s">
        <v>182</v>
      </c>
      <c r="K177" s="146">
        <v>1.6990000000000001</v>
      </c>
      <c r="L177" s="241">
        <v>0</v>
      </c>
      <c r="M177" s="241"/>
      <c r="N177" s="223">
        <f>ROUND(L177*K177,2)</f>
        <v>0</v>
      </c>
      <c r="O177" s="223"/>
      <c r="P177" s="223"/>
      <c r="Q177" s="223"/>
      <c r="R177" s="124"/>
      <c r="T177" s="147" t="s">
        <v>5</v>
      </c>
      <c r="U177" s="46" t="s">
        <v>41</v>
      </c>
      <c r="V177" s="38"/>
      <c r="W177" s="148">
        <f>V177*K177</f>
        <v>0</v>
      </c>
      <c r="X177" s="148">
        <v>0</v>
      </c>
      <c r="Y177" s="148">
        <f>X177*K177</f>
        <v>0</v>
      </c>
      <c r="Z177" s="148">
        <v>0</v>
      </c>
      <c r="AA177" s="149">
        <f>Z177*K177</f>
        <v>0</v>
      </c>
      <c r="AR177" s="21" t="s">
        <v>151</v>
      </c>
      <c r="AT177" s="21" t="s">
        <v>147</v>
      </c>
      <c r="AU177" s="21" t="s">
        <v>99</v>
      </c>
      <c r="AY177" s="21" t="s">
        <v>146</v>
      </c>
      <c r="BE177" s="105">
        <f>IF(U177="základní",N177,0)</f>
        <v>0</v>
      </c>
      <c r="BF177" s="105">
        <f>IF(U177="snížená",N177,0)</f>
        <v>0</v>
      </c>
      <c r="BG177" s="105">
        <f>IF(U177="zákl. přenesená",N177,0)</f>
        <v>0</v>
      </c>
      <c r="BH177" s="105">
        <f>IF(U177="sníž. přenesená",N177,0)</f>
        <v>0</v>
      </c>
      <c r="BI177" s="105">
        <f>IF(U177="nulová",N177,0)</f>
        <v>0</v>
      </c>
      <c r="BJ177" s="21" t="s">
        <v>83</v>
      </c>
      <c r="BK177" s="105">
        <f>ROUND(L177*K177,2)</f>
        <v>0</v>
      </c>
      <c r="BL177" s="21" t="s">
        <v>151</v>
      </c>
      <c r="BM177" s="21" t="s">
        <v>956</v>
      </c>
    </row>
    <row r="178" spans="2:65" s="9" customFormat="1" ht="29.85" customHeight="1">
      <c r="B178" s="132"/>
      <c r="C178" s="133"/>
      <c r="D178" s="142" t="s">
        <v>121</v>
      </c>
      <c r="E178" s="142"/>
      <c r="F178" s="142"/>
      <c r="G178" s="142"/>
      <c r="H178" s="142"/>
      <c r="I178" s="142"/>
      <c r="J178" s="142"/>
      <c r="K178" s="142"/>
      <c r="L178" s="142"/>
      <c r="M178" s="142"/>
      <c r="N178" s="230">
        <f>BK178</f>
        <v>0</v>
      </c>
      <c r="O178" s="231"/>
      <c r="P178" s="231"/>
      <c r="Q178" s="231"/>
      <c r="R178" s="135"/>
      <c r="T178" s="136"/>
      <c r="U178" s="133"/>
      <c r="V178" s="133"/>
      <c r="W178" s="137">
        <f>W179</f>
        <v>0</v>
      </c>
      <c r="X178" s="133"/>
      <c r="Y178" s="137">
        <f>Y179</f>
        <v>0</v>
      </c>
      <c r="Z178" s="133"/>
      <c r="AA178" s="138">
        <f>AA179</f>
        <v>0</v>
      </c>
      <c r="AR178" s="139" t="s">
        <v>83</v>
      </c>
      <c r="AT178" s="140" t="s">
        <v>74</v>
      </c>
      <c r="AU178" s="140" t="s">
        <v>83</v>
      </c>
      <c r="AY178" s="139" t="s">
        <v>146</v>
      </c>
      <c r="BK178" s="141">
        <f>BK179</f>
        <v>0</v>
      </c>
    </row>
    <row r="179" spans="2:65" s="1" customFormat="1" ht="16.5" customHeight="1">
      <c r="B179" s="123"/>
      <c r="C179" s="143" t="s">
        <v>10</v>
      </c>
      <c r="D179" s="143" t="s">
        <v>147</v>
      </c>
      <c r="E179" s="144" t="s">
        <v>510</v>
      </c>
      <c r="F179" s="240" t="s">
        <v>511</v>
      </c>
      <c r="G179" s="240"/>
      <c r="H179" s="240"/>
      <c r="I179" s="240"/>
      <c r="J179" s="145" t="s">
        <v>182</v>
      </c>
      <c r="K179" s="146">
        <v>0.23200000000000001</v>
      </c>
      <c r="L179" s="241">
        <v>0</v>
      </c>
      <c r="M179" s="241"/>
      <c r="N179" s="223">
        <f>ROUND(L179*K179,2)</f>
        <v>0</v>
      </c>
      <c r="O179" s="223"/>
      <c r="P179" s="223"/>
      <c r="Q179" s="223"/>
      <c r="R179" s="124"/>
      <c r="T179" s="147" t="s">
        <v>5</v>
      </c>
      <c r="U179" s="46" t="s">
        <v>41</v>
      </c>
      <c r="V179" s="38"/>
      <c r="W179" s="148">
        <f>V179*K179</f>
        <v>0</v>
      </c>
      <c r="X179" s="148">
        <v>0</v>
      </c>
      <c r="Y179" s="148">
        <f>X179*K179</f>
        <v>0</v>
      </c>
      <c r="Z179" s="148">
        <v>0</v>
      </c>
      <c r="AA179" s="149">
        <f>Z179*K179</f>
        <v>0</v>
      </c>
      <c r="AR179" s="21" t="s">
        <v>151</v>
      </c>
      <c r="AT179" s="21" t="s">
        <v>147</v>
      </c>
      <c r="AU179" s="21" t="s">
        <v>99</v>
      </c>
      <c r="AY179" s="21" t="s">
        <v>146</v>
      </c>
      <c r="BE179" s="105">
        <f>IF(U179="základní",N179,0)</f>
        <v>0</v>
      </c>
      <c r="BF179" s="105">
        <f>IF(U179="snížená",N179,0)</f>
        <v>0</v>
      </c>
      <c r="BG179" s="105">
        <f>IF(U179="zákl. přenesená",N179,0)</f>
        <v>0</v>
      </c>
      <c r="BH179" s="105">
        <f>IF(U179="sníž. přenesená",N179,0)</f>
        <v>0</v>
      </c>
      <c r="BI179" s="105">
        <f>IF(U179="nulová",N179,0)</f>
        <v>0</v>
      </c>
      <c r="BJ179" s="21" t="s">
        <v>83</v>
      </c>
      <c r="BK179" s="105">
        <f>ROUND(L179*K179,2)</f>
        <v>0</v>
      </c>
      <c r="BL179" s="21" t="s">
        <v>151</v>
      </c>
      <c r="BM179" s="21" t="s">
        <v>957</v>
      </c>
    </row>
    <row r="180" spans="2:65" s="9" customFormat="1" ht="37.35" customHeight="1">
      <c r="B180" s="132"/>
      <c r="C180" s="133"/>
      <c r="D180" s="134" t="s">
        <v>122</v>
      </c>
      <c r="E180" s="134"/>
      <c r="F180" s="134"/>
      <c r="G180" s="134"/>
      <c r="H180" s="134"/>
      <c r="I180" s="134"/>
      <c r="J180" s="134"/>
      <c r="K180" s="134"/>
      <c r="L180" s="134"/>
      <c r="M180" s="134"/>
      <c r="N180" s="220">
        <f>BK180</f>
        <v>0</v>
      </c>
      <c r="O180" s="221"/>
      <c r="P180" s="221"/>
      <c r="Q180" s="221"/>
      <c r="R180" s="135"/>
      <c r="T180" s="136"/>
      <c r="U180" s="133"/>
      <c r="V180" s="133"/>
      <c r="W180" s="137">
        <f>W181+W224+W233+W254</f>
        <v>0</v>
      </c>
      <c r="X180" s="133"/>
      <c r="Y180" s="137">
        <f>Y181+Y224+Y233+Y254</f>
        <v>0.45818499999999995</v>
      </c>
      <c r="Z180" s="133"/>
      <c r="AA180" s="138">
        <f>AA181+AA224+AA233+AA254</f>
        <v>1.0414500000000002</v>
      </c>
      <c r="AR180" s="139" t="s">
        <v>99</v>
      </c>
      <c r="AT180" s="140" t="s">
        <v>74</v>
      </c>
      <c r="AU180" s="140" t="s">
        <v>75</v>
      </c>
      <c r="AY180" s="139" t="s">
        <v>146</v>
      </c>
      <c r="BK180" s="141">
        <f>BK181+BK224+BK233+BK254</f>
        <v>0</v>
      </c>
    </row>
    <row r="181" spans="2:65" s="9" customFormat="1" ht="19.899999999999999" customHeight="1">
      <c r="B181" s="132"/>
      <c r="C181" s="133"/>
      <c r="D181" s="142" t="s">
        <v>888</v>
      </c>
      <c r="E181" s="142"/>
      <c r="F181" s="142"/>
      <c r="G181" s="142"/>
      <c r="H181" s="142"/>
      <c r="I181" s="142"/>
      <c r="J181" s="142"/>
      <c r="K181" s="142"/>
      <c r="L181" s="142"/>
      <c r="M181" s="142"/>
      <c r="N181" s="228">
        <f>BK181</f>
        <v>0</v>
      </c>
      <c r="O181" s="229"/>
      <c r="P181" s="229"/>
      <c r="Q181" s="229"/>
      <c r="R181" s="135"/>
      <c r="T181" s="136"/>
      <c r="U181" s="133"/>
      <c r="V181" s="133"/>
      <c r="W181" s="137">
        <f>SUM(W182:W223)</f>
        <v>0</v>
      </c>
      <c r="X181" s="133"/>
      <c r="Y181" s="137">
        <f>SUM(Y182:Y223)</f>
        <v>0.106875</v>
      </c>
      <c r="Z181" s="133"/>
      <c r="AA181" s="138">
        <f>SUM(AA182:AA223)</f>
        <v>0.11024</v>
      </c>
      <c r="AR181" s="139" t="s">
        <v>99</v>
      </c>
      <c r="AT181" s="140" t="s">
        <v>74</v>
      </c>
      <c r="AU181" s="140" t="s">
        <v>83</v>
      </c>
      <c r="AY181" s="139" t="s">
        <v>146</v>
      </c>
      <c r="BK181" s="141">
        <f>SUM(BK182:BK223)</f>
        <v>0</v>
      </c>
    </row>
    <row r="182" spans="2:65" s="1" customFormat="1" ht="38.25" customHeight="1">
      <c r="B182" s="123"/>
      <c r="C182" s="143" t="s">
        <v>263</v>
      </c>
      <c r="D182" s="143" t="s">
        <v>147</v>
      </c>
      <c r="E182" s="144" t="s">
        <v>958</v>
      </c>
      <c r="F182" s="240" t="s">
        <v>959</v>
      </c>
      <c r="G182" s="240"/>
      <c r="H182" s="240"/>
      <c r="I182" s="240"/>
      <c r="J182" s="145" t="s">
        <v>609</v>
      </c>
      <c r="K182" s="146">
        <v>1</v>
      </c>
      <c r="L182" s="241">
        <v>0</v>
      </c>
      <c r="M182" s="241"/>
      <c r="N182" s="223">
        <f>ROUND(L182*K182,2)</f>
        <v>0</v>
      </c>
      <c r="O182" s="223"/>
      <c r="P182" s="223"/>
      <c r="Q182" s="223"/>
      <c r="R182" s="124"/>
      <c r="T182" s="147" t="s">
        <v>5</v>
      </c>
      <c r="U182" s="46" t="s">
        <v>41</v>
      </c>
      <c r="V182" s="38"/>
      <c r="W182" s="148">
        <f>V182*K182</f>
        <v>0</v>
      </c>
      <c r="X182" s="148">
        <v>0</v>
      </c>
      <c r="Y182" s="148">
        <f>X182*K182</f>
        <v>0</v>
      </c>
      <c r="Z182" s="148">
        <v>0</v>
      </c>
      <c r="AA182" s="149">
        <f>Z182*K182</f>
        <v>0</v>
      </c>
      <c r="AR182" s="21" t="s">
        <v>236</v>
      </c>
      <c r="AT182" s="21" t="s">
        <v>147</v>
      </c>
      <c r="AU182" s="21" t="s">
        <v>99</v>
      </c>
      <c r="AY182" s="21" t="s">
        <v>146</v>
      </c>
      <c r="BE182" s="105">
        <f>IF(U182="základní",N182,0)</f>
        <v>0</v>
      </c>
      <c r="BF182" s="105">
        <f>IF(U182="snížená",N182,0)</f>
        <v>0</v>
      </c>
      <c r="BG182" s="105">
        <f>IF(U182="zákl. přenesená",N182,0)</f>
        <v>0</v>
      </c>
      <c r="BH182" s="105">
        <f>IF(U182="sníž. přenesená",N182,0)</f>
        <v>0</v>
      </c>
      <c r="BI182" s="105">
        <f>IF(U182="nulová",N182,0)</f>
        <v>0</v>
      </c>
      <c r="BJ182" s="21" t="s">
        <v>83</v>
      </c>
      <c r="BK182" s="105">
        <f>ROUND(L182*K182,2)</f>
        <v>0</v>
      </c>
      <c r="BL182" s="21" t="s">
        <v>236</v>
      </c>
      <c r="BM182" s="21" t="s">
        <v>960</v>
      </c>
    </row>
    <row r="183" spans="2:65" s="1" customFormat="1" ht="38.25" customHeight="1">
      <c r="B183" s="123"/>
      <c r="C183" s="143" t="s">
        <v>267</v>
      </c>
      <c r="D183" s="143" t="s">
        <v>147</v>
      </c>
      <c r="E183" s="144" t="s">
        <v>961</v>
      </c>
      <c r="F183" s="240" t="s">
        <v>962</v>
      </c>
      <c r="G183" s="240"/>
      <c r="H183" s="240"/>
      <c r="I183" s="240"/>
      <c r="J183" s="145" t="s">
        <v>609</v>
      </c>
      <c r="K183" s="146">
        <v>1</v>
      </c>
      <c r="L183" s="241">
        <v>0</v>
      </c>
      <c r="M183" s="241"/>
      <c r="N183" s="223">
        <f>ROUND(L183*K183,2)</f>
        <v>0</v>
      </c>
      <c r="O183" s="223"/>
      <c r="P183" s="223"/>
      <c r="Q183" s="223"/>
      <c r="R183" s="124"/>
      <c r="T183" s="147" t="s">
        <v>5</v>
      </c>
      <c r="U183" s="46" t="s">
        <v>41</v>
      </c>
      <c r="V183" s="38"/>
      <c r="W183" s="148">
        <f>V183*K183</f>
        <v>0</v>
      </c>
      <c r="X183" s="148">
        <v>0</v>
      </c>
      <c r="Y183" s="148">
        <f>X183*K183</f>
        <v>0</v>
      </c>
      <c r="Z183" s="148">
        <v>0</v>
      </c>
      <c r="AA183" s="149">
        <f>Z183*K183</f>
        <v>0</v>
      </c>
      <c r="AR183" s="21" t="s">
        <v>236</v>
      </c>
      <c r="AT183" s="21" t="s">
        <v>147</v>
      </c>
      <c r="AU183" s="21" t="s">
        <v>99</v>
      </c>
      <c r="AY183" s="21" t="s">
        <v>146</v>
      </c>
      <c r="BE183" s="105">
        <f>IF(U183="základní",N183,0)</f>
        <v>0</v>
      </c>
      <c r="BF183" s="105">
        <f>IF(U183="snížená",N183,0)</f>
        <v>0</v>
      </c>
      <c r="BG183" s="105">
        <f>IF(U183="zákl. přenesená",N183,0)</f>
        <v>0</v>
      </c>
      <c r="BH183" s="105">
        <f>IF(U183="sníž. přenesená",N183,0)</f>
        <v>0</v>
      </c>
      <c r="BI183" s="105">
        <f>IF(U183="nulová",N183,0)</f>
        <v>0</v>
      </c>
      <c r="BJ183" s="21" t="s">
        <v>83</v>
      </c>
      <c r="BK183" s="105">
        <f>ROUND(L183*K183,2)</f>
        <v>0</v>
      </c>
      <c r="BL183" s="21" t="s">
        <v>236</v>
      </c>
      <c r="BM183" s="21" t="s">
        <v>963</v>
      </c>
    </row>
    <row r="184" spans="2:65" s="1" customFormat="1" ht="25.5" customHeight="1">
      <c r="B184" s="123"/>
      <c r="C184" s="143" t="s">
        <v>271</v>
      </c>
      <c r="D184" s="143" t="s">
        <v>147</v>
      </c>
      <c r="E184" s="144" t="s">
        <v>964</v>
      </c>
      <c r="F184" s="240" t="s">
        <v>965</v>
      </c>
      <c r="G184" s="240"/>
      <c r="H184" s="240"/>
      <c r="I184" s="240"/>
      <c r="J184" s="145" t="s">
        <v>966</v>
      </c>
      <c r="K184" s="146">
        <v>10</v>
      </c>
      <c r="L184" s="241">
        <v>0</v>
      </c>
      <c r="M184" s="241"/>
      <c r="N184" s="223">
        <f>ROUND(L184*K184,2)</f>
        <v>0</v>
      </c>
      <c r="O184" s="223"/>
      <c r="P184" s="223"/>
      <c r="Q184" s="223"/>
      <c r="R184" s="124"/>
      <c r="T184" s="147" t="s">
        <v>5</v>
      </c>
      <c r="U184" s="46" t="s">
        <v>41</v>
      </c>
      <c r="V184" s="38"/>
      <c r="W184" s="148">
        <f>V184*K184</f>
        <v>0</v>
      </c>
      <c r="X184" s="148">
        <v>0</v>
      </c>
      <c r="Y184" s="148">
        <f>X184*K184</f>
        <v>0</v>
      </c>
      <c r="Z184" s="148">
        <v>0</v>
      </c>
      <c r="AA184" s="149">
        <f>Z184*K184</f>
        <v>0</v>
      </c>
      <c r="AR184" s="21" t="s">
        <v>236</v>
      </c>
      <c r="AT184" s="21" t="s">
        <v>147</v>
      </c>
      <c r="AU184" s="21" t="s">
        <v>99</v>
      </c>
      <c r="AY184" s="21" t="s">
        <v>146</v>
      </c>
      <c r="BE184" s="105">
        <f>IF(U184="základní",N184,0)</f>
        <v>0</v>
      </c>
      <c r="BF184" s="105">
        <f>IF(U184="snížená",N184,0)</f>
        <v>0</v>
      </c>
      <c r="BG184" s="105">
        <f>IF(U184="zákl. přenesená",N184,0)</f>
        <v>0</v>
      </c>
      <c r="BH184" s="105">
        <f>IF(U184="sníž. přenesená",N184,0)</f>
        <v>0</v>
      </c>
      <c r="BI184" s="105">
        <f>IF(U184="nulová",N184,0)</f>
        <v>0</v>
      </c>
      <c r="BJ184" s="21" t="s">
        <v>83</v>
      </c>
      <c r="BK184" s="105">
        <f>ROUND(L184*K184,2)</f>
        <v>0</v>
      </c>
      <c r="BL184" s="21" t="s">
        <v>236</v>
      </c>
      <c r="BM184" s="21" t="s">
        <v>967</v>
      </c>
    </row>
    <row r="185" spans="2:65" s="1" customFormat="1" ht="16.5" customHeight="1">
      <c r="B185" s="123"/>
      <c r="C185" s="143" t="s">
        <v>284</v>
      </c>
      <c r="D185" s="143" t="s">
        <v>147</v>
      </c>
      <c r="E185" s="144" t="s">
        <v>968</v>
      </c>
      <c r="F185" s="240" t="s">
        <v>969</v>
      </c>
      <c r="G185" s="240"/>
      <c r="H185" s="240"/>
      <c r="I185" s="240"/>
      <c r="J185" s="145" t="s">
        <v>229</v>
      </c>
      <c r="K185" s="146">
        <v>16</v>
      </c>
      <c r="L185" s="241">
        <v>0</v>
      </c>
      <c r="M185" s="241"/>
      <c r="N185" s="223">
        <f>ROUND(L185*K185,2)</f>
        <v>0</v>
      </c>
      <c r="O185" s="223"/>
      <c r="P185" s="223"/>
      <c r="Q185" s="223"/>
      <c r="R185" s="124"/>
      <c r="T185" s="147" t="s">
        <v>5</v>
      </c>
      <c r="U185" s="46" t="s">
        <v>41</v>
      </c>
      <c r="V185" s="38"/>
      <c r="W185" s="148">
        <f>V185*K185</f>
        <v>0</v>
      </c>
      <c r="X185" s="148">
        <v>1.25E-3</v>
      </c>
      <c r="Y185" s="148">
        <f>X185*K185</f>
        <v>0.02</v>
      </c>
      <c r="Z185" s="148">
        <v>0</v>
      </c>
      <c r="AA185" s="149">
        <f>Z185*K185</f>
        <v>0</v>
      </c>
      <c r="AR185" s="21" t="s">
        <v>236</v>
      </c>
      <c r="AT185" s="21" t="s">
        <v>147</v>
      </c>
      <c r="AU185" s="21" t="s">
        <v>99</v>
      </c>
      <c r="AY185" s="21" t="s">
        <v>146</v>
      </c>
      <c r="BE185" s="105">
        <f>IF(U185="základní",N185,0)</f>
        <v>0</v>
      </c>
      <c r="BF185" s="105">
        <f>IF(U185="snížená",N185,0)</f>
        <v>0</v>
      </c>
      <c r="BG185" s="105">
        <f>IF(U185="zákl. přenesená",N185,0)</f>
        <v>0</v>
      </c>
      <c r="BH185" s="105">
        <f>IF(U185="sníž. přenesená",N185,0)</f>
        <v>0</v>
      </c>
      <c r="BI185" s="105">
        <f>IF(U185="nulová",N185,0)</f>
        <v>0</v>
      </c>
      <c r="BJ185" s="21" t="s">
        <v>83</v>
      </c>
      <c r="BK185" s="105">
        <f>ROUND(L185*K185,2)</f>
        <v>0</v>
      </c>
      <c r="BL185" s="21" t="s">
        <v>236</v>
      </c>
      <c r="BM185" s="21" t="s">
        <v>970</v>
      </c>
    </row>
    <row r="186" spans="2:65" s="10" customFormat="1" ht="16.5" customHeight="1">
      <c r="B186" s="150"/>
      <c r="C186" s="151"/>
      <c r="D186" s="151"/>
      <c r="E186" s="152" t="s">
        <v>5</v>
      </c>
      <c r="F186" s="232" t="s">
        <v>971</v>
      </c>
      <c r="G186" s="233"/>
      <c r="H186" s="233"/>
      <c r="I186" s="233"/>
      <c r="J186" s="151"/>
      <c r="K186" s="152" t="s">
        <v>5</v>
      </c>
      <c r="L186" s="151"/>
      <c r="M186" s="151"/>
      <c r="N186" s="151"/>
      <c r="O186" s="151"/>
      <c r="P186" s="151"/>
      <c r="Q186" s="151"/>
      <c r="R186" s="153"/>
      <c r="T186" s="154"/>
      <c r="U186" s="151"/>
      <c r="V186" s="151"/>
      <c r="W186" s="151"/>
      <c r="X186" s="151"/>
      <c r="Y186" s="151"/>
      <c r="Z186" s="151"/>
      <c r="AA186" s="155"/>
      <c r="AT186" s="156" t="s">
        <v>154</v>
      </c>
      <c r="AU186" s="156" t="s">
        <v>99</v>
      </c>
      <c r="AV186" s="10" t="s">
        <v>83</v>
      </c>
      <c r="AW186" s="10" t="s">
        <v>35</v>
      </c>
      <c r="AX186" s="10" t="s">
        <v>75</v>
      </c>
      <c r="AY186" s="156" t="s">
        <v>146</v>
      </c>
    </row>
    <row r="187" spans="2:65" s="11" customFormat="1" ht="16.5" customHeight="1">
      <c r="B187" s="157"/>
      <c r="C187" s="158"/>
      <c r="D187" s="158"/>
      <c r="E187" s="159" t="s">
        <v>5</v>
      </c>
      <c r="F187" s="234" t="s">
        <v>201</v>
      </c>
      <c r="G187" s="235"/>
      <c r="H187" s="235"/>
      <c r="I187" s="235"/>
      <c r="J187" s="158"/>
      <c r="K187" s="160">
        <v>10</v>
      </c>
      <c r="L187" s="158"/>
      <c r="M187" s="158"/>
      <c r="N187" s="158"/>
      <c r="O187" s="158"/>
      <c r="P187" s="158"/>
      <c r="Q187" s="158"/>
      <c r="R187" s="161"/>
      <c r="T187" s="162"/>
      <c r="U187" s="158"/>
      <c r="V187" s="158"/>
      <c r="W187" s="158"/>
      <c r="X187" s="158"/>
      <c r="Y187" s="158"/>
      <c r="Z187" s="158"/>
      <c r="AA187" s="163"/>
      <c r="AT187" s="164" t="s">
        <v>154</v>
      </c>
      <c r="AU187" s="164" t="s">
        <v>99</v>
      </c>
      <c r="AV187" s="11" t="s">
        <v>99</v>
      </c>
      <c r="AW187" s="11" t="s">
        <v>35</v>
      </c>
      <c r="AX187" s="11" t="s">
        <v>75</v>
      </c>
      <c r="AY187" s="164" t="s">
        <v>146</v>
      </c>
    </row>
    <row r="188" spans="2:65" s="10" customFormat="1" ht="16.5" customHeight="1">
      <c r="B188" s="150"/>
      <c r="C188" s="151"/>
      <c r="D188" s="151"/>
      <c r="E188" s="152" t="s">
        <v>5</v>
      </c>
      <c r="F188" s="236" t="s">
        <v>972</v>
      </c>
      <c r="G188" s="237"/>
      <c r="H188" s="237"/>
      <c r="I188" s="237"/>
      <c r="J188" s="151"/>
      <c r="K188" s="152" t="s">
        <v>5</v>
      </c>
      <c r="L188" s="151"/>
      <c r="M188" s="151"/>
      <c r="N188" s="151"/>
      <c r="O188" s="151"/>
      <c r="P188" s="151"/>
      <c r="Q188" s="151"/>
      <c r="R188" s="153"/>
      <c r="T188" s="154"/>
      <c r="U188" s="151"/>
      <c r="V188" s="151"/>
      <c r="W188" s="151"/>
      <c r="X188" s="151"/>
      <c r="Y188" s="151"/>
      <c r="Z188" s="151"/>
      <c r="AA188" s="155"/>
      <c r="AT188" s="156" t="s">
        <v>154</v>
      </c>
      <c r="AU188" s="156" t="s">
        <v>99</v>
      </c>
      <c r="AV188" s="10" t="s">
        <v>83</v>
      </c>
      <c r="AW188" s="10" t="s">
        <v>35</v>
      </c>
      <c r="AX188" s="10" t="s">
        <v>75</v>
      </c>
      <c r="AY188" s="156" t="s">
        <v>146</v>
      </c>
    </row>
    <row r="189" spans="2:65" s="11" customFormat="1" ht="16.5" customHeight="1">
      <c r="B189" s="157"/>
      <c r="C189" s="158"/>
      <c r="D189" s="158"/>
      <c r="E189" s="159" t="s">
        <v>5</v>
      </c>
      <c r="F189" s="234" t="s">
        <v>973</v>
      </c>
      <c r="G189" s="235"/>
      <c r="H189" s="235"/>
      <c r="I189" s="235"/>
      <c r="J189" s="158"/>
      <c r="K189" s="160">
        <v>6</v>
      </c>
      <c r="L189" s="158"/>
      <c r="M189" s="158"/>
      <c r="N189" s="158"/>
      <c r="O189" s="158"/>
      <c r="P189" s="158"/>
      <c r="Q189" s="158"/>
      <c r="R189" s="161"/>
      <c r="T189" s="162"/>
      <c r="U189" s="158"/>
      <c r="V189" s="158"/>
      <c r="W189" s="158"/>
      <c r="X189" s="158"/>
      <c r="Y189" s="158"/>
      <c r="Z189" s="158"/>
      <c r="AA189" s="163"/>
      <c r="AT189" s="164" t="s">
        <v>154</v>
      </c>
      <c r="AU189" s="164" t="s">
        <v>99</v>
      </c>
      <c r="AV189" s="11" t="s">
        <v>99</v>
      </c>
      <c r="AW189" s="11" t="s">
        <v>35</v>
      </c>
      <c r="AX189" s="11" t="s">
        <v>75</v>
      </c>
      <c r="AY189" s="164" t="s">
        <v>146</v>
      </c>
    </row>
    <row r="190" spans="2:65" s="12" customFormat="1" ht="16.5" customHeight="1">
      <c r="B190" s="165"/>
      <c r="C190" s="166"/>
      <c r="D190" s="166"/>
      <c r="E190" s="167" t="s">
        <v>5</v>
      </c>
      <c r="F190" s="238" t="s">
        <v>163</v>
      </c>
      <c r="G190" s="239"/>
      <c r="H190" s="239"/>
      <c r="I190" s="239"/>
      <c r="J190" s="166"/>
      <c r="K190" s="168">
        <v>16</v>
      </c>
      <c r="L190" s="166"/>
      <c r="M190" s="166"/>
      <c r="N190" s="166"/>
      <c r="O190" s="166"/>
      <c r="P190" s="166"/>
      <c r="Q190" s="166"/>
      <c r="R190" s="169"/>
      <c r="T190" s="170"/>
      <c r="U190" s="166"/>
      <c r="V190" s="166"/>
      <c r="W190" s="166"/>
      <c r="X190" s="166"/>
      <c r="Y190" s="166"/>
      <c r="Z190" s="166"/>
      <c r="AA190" s="171"/>
      <c r="AT190" s="172" t="s">
        <v>154</v>
      </c>
      <c r="AU190" s="172" t="s">
        <v>99</v>
      </c>
      <c r="AV190" s="12" t="s">
        <v>151</v>
      </c>
      <c r="AW190" s="12" t="s">
        <v>35</v>
      </c>
      <c r="AX190" s="12" t="s">
        <v>83</v>
      </c>
      <c r="AY190" s="172" t="s">
        <v>146</v>
      </c>
    </row>
    <row r="191" spans="2:65" s="1" customFormat="1" ht="16.5" customHeight="1">
      <c r="B191" s="123"/>
      <c r="C191" s="143" t="s">
        <v>292</v>
      </c>
      <c r="D191" s="143" t="s">
        <v>147</v>
      </c>
      <c r="E191" s="144" t="s">
        <v>974</v>
      </c>
      <c r="F191" s="240" t="s">
        <v>975</v>
      </c>
      <c r="G191" s="240"/>
      <c r="H191" s="240"/>
      <c r="I191" s="240"/>
      <c r="J191" s="145" t="s">
        <v>229</v>
      </c>
      <c r="K191" s="146">
        <v>14</v>
      </c>
      <c r="L191" s="241">
        <v>0</v>
      </c>
      <c r="M191" s="241"/>
      <c r="N191" s="223">
        <f>ROUND(L191*K191,2)</f>
        <v>0</v>
      </c>
      <c r="O191" s="223"/>
      <c r="P191" s="223"/>
      <c r="Q191" s="223"/>
      <c r="R191" s="124"/>
      <c r="T191" s="147" t="s">
        <v>5</v>
      </c>
      <c r="U191" s="46" t="s">
        <v>41</v>
      </c>
      <c r="V191" s="38"/>
      <c r="W191" s="148">
        <f>V191*K191</f>
        <v>0</v>
      </c>
      <c r="X191" s="148">
        <v>4.4000000000000003E-3</v>
      </c>
      <c r="Y191" s="148">
        <f>X191*K191</f>
        <v>6.1600000000000002E-2</v>
      </c>
      <c r="Z191" s="148">
        <v>0</v>
      </c>
      <c r="AA191" s="149">
        <f>Z191*K191</f>
        <v>0</v>
      </c>
      <c r="AR191" s="21" t="s">
        <v>236</v>
      </c>
      <c r="AT191" s="21" t="s">
        <v>147</v>
      </c>
      <c r="AU191" s="21" t="s">
        <v>99</v>
      </c>
      <c r="AY191" s="21" t="s">
        <v>146</v>
      </c>
      <c r="BE191" s="105">
        <f>IF(U191="základní",N191,0)</f>
        <v>0</v>
      </c>
      <c r="BF191" s="105">
        <f>IF(U191="snížená",N191,0)</f>
        <v>0</v>
      </c>
      <c r="BG191" s="105">
        <f>IF(U191="zákl. přenesená",N191,0)</f>
        <v>0</v>
      </c>
      <c r="BH191" s="105">
        <f>IF(U191="sníž. přenesená",N191,0)</f>
        <v>0</v>
      </c>
      <c r="BI191" s="105">
        <f>IF(U191="nulová",N191,0)</f>
        <v>0</v>
      </c>
      <c r="BJ191" s="21" t="s">
        <v>83</v>
      </c>
      <c r="BK191" s="105">
        <f>ROUND(L191*K191,2)</f>
        <v>0</v>
      </c>
      <c r="BL191" s="21" t="s">
        <v>236</v>
      </c>
      <c r="BM191" s="21" t="s">
        <v>976</v>
      </c>
    </row>
    <row r="192" spans="2:65" s="10" customFormat="1" ht="16.5" customHeight="1">
      <c r="B192" s="150"/>
      <c r="C192" s="151"/>
      <c r="D192" s="151"/>
      <c r="E192" s="152" t="s">
        <v>5</v>
      </c>
      <c r="F192" s="232" t="s">
        <v>977</v>
      </c>
      <c r="G192" s="233"/>
      <c r="H192" s="233"/>
      <c r="I192" s="233"/>
      <c r="J192" s="151"/>
      <c r="K192" s="152" t="s">
        <v>5</v>
      </c>
      <c r="L192" s="151"/>
      <c r="M192" s="151"/>
      <c r="N192" s="151"/>
      <c r="O192" s="151"/>
      <c r="P192" s="151"/>
      <c r="Q192" s="151"/>
      <c r="R192" s="153"/>
      <c r="T192" s="154"/>
      <c r="U192" s="151"/>
      <c r="V192" s="151"/>
      <c r="W192" s="151"/>
      <c r="X192" s="151"/>
      <c r="Y192" s="151"/>
      <c r="Z192" s="151"/>
      <c r="AA192" s="155"/>
      <c r="AT192" s="156" t="s">
        <v>154</v>
      </c>
      <c r="AU192" s="156" t="s">
        <v>99</v>
      </c>
      <c r="AV192" s="10" t="s">
        <v>83</v>
      </c>
      <c r="AW192" s="10" t="s">
        <v>35</v>
      </c>
      <c r="AX192" s="10" t="s">
        <v>75</v>
      </c>
      <c r="AY192" s="156" t="s">
        <v>146</v>
      </c>
    </row>
    <row r="193" spans="2:65" s="11" customFormat="1" ht="16.5" customHeight="1">
      <c r="B193" s="157"/>
      <c r="C193" s="158"/>
      <c r="D193" s="158"/>
      <c r="E193" s="159" t="s">
        <v>5</v>
      </c>
      <c r="F193" s="234" t="s">
        <v>151</v>
      </c>
      <c r="G193" s="235"/>
      <c r="H193" s="235"/>
      <c r="I193" s="235"/>
      <c r="J193" s="158"/>
      <c r="K193" s="160">
        <v>4</v>
      </c>
      <c r="L193" s="158"/>
      <c r="M193" s="158"/>
      <c r="N193" s="158"/>
      <c r="O193" s="158"/>
      <c r="P193" s="158"/>
      <c r="Q193" s="158"/>
      <c r="R193" s="161"/>
      <c r="T193" s="162"/>
      <c r="U193" s="158"/>
      <c r="V193" s="158"/>
      <c r="W193" s="158"/>
      <c r="X193" s="158"/>
      <c r="Y193" s="158"/>
      <c r="Z193" s="158"/>
      <c r="AA193" s="163"/>
      <c r="AT193" s="164" t="s">
        <v>154</v>
      </c>
      <c r="AU193" s="164" t="s">
        <v>99</v>
      </c>
      <c r="AV193" s="11" t="s">
        <v>99</v>
      </c>
      <c r="AW193" s="11" t="s">
        <v>35</v>
      </c>
      <c r="AX193" s="11" t="s">
        <v>75</v>
      </c>
      <c r="AY193" s="164" t="s">
        <v>146</v>
      </c>
    </row>
    <row r="194" spans="2:65" s="10" customFormat="1" ht="16.5" customHeight="1">
      <c r="B194" s="150"/>
      <c r="C194" s="151"/>
      <c r="D194" s="151"/>
      <c r="E194" s="152" t="s">
        <v>5</v>
      </c>
      <c r="F194" s="236" t="s">
        <v>978</v>
      </c>
      <c r="G194" s="237"/>
      <c r="H194" s="237"/>
      <c r="I194" s="237"/>
      <c r="J194" s="151"/>
      <c r="K194" s="152" t="s">
        <v>5</v>
      </c>
      <c r="L194" s="151"/>
      <c r="M194" s="151"/>
      <c r="N194" s="151"/>
      <c r="O194" s="151"/>
      <c r="P194" s="151"/>
      <c r="Q194" s="151"/>
      <c r="R194" s="153"/>
      <c r="T194" s="154"/>
      <c r="U194" s="151"/>
      <c r="V194" s="151"/>
      <c r="W194" s="151"/>
      <c r="X194" s="151"/>
      <c r="Y194" s="151"/>
      <c r="Z194" s="151"/>
      <c r="AA194" s="155"/>
      <c r="AT194" s="156" t="s">
        <v>154</v>
      </c>
      <c r="AU194" s="156" t="s">
        <v>99</v>
      </c>
      <c r="AV194" s="10" t="s">
        <v>83</v>
      </c>
      <c r="AW194" s="10" t="s">
        <v>35</v>
      </c>
      <c r="AX194" s="10" t="s">
        <v>75</v>
      </c>
      <c r="AY194" s="156" t="s">
        <v>146</v>
      </c>
    </row>
    <row r="195" spans="2:65" s="11" customFormat="1" ht="16.5" customHeight="1">
      <c r="B195" s="157"/>
      <c r="C195" s="158"/>
      <c r="D195" s="158"/>
      <c r="E195" s="159" t="s">
        <v>5</v>
      </c>
      <c r="F195" s="234" t="s">
        <v>201</v>
      </c>
      <c r="G195" s="235"/>
      <c r="H195" s="235"/>
      <c r="I195" s="235"/>
      <c r="J195" s="158"/>
      <c r="K195" s="160">
        <v>10</v>
      </c>
      <c r="L195" s="158"/>
      <c r="M195" s="158"/>
      <c r="N195" s="158"/>
      <c r="O195" s="158"/>
      <c r="P195" s="158"/>
      <c r="Q195" s="158"/>
      <c r="R195" s="161"/>
      <c r="T195" s="162"/>
      <c r="U195" s="158"/>
      <c r="V195" s="158"/>
      <c r="W195" s="158"/>
      <c r="X195" s="158"/>
      <c r="Y195" s="158"/>
      <c r="Z195" s="158"/>
      <c r="AA195" s="163"/>
      <c r="AT195" s="164" t="s">
        <v>154</v>
      </c>
      <c r="AU195" s="164" t="s">
        <v>99</v>
      </c>
      <c r="AV195" s="11" t="s">
        <v>99</v>
      </c>
      <c r="AW195" s="11" t="s">
        <v>35</v>
      </c>
      <c r="AX195" s="11" t="s">
        <v>75</v>
      </c>
      <c r="AY195" s="164" t="s">
        <v>146</v>
      </c>
    </row>
    <row r="196" spans="2:65" s="12" customFormat="1" ht="16.5" customHeight="1">
      <c r="B196" s="165"/>
      <c r="C196" s="166"/>
      <c r="D196" s="166"/>
      <c r="E196" s="167" t="s">
        <v>5</v>
      </c>
      <c r="F196" s="238" t="s">
        <v>163</v>
      </c>
      <c r="G196" s="239"/>
      <c r="H196" s="239"/>
      <c r="I196" s="239"/>
      <c r="J196" s="166"/>
      <c r="K196" s="168">
        <v>14</v>
      </c>
      <c r="L196" s="166"/>
      <c r="M196" s="166"/>
      <c r="N196" s="166"/>
      <c r="O196" s="166"/>
      <c r="P196" s="166"/>
      <c r="Q196" s="166"/>
      <c r="R196" s="169"/>
      <c r="T196" s="170"/>
      <c r="U196" s="166"/>
      <c r="V196" s="166"/>
      <c r="W196" s="166"/>
      <c r="X196" s="166"/>
      <c r="Y196" s="166"/>
      <c r="Z196" s="166"/>
      <c r="AA196" s="171"/>
      <c r="AT196" s="172" t="s">
        <v>154</v>
      </c>
      <c r="AU196" s="172" t="s">
        <v>99</v>
      </c>
      <c r="AV196" s="12" t="s">
        <v>151</v>
      </c>
      <c r="AW196" s="12" t="s">
        <v>35</v>
      </c>
      <c r="AX196" s="12" t="s">
        <v>83</v>
      </c>
      <c r="AY196" s="172" t="s">
        <v>146</v>
      </c>
    </row>
    <row r="197" spans="2:65" s="1" customFormat="1" ht="16.5" customHeight="1">
      <c r="B197" s="123"/>
      <c r="C197" s="143" t="s">
        <v>296</v>
      </c>
      <c r="D197" s="143" t="s">
        <v>147</v>
      </c>
      <c r="E197" s="144" t="s">
        <v>979</v>
      </c>
      <c r="F197" s="240" t="s">
        <v>980</v>
      </c>
      <c r="G197" s="240"/>
      <c r="H197" s="240"/>
      <c r="I197" s="240"/>
      <c r="J197" s="145" t="s">
        <v>229</v>
      </c>
      <c r="K197" s="146">
        <v>20</v>
      </c>
      <c r="L197" s="241">
        <v>0</v>
      </c>
      <c r="M197" s="241"/>
      <c r="N197" s="223">
        <f>ROUND(L197*K197,2)</f>
        <v>0</v>
      </c>
      <c r="O197" s="223"/>
      <c r="P197" s="223"/>
      <c r="Q197" s="223"/>
      <c r="R197" s="124"/>
      <c r="T197" s="147" t="s">
        <v>5</v>
      </c>
      <c r="U197" s="46" t="s">
        <v>41</v>
      </c>
      <c r="V197" s="38"/>
      <c r="W197" s="148">
        <f>V197*K197</f>
        <v>0</v>
      </c>
      <c r="X197" s="148">
        <v>7.6999999999999996E-4</v>
      </c>
      <c r="Y197" s="148">
        <f>X197*K197</f>
        <v>1.5399999999999999E-2</v>
      </c>
      <c r="Z197" s="148">
        <v>0</v>
      </c>
      <c r="AA197" s="149">
        <f>Z197*K197</f>
        <v>0</v>
      </c>
      <c r="AR197" s="21" t="s">
        <v>236</v>
      </c>
      <c r="AT197" s="21" t="s">
        <v>147</v>
      </c>
      <c r="AU197" s="21" t="s">
        <v>99</v>
      </c>
      <c r="AY197" s="21" t="s">
        <v>146</v>
      </c>
      <c r="BE197" s="105">
        <f>IF(U197="základní",N197,0)</f>
        <v>0</v>
      </c>
      <c r="BF197" s="105">
        <f>IF(U197="snížená",N197,0)</f>
        <v>0</v>
      </c>
      <c r="BG197" s="105">
        <f>IF(U197="zákl. přenesená",N197,0)</f>
        <v>0</v>
      </c>
      <c r="BH197" s="105">
        <f>IF(U197="sníž. přenesená",N197,0)</f>
        <v>0</v>
      </c>
      <c r="BI197" s="105">
        <f>IF(U197="nulová",N197,0)</f>
        <v>0</v>
      </c>
      <c r="BJ197" s="21" t="s">
        <v>83</v>
      </c>
      <c r="BK197" s="105">
        <f>ROUND(L197*K197,2)</f>
        <v>0</v>
      </c>
      <c r="BL197" s="21" t="s">
        <v>236</v>
      </c>
      <c r="BM197" s="21" t="s">
        <v>981</v>
      </c>
    </row>
    <row r="198" spans="2:65" s="10" customFormat="1" ht="25.5" customHeight="1">
      <c r="B198" s="150"/>
      <c r="C198" s="151"/>
      <c r="D198" s="151"/>
      <c r="E198" s="152" t="s">
        <v>5</v>
      </c>
      <c r="F198" s="232" t="s">
        <v>982</v>
      </c>
      <c r="G198" s="233"/>
      <c r="H198" s="233"/>
      <c r="I198" s="233"/>
      <c r="J198" s="151"/>
      <c r="K198" s="152" t="s">
        <v>5</v>
      </c>
      <c r="L198" s="151"/>
      <c r="M198" s="151"/>
      <c r="N198" s="151"/>
      <c r="O198" s="151"/>
      <c r="P198" s="151"/>
      <c r="Q198" s="151"/>
      <c r="R198" s="153"/>
      <c r="T198" s="154"/>
      <c r="U198" s="151"/>
      <c r="V198" s="151"/>
      <c r="W198" s="151"/>
      <c r="X198" s="151"/>
      <c r="Y198" s="151"/>
      <c r="Z198" s="151"/>
      <c r="AA198" s="155"/>
      <c r="AT198" s="156" t="s">
        <v>154</v>
      </c>
      <c r="AU198" s="156" t="s">
        <v>99</v>
      </c>
      <c r="AV198" s="10" t="s">
        <v>83</v>
      </c>
      <c r="AW198" s="10" t="s">
        <v>35</v>
      </c>
      <c r="AX198" s="10" t="s">
        <v>75</v>
      </c>
      <c r="AY198" s="156" t="s">
        <v>146</v>
      </c>
    </row>
    <row r="199" spans="2:65" s="11" customFormat="1" ht="16.5" customHeight="1">
      <c r="B199" s="157"/>
      <c r="C199" s="158"/>
      <c r="D199" s="158"/>
      <c r="E199" s="159" t="s">
        <v>5</v>
      </c>
      <c r="F199" s="234" t="s">
        <v>983</v>
      </c>
      <c r="G199" s="235"/>
      <c r="H199" s="235"/>
      <c r="I199" s="235"/>
      <c r="J199" s="158"/>
      <c r="K199" s="160">
        <v>8</v>
      </c>
      <c r="L199" s="158"/>
      <c r="M199" s="158"/>
      <c r="N199" s="158"/>
      <c r="O199" s="158"/>
      <c r="P199" s="158"/>
      <c r="Q199" s="158"/>
      <c r="R199" s="161"/>
      <c r="T199" s="162"/>
      <c r="U199" s="158"/>
      <c r="V199" s="158"/>
      <c r="W199" s="158"/>
      <c r="X199" s="158"/>
      <c r="Y199" s="158"/>
      <c r="Z199" s="158"/>
      <c r="AA199" s="163"/>
      <c r="AT199" s="164" t="s">
        <v>154</v>
      </c>
      <c r="AU199" s="164" t="s">
        <v>99</v>
      </c>
      <c r="AV199" s="11" t="s">
        <v>99</v>
      </c>
      <c r="AW199" s="11" t="s">
        <v>35</v>
      </c>
      <c r="AX199" s="11" t="s">
        <v>75</v>
      </c>
      <c r="AY199" s="164" t="s">
        <v>146</v>
      </c>
    </row>
    <row r="200" spans="2:65" s="10" customFormat="1" ht="25.5" customHeight="1">
      <c r="B200" s="150"/>
      <c r="C200" s="151"/>
      <c r="D200" s="151"/>
      <c r="E200" s="152" t="s">
        <v>5</v>
      </c>
      <c r="F200" s="236" t="s">
        <v>984</v>
      </c>
      <c r="G200" s="237"/>
      <c r="H200" s="237"/>
      <c r="I200" s="237"/>
      <c r="J200" s="151"/>
      <c r="K200" s="152" t="s">
        <v>5</v>
      </c>
      <c r="L200" s="151"/>
      <c r="M200" s="151"/>
      <c r="N200" s="151"/>
      <c r="O200" s="151"/>
      <c r="P200" s="151"/>
      <c r="Q200" s="151"/>
      <c r="R200" s="153"/>
      <c r="T200" s="154"/>
      <c r="U200" s="151"/>
      <c r="V200" s="151"/>
      <c r="W200" s="151"/>
      <c r="X200" s="151"/>
      <c r="Y200" s="151"/>
      <c r="Z200" s="151"/>
      <c r="AA200" s="155"/>
      <c r="AT200" s="156" t="s">
        <v>154</v>
      </c>
      <c r="AU200" s="156" t="s">
        <v>99</v>
      </c>
      <c r="AV200" s="10" t="s">
        <v>83</v>
      </c>
      <c r="AW200" s="10" t="s">
        <v>35</v>
      </c>
      <c r="AX200" s="10" t="s">
        <v>75</v>
      </c>
      <c r="AY200" s="156" t="s">
        <v>146</v>
      </c>
    </row>
    <row r="201" spans="2:65" s="11" customFormat="1" ht="16.5" customHeight="1">
      <c r="B201" s="157"/>
      <c r="C201" s="158"/>
      <c r="D201" s="158"/>
      <c r="E201" s="159" t="s">
        <v>5</v>
      </c>
      <c r="F201" s="234" t="s">
        <v>985</v>
      </c>
      <c r="G201" s="235"/>
      <c r="H201" s="235"/>
      <c r="I201" s="235"/>
      <c r="J201" s="158"/>
      <c r="K201" s="160">
        <v>6</v>
      </c>
      <c r="L201" s="158"/>
      <c r="M201" s="158"/>
      <c r="N201" s="158"/>
      <c r="O201" s="158"/>
      <c r="P201" s="158"/>
      <c r="Q201" s="158"/>
      <c r="R201" s="161"/>
      <c r="T201" s="162"/>
      <c r="U201" s="158"/>
      <c r="V201" s="158"/>
      <c r="W201" s="158"/>
      <c r="X201" s="158"/>
      <c r="Y201" s="158"/>
      <c r="Z201" s="158"/>
      <c r="AA201" s="163"/>
      <c r="AT201" s="164" t="s">
        <v>154</v>
      </c>
      <c r="AU201" s="164" t="s">
        <v>99</v>
      </c>
      <c r="AV201" s="11" t="s">
        <v>99</v>
      </c>
      <c r="AW201" s="11" t="s">
        <v>35</v>
      </c>
      <c r="AX201" s="11" t="s">
        <v>75</v>
      </c>
      <c r="AY201" s="164" t="s">
        <v>146</v>
      </c>
    </row>
    <row r="202" spans="2:65" s="10" customFormat="1" ht="16.5" customHeight="1">
      <c r="B202" s="150"/>
      <c r="C202" s="151"/>
      <c r="D202" s="151"/>
      <c r="E202" s="152" t="s">
        <v>5</v>
      </c>
      <c r="F202" s="236" t="s">
        <v>986</v>
      </c>
      <c r="G202" s="237"/>
      <c r="H202" s="237"/>
      <c r="I202" s="237"/>
      <c r="J202" s="151"/>
      <c r="K202" s="152" t="s">
        <v>5</v>
      </c>
      <c r="L202" s="151"/>
      <c r="M202" s="151"/>
      <c r="N202" s="151"/>
      <c r="O202" s="151"/>
      <c r="P202" s="151"/>
      <c r="Q202" s="151"/>
      <c r="R202" s="153"/>
      <c r="T202" s="154"/>
      <c r="U202" s="151"/>
      <c r="V202" s="151"/>
      <c r="W202" s="151"/>
      <c r="X202" s="151"/>
      <c r="Y202" s="151"/>
      <c r="Z202" s="151"/>
      <c r="AA202" s="155"/>
      <c r="AT202" s="156" t="s">
        <v>154</v>
      </c>
      <c r="AU202" s="156" t="s">
        <v>99</v>
      </c>
      <c r="AV202" s="10" t="s">
        <v>83</v>
      </c>
      <c r="AW202" s="10" t="s">
        <v>35</v>
      </c>
      <c r="AX202" s="10" t="s">
        <v>75</v>
      </c>
      <c r="AY202" s="156" t="s">
        <v>146</v>
      </c>
    </row>
    <row r="203" spans="2:65" s="10" customFormat="1" ht="16.5" customHeight="1">
      <c r="B203" s="150"/>
      <c r="C203" s="151"/>
      <c r="D203" s="151"/>
      <c r="E203" s="152" t="s">
        <v>5</v>
      </c>
      <c r="F203" s="236" t="s">
        <v>519</v>
      </c>
      <c r="G203" s="237"/>
      <c r="H203" s="237"/>
      <c r="I203" s="237"/>
      <c r="J203" s="151"/>
      <c r="K203" s="152" t="s">
        <v>5</v>
      </c>
      <c r="L203" s="151"/>
      <c r="M203" s="151"/>
      <c r="N203" s="151"/>
      <c r="O203" s="151"/>
      <c r="P203" s="151"/>
      <c r="Q203" s="151"/>
      <c r="R203" s="153"/>
      <c r="T203" s="154"/>
      <c r="U203" s="151"/>
      <c r="V203" s="151"/>
      <c r="W203" s="151"/>
      <c r="X203" s="151"/>
      <c r="Y203" s="151"/>
      <c r="Z203" s="151"/>
      <c r="AA203" s="155"/>
      <c r="AT203" s="156" t="s">
        <v>154</v>
      </c>
      <c r="AU203" s="156" t="s">
        <v>99</v>
      </c>
      <c r="AV203" s="10" t="s">
        <v>83</v>
      </c>
      <c r="AW203" s="10" t="s">
        <v>35</v>
      </c>
      <c r="AX203" s="10" t="s">
        <v>75</v>
      </c>
      <c r="AY203" s="156" t="s">
        <v>146</v>
      </c>
    </row>
    <row r="204" spans="2:65" s="11" customFormat="1" ht="16.5" customHeight="1">
      <c r="B204" s="157"/>
      <c r="C204" s="158"/>
      <c r="D204" s="158"/>
      <c r="E204" s="159" t="s">
        <v>5</v>
      </c>
      <c r="F204" s="234" t="s">
        <v>987</v>
      </c>
      <c r="G204" s="235"/>
      <c r="H204" s="235"/>
      <c r="I204" s="235"/>
      <c r="J204" s="158"/>
      <c r="K204" s="160">
        <v>2</v>
      </c>
      <c r="L204" s="158"/>
      <c r="M204" s="158"/>
      <c r="N204" s="158"/>
      <c r="O204" s="158"/>
      <c r="P204" s="158"/>
      <c r="Q204" s="158"/>
      <c r="R204" s="161"/>
      <c r="T204" s="162"/>
      <c r="U204" s="158"/>
      <c r="V204" s="158"/>
      <c r="W204" s="158"/>
      <c r="X204" s="158"/>
      <c r="Y204" s="158"/>
      <c r="Z204" s="158"/>
      <c r="AA204" s="163"/>
      <c r="AT204" s="164" t="s">
        <v>154</v>
      </c>
      <c r="AU204" s="164" t="s">
        <v>99</v>
      </c>
      <c r="AV204" s="11" t="s">
        <v>99</v>
      </c>
      <c r="AW204" s="11" t="s">
        <v>35</v>
      </c>
      <c r="AX204" s="11" t="s">
        <v>75</v>
      </c>
      <c r="AY204" s="164" t="s">
        <v>146</v>
      </c>
    </row>
    <row r="205" spans="2:65" s="10" customFormat="1" ht="16.5" customHeight="1">
      <c r="B205" s="150"/>
      <c r="C205" s="151"/>
      <c r="D205" s="151"/>
      <c r="E205" s="152" t="s">
        <v>5</v>
      </c>
      <c r="F205" s="236" t="s">
        <v>988</v>
      </c>
      <c r="G205" s="237"/>
      <c r="H205" s="237"/>
      <c r="I205" s="237"/>
      <c r="J205" s="151"/>
      <c r="K205" s="152" t="s">
        <v>5</v>
      </c>
      <c r="L205" s="151"/>
      <c r="M205" s="151"/>
      <c r="N205" s="151"/>
      <c r="O205" s="151"/>
      <c r="P205" s="151"/>
      <c r="Q205" s="151"/>
      <c r="R205" s="153"/>
      <c r="T205" s="154"/>
      <c r="U205" s="151"/>
      <c r="V205" s="151"/>
      <c r="W205" s="151"/>
      <c r="X205" s="151"/>
      <c r="Y205" s="151"/>
      <c r="Z205" s="151"/>
      <c r="AA205" s="155"/>
      <c r="AT205" s="156" t="s">
        <v>154</v>
      </c>
      <c r="AU205" s="156" t="s">
        <v>99</v>
      </c>
      <c r="AV205" s="10" t="s">
        <v>83</v>
      </c>
      <c r="AW205" s="10" t="s">
        <v>35</v>
      </c>
      <c r="AX205" s="10" t="s">
        <v>75</v>
      </c>
      <c r="AY205" s="156" t="s">
        <v>146</v>
      </c>
    </row>
    <row r="206" spans="2:65" s="11" customFormat="1" ht="16.5" customHeight="1">
      <c r="B206" s="157"/>
      <c r="C206" s="158"/>
      <c r="D206" s="158"/>
      <c r="E206" s="159" t="s">
        <v>5</v>
      </c>
      <c r="F206" s="234" t="s">
        <v>620</v>
      </c>
      <c r="G206" s="235"/>
      <c r="H206" s="235"/>
      <c r="I206" s="235"/>
      <c r="J206" s="158"/>
      <c r="K206" s="160">
        <v>4</v>
      </c>
      <c r="L206" s="158"/>
      <c r="M206" s="158"/>
      <c r="N206" s="158"/>
      <c r="O206" s="158"/>
      <c r="P206" s="158"/>
      <c r="Q206" s="158"/>
      <c r="R206" s="161"/>
      <c r="T206" s="162"/>
      <c r="U206" s="158"/>
      <c r="V206" s="158"/>
      <c r="W206" s="158"/>
      <c r="X206" s="158"/>
      <c r="Y206" s="158"/>
      <c r="Z206" s="158"/>
      <c r="AA206" s="163"/>
      <c r="AT206" s="164" t="s">
        <v>154</v>
      </c>
      <c r="AU206" s="164" t="s">
        <v>99</v>
      </c>
      <c r="AV206" s="11" t="s">
        <v>99</v>
      </c>
      <c r="AW206" s="11" t="s">
        <v>35</v>
      </c>
      <c r="AX206" s="11" t="s">
        <v>75</v>
      </c>
      <c r="AY206" s="164" t="s">
        <v>146</v>
      </c>
    </row>
    <row r="207" spans="2:65" s="12" customFormat="1" ht="16.5" customHeight="1">
      <c r="B207" s="165"/>
      <c r="C207" s="166"/>
      <c r="D207" s="166"/>
      <c r="E207" s="167" t="s">
        <v>5</v>
      </c>
      <c r="F207" s="238" t="s">
        <v>163</v>
      </c>
      <c r="G207" s="239"/>
      <c r="H207" s="239"/>
      <c r="I207" s="239"/>
      <c r="J207" s="166"/>
      <c r="K207" s="168">
        <v>20</v>
      </c>
      <c r="L207" s="166"/>
      <c r="M207" s="166"/>
      <c r="N207" s="166"/>
      <c r="O207" s="166"/>
      <c r="P207" s="166"/>
      <c r="Q207" s="166"/>
      <c r="R207" s="169"/>
      <c r="T207" s="170"/>
      <c r="U207" s="166"/>
      <c r="V207" s="166"/>
      <c r="W207" s="166"/>
      <c r="X207" s="166"/>
      <c r="Y207" s="166"/>
      <c r="Z207" s="166"/>
      <c r="AA207" s="171"/>
      <c r="AT207" s="172" t="s">
        <v>154</v>
      </c>
      <c r="AU207" s="172" t="s">
        <v>99</v>
      </c>
      <c r="AV207" s="12" t="s">
        <v>151</v>
      </c>
      <c r="AW207" s="12" t="s">
        <v>35</v>
      </c>
      <c r="AX207" s="12" t="s">
        <v>83</v>
      </c>
      <c r="AY207" s="172" t="s">
        <v>146</v>
      </c>
    </row>
    <row r="208" spans="2:65" s="1" customFormat="1" ht="16.5" customHeight="1">
      <c r="B208" s="123"/>
      <c r="C208" s="143" t="s">
        <v>305</v>
      </c>
      <c r="D208" s="143" t="s">
        <v>147</v>
      </c>
      <c r="E208" s="144" t="s">
        <v>989</v>
      </c>
      <c r="F208" s="240" t="s">
        <v>990</v>
      </c>
      <c r="G208" s="240"/>
      <c r="H208" s="240"/>
      <c r="I208" s="240"/>
      <c r="J208" s="145" t="s">
        <v>229</v>
      </c>
      <c r="K208" s="146">
        <v>3.5</v>
      </c>
      <c r="L208" s="241">
        <v>0</v>
      </c>
      <c r="M208" s="241"/>
      <c r="N208" s="223">
        <f>ROUND(L208*K208,2)</f>
        <v>0</v>
      </c>
      <c r="O208" s="223"/>
      <c r="P208" s="223"/>
      <c r="Q208" s="223"/>
      <c r="R208" s="124"/>
      <c r="T208" s="147" t="s">
        <v>5</v>
      </c>
      <c r="U208" s="46" t="s">
        <v>41</v>
      </c>
      <c r="V208" s="38"/>
      <c r="W208" s="148">
        <f>V208*K208</f>
        <v>0</v>
      </c>
      <c r="X208" s="148">
        <v>1.09E-3</v>
      </c>
      <c r="Y208" s="148">
        <f>X208*K208</f>
        <v>3.8150000000000002E-3</v>
      </c>
      <c r="Z208" s="148">
        <v>0</v>
      </c>
      <c r="AA208" s="149">
        <f>Z208*K208</f>
        <v>0</v>
      </c>
      <c r="AR208" s="21" t="s">
        <v>236</v>
      </c>
      <c r="AT208" s="21" t="s">
        <v>147</v>
      </c>
      <c r="AU208" s="21" t="s">
        <v>99</v>
      </c>
      <c r="AY208" s="21" t="s">
        <v>146</v>
      </c>
      <c r="BE208" s="105">
        <f>IF(U208="základní",N208,0)</f>
        <v>0</v>
      </c>
      <c r="BF208" s="105">
        <f>IF(U208="snížená",N208,0)</f>
        <v>0</v>
      </c>
      <c r="BG208" s="105">
        <f>IF(U208="zákl. přenesená",N208,0)</f>
        <v>0</v>
      </c>
      <c r="BH208" s="105">
        <f>IF(U208="sníž. přenesená",N208,0)</f>
        <v>0</v>
      </c>
      <c r="BI208" s="105">
        <f>IF(U208="nulová",N208,0)</f>
        <v>0</v>
      </c>
      <c r="BJ208" s="21" t="s">
        <v>83</v>
      </c>
      <c r="BK208" s="105">
        <f>ROUND(L208*K208,2)</f>
        <v>0</v>
      </c>
      <c r="BL208" s="21" t="s">
        <v>236</v>
      </c>
      <c r="BM208" s="21" t="s">
        <v>991</v>
      </c>
    </row>
    <row r="209" spans="2:65" s="10" customFormat="1" ht="16.5" customHeight="1">
      <c r="B209" s="150"/>
      <c r="C209" s="151"/>
      <c r="D209" s="151"/>
      <c r="E209" s="152" t="s">
        <v>5</v>
      </c>
      <c r="F209" s="232" t="s">
        <v>992</v>
      </c>
      <c r="G209" s="233"/>
      <c r="H209" s="233"/>
      <c r="I209" s="233"/>
      <c r="J209" s="151"/>
      <c r="K209" s="152" t="s">
        <v>5</v>
      </c>
      <c r="L209" s="151"/>
      <c r="M209" s="151"/>
      <c r="N209" s="151"/>
      <c r="O209" s="151"/>
      <c r="P209" s="151"/>
      <c r="Q209" s="151"/>
      <c r="R209" s="153"/>
      <c r="T209" s="154"/>
      <c r="U209" s="151"/>
      <c r="V209" s="151"/>
      <c r="W209" s="151"/>
      <c r="X209" s="151"/>
      <c r="Y209" s="151"/>
      <c r="Z209" s="151"/>
      <c r="AA209" s="155"/>
      <c r="AT209" s="156" t="s">
        <v>154</v>
      </c>
      <c r="AU209" s="156" t="s">
        <v>99</v>
      </c>
      <c r="AV209" s="10" t="s">
        <v>83</v>
      </c>
      <c r="AW209" s="10" t="s">
        <v>35</v>
      </c>
      <c r="AX209" s="10" t="s">
        <v>75</v>
      </c>
      <c r="AY209" s="156" t="s">
        <v>146</v>
      </c>
    </row>
    <row r="210" spans="2:65" s="11" customFormat="1" ht="16.5" customHeight="1">
      <c r="B210" s="157"/>
      <c r="C210" s="158"/>
      <c r="D210" s="158"/>
      <c r="E210" s="159" t="s">
        <v>5</v>
      </c>
      <c r="F210" s="234" t="s">
        <v>993</v>
      </c>
      <c r="G210" s="235"/>
      <c r="H210" s="235"/>
      <c r="I210" s="235"/>
      <c r="J210" s="158"/>
      <c r="K210" s="160">
        <v>3.5</v>
      </c>
      <c r="L210" s="158"/>
      <c r="M210" s="158"/>
      <c r="N210" s="158"/>
      <c r="O210" s="158"/>
      <c r="P210" s="158"/>
      <c r="Q210" s="158"/>
      <c r="R210" s="161"/>
      <c r="T210" s="162"/>
      <c r="U210" s="158"/>
      <c r="V210" s="158"/>
      <c r="W210" s="158"/>
      <c r="X210" s="158"/>
      <c r="Y210" s="158"/>
      <c r="Z210" s="158"/>
      <c r="AA210" s="163"/>
      <c r="AT210" s="164" t="s">
        <v>154</v>
      </c>
      <c r="AU210" s="164" t="s">
        <v>99</v>
      </c>
      <c r="AV210" s="11" t="s">
        <v>99</v>
      </c>
      <c r="AW210" s="11" t="s">
        <v>35</v>
      </c>
      <c r="AX210" s="11" t="s">
        <v>83</v>
      </c>
      <c r="AY210" s="164" t="s">
        <v>146</v>
      </c>
    </row>
    <row r="211" spans="2:65" s="1" customFormat="1" ht="16.5" customHeight="1">
      <c r="B211" s="123"/>
      <c r="C211" s="143" t="s">
        <v>314</v>
      </c>
      <c r="D211" s="143" t="s">
        <v>147</v>
      </c>
      <c r="E211" s="144" t="s">
        <v>994</v>
      </c>
      <c r="F211" s="240" t="s">
        <v>995</v>
      </c>
      <c r="G211" s="240"/>
      <c r="H211" s="240"/>
      <c r="I211" s="240"/>
      <c r="J211" s="145" t="s">
        <v>204</v>
      </c>
      <c r="K211" s="146">
        <v>19</v>
      </c>
      <c r="L211" s="241">
        <v>0</v>
      </c>
      <c r="M211" s="241"/>
      <c r="N211" s="223">
        <f>ROUND(L211*K211,2)</f>
        <v>0</v>
      </c>
      <c r="O211" s="223"/>
      <c r="P211" s="223"/>
      <c r="Q211" s="223"/>
      <c r="R211" s="124"/>
      <c r="T211" s="147" t="s">
        <v>5</v>
      </c>
      <c r="U211" s="46" t="s">
        <v>41</v>
      </c>
      <c r="V211" s="38"/>
      <c r="W211" s="148">
        <f>V211*K211</f>
        <v>0</v>
      </c>
      <c r="X211" s="148">
        <v>0</v>
      </c>
      <c r="Y211" s="148">
        <f>X211*K211</f>
        <v>0</v>
      </c>
      <c r="Z211" s="148">
        <v>0</v>
      </c>
      <c r="AA211" s="149">
        <f>Z211*K211</f>
        <v>0</v>
      </c>
      <c r="AR211" s="21" t="s">
        <v>236</v>
      </c>
      <c r="AT211" s="21" t="s">
        <v>147</v>
      </c>
      <c r="AU211" s="21" t="s">
        <v>99</v>
      </c>
      <c r="AY211" s="21" t="s">
        <v>146</v>
      </c>
      <c r="BE211" s="105">
        <f>IF(U211="základní",N211,0)</f>
        <v>0</v>
      </c>
      <c r="BF211" s="105">
        <f>IF(U211="snížená",N211,0)</f>
        <v>0</v>
      </c>
      <c r="BG211" s="105">
        <f>IF(U211="zákl. přenesená",N211,0)</f>
        <v>0</v>
      </c>
      <c r="BH211" s="105">
        <f>IF(U211="sníž. přenesená",N211,0)</f>
        <v>0</v>
      </c>
      <c r="BI211" s="105">
        <f>IF(U211="nulová",N211,0)</f>
        <v>0</v>
      </c>
      <c r="BJ211" s="21" t="s">
        <v>83</v>
      </c>
      <c r="BK211" s="105">
        <f>ROUND(L211*K211,2)</f>
        <v>0</v>
      </c>
      <c r="BL211" s="21" t="s">
        <v>236</v>
      </c>
      <c r="BM211" s="21" t="s">
        <v>996</v>
      </c>
    </row>
    <row r="212" spans="2:65" s="10" customFormat="1" ht="16.5" customHeight="1">
      <c r="B212" s="150"/>
      <c r="C212" s="151"/>
      <c r="D212" s="151"/>
      <c r="E212" s="152" t="s">
        <v>5</v>
      </c>
      <c r="F212" s="232" t="s">
        <v>997</v>
      </c>
      <c r="G212" s="233"/>
      <c r="H212" s="233"/>
      <c r="I212" s="233"/>
      <c r="J212" s="151"/>
      <c r="K212" s="152" t="s">
        <v>5</v>
      </c>
      <c r="L212" s="151"/>
      <c r="M212" s="151"/>
      <c r="N212" s="151"/>
      <c r="O212" s="151"/>
      <c r="P212" s="151"/>
      <c r="Q212" s="151"/>
      <c r="R212" s="153"/>
      <c r="T212" s="154"/>
      <c r="U212" s="151"/>
      <c r="V212" s="151"/>
      <c r="W212" s="151"/>
      <c r="X212" s="151"/>
      <c r="Y212" s="151"/>
      <c r="Z212" s="151"/>
      <c r="AA212" s="155"/>
      <c r="AT212" s="156" t="s">
        <v>154</v>
      </c>
      <c r="AU212" s="156" t="s">
        <v>99</v>
      </c>
      <c r="AV212" s="10" t="s">
        <v>83</v>
      </c>
      <c r="AW212" s="10" t="s">
        <v>35</v>
      </c>
      <c r="AX212" s="10" t="s">
        <v>75</v>
      </c>
      <c r="AY212" s="156" t="s">
        <v>146</v>
      </c>
    </row>
    <row r="213" spans="2:65" s="11" customFormat="1" ht="16.5" customHeight="1">
      <c r="B213" s="157"/>
      <c r="C213" s="158"/>
      <c r="D213" s="158"/>
      <c r="E213" s="159" t="s">
        <v>5</v>
      </c>
      <c r="F213" s="234" t="s">
        <v>179</v>
      </c>
      <c r="G213" s="235"/>
      <c r="H213" s="235"/>
      <c r="I213" s="235"/>
      <c r="J213" s="158"/>
      <c r="K213" s="160">
        <v>6</v>
      </c>
      <c r="L213" s="158"/>
      <c r="M213" s="158"/>
      <c r="N213" s="158"/>
      <c r="O213" s="158"/>
      <c r="P213" s="158"/>
      <c r="Q213" s="158"/>
      <c r="R213" s="161"/>
      <c r="T213" s="162"/>
      <c r="U213" s="158"/>
      <c r="V213" s="158"/>
      <c r="W213" s="158"/>
      <c r="X213" s="158"/>
      <c r="Y213" s="158"/>
      <c r="Z213" s="158"/>
      <c r="AA213" s="163"/>
      <c r="AT213" s="164" t="s">
        <v>154</v>
      </c>
      <c r="AU213" s="164" t="s">
        <v>99</v>
      </c>
      <c r="AV213" s="11" t="s">
        <v>99</v>
      </c>
      <c r="AW213" s="11" t="s">
        <v>35</v>
      </c>
      <c r="AX213" s="11" t="s">
        <v>75</v>
      </c>
      <c r="AY213" s="164" t="s">
        <v>146</v>
      </c>
    </row>
    <row r="214" spans="2:65" s="10" customFormat="1" ht="16.5" customHeight="1">
      <c r="B214" s="150"/>
      <c r="C214" s="151"/>
      <c r="D214" s="151"/>
      <c r="E214" s="152" t="s">
        <v>5</v>
      </c>
      <c r="F214" s="236" t="s">
        <v>998</v>
      </c>
      <c r="G214" s="237"/>
      <c r="H214" s="237"/>
      <c r="I214" s="237"/>
      <c r="J214" s="151"/>
      <c r="K214" s="152" t="s">
        <v>5</v>
      </c>
      <c r="L214" s="151"/>
      <c r="M214" s="151"/>
      <c r="N214" s="151"/>
      <c r="O214" s="151"/>
      <c r="P214" s="151"/>
      <c r="Q214" s="151"/>
      <c r="R214" s="153"/>
      <c r="T214" s="154"/>
      <c r="U214" s="151"/>
      <c r="V214" s="151"/>
      <c r="W214" s="151"/>
      <c r="X214" s="151"/>
      <c r="Y214" s="151"/>
      <c r="Z214" s="151"/>
      <c r="AA214" s="155"/>
      <c r="AT214" s="156" t="s">
        <v>154</v>
      </c>
      <c r="AU214" s="156" t="s">
        <v>99</v>
      </c>
      <c r="AV214" s="10" t="s">
        <v>83</v>
      </c>
      <c r="AW214" s="10" t="s">
        <v>35</v>
      </c>
      <c r="AX214" s="10" t="s">
        <v>75</v>
      </c>
      <c r="AY214" s="156" t="s">
        <v>146</v>
      </c>
    </row>
    <row r="215" spans="2:65" s="11" customFormat="1" ht="16.5" customHeight="1">
      <c r="B215" s="157"/>
      <c r="C215" s="158"/>
      <c r="D215" s="158"/>
      <c r="E215" s="159" t="s">
        <v>5</v>
      </c>
      <c r="F215" s="234" t="s">
        <v>167</v>
      </c>
      <c r="G215" s="235"/>
      <c r="H215" s="235"/>
      <c r="I215" s="235"/>
      <c r="J215" s="158"/>
      <c r="K215" s="160">
        <v>3</v>
      </c>
      <c r="L215" s="158"/>
      <c r="M215" s="158"/>
      <c r="N215" s="158"/>
      <c r="O215" s="158"/>
      <c r="P215" s="158"/>
      <c r="Q215" s="158"/>
      <c r="R215" s="161"/>
      <c r="T215" s="162"/>
      <c r="U215" s="158"/>
      <c r="V215" s="158"/>
      <c r="W215" s="158"/>
      <c r="X215" s="158"/>
      <c r="Y215" s="158"/>
      <c r="Z215" s="158"/>
      <c r="AA215" s="163"/>
      <c r="AT215" s="164" t="s">
        <v>154</v>
      </c>
      <c r="AU215" s="164" t="s">
        <v>99</v>
      </c>
      <c r="AV215" s="11" t="s">
        <v>99</v>
      </c>
      <c r="AW215" s="11" t="s">
        <v>35</v>
      </c>
      <c r="AX215" s="11" t="s">
        <v>75</v>
      </c>
      <c r="AY215" s="164" t="s">
        <v>146</v>
      </c>
    </row>
    <row r="216" spans="2:65" s="10" customFormat="1" ht="16.5" customHeight="1">
      <c r="B216" s="150"/>
      <c r="C216" s="151"/>
      <c r="D216" s="151"/>
      <c r="E216" s="152" t="s">
        <v>5</v>
      </c>
      <c r="F216" s="236" t="s">
        <v>999</v>
      </c>
      <c r="G216" s="237"/>
      <c r="H216" s="237"/>
      <c r="I216" s="237"/>
      <c r="J216" s="151"/>
      <c r="K216" s="152" t="s">
        <v>5</v>
      </c>
      <c r="L216" s="151"/>
      <c r="M216" s="151"/>
      <c r="N216" s="151"/>
      <c r="O216" s="151"/>
      <c r="P216" s="151"/>
      <c r="Q216" s="151"/>
      <c r="R216" s="153"/>
      <c r="T216" s="154"/>
      <c r="U216" s="151"/>
      <c r="V216" s="151"/>
      <c r="W216" s="151"/>
      <c r="X216" s="151"/>
      <c r="Y216" s="151"/>
      <c r="Z216" s="151"/>
      <c r="AA216" s="155"/>
      <c r="AT216" s="156" t="s">
        <v>154</v>
      </c>
      <c r="AU216" s="156" t="s">
        <v>99</v>
      </c>
      <c r="AV216" s="10" t="s">
        <v>83</v>
      </c>
      <c r="AW216" s="10" t="s">
        <v>35</v>
      </c>
      <c r="AX216" s="10" t="s">
        <v>75</v>
      </c>
      <c r="AY216" s="156" t="s">
        <v>146</v>
      </c>
    </row>
    <row r="217" spans="2:65" s="11" customFormat="1" ht="16.5" customHeight="1">
      <c r="B217" s="157"/>
      <c r="C217" s="158"/>
      <c r="D217" s="158"/>
      <c r="E217" s="159" t="s">
        <v>5</v>
      </c>
      <c r="F217" s="234" t="s">
        <v>151</v>
      </c>
      <c r="G217" s="235"/>
      <c r="H217" s="235"/>
      <c r="I217" s="235"/>
      <c r="J217" s="158"/>
      <c r="K217" s="160">
        <v>4</v>
      </c>
      <c r="L217" s="158"/>
      <c r="M217" s="158"/>
      <c r="N217" s="158"/>
      <c r="O217" s="158"/>
      <c r="P217" s="158"/>
      <c r="Q217" s="158"/>
      <c r="R217" s="161"/>
      <c r="T217" s="162"/>
      <c r="U217" s="158"/>
      <c r="V217" s="158"/>
      <c r="W217" s="158"/>
      <c r="X217" s="158"/>
      <c r="Y217" s="158"/>
      <c r="Z217" s="158"/>
      <c r="AA217" s="163"/>
      <c r="AT217" s="164" t="s">
        <v>154</v>
      </c>
      <c r="AU217" s="164" t="s">
        <v>99</v>
      </c>
      <c r="AV217" s="11" t="s">
        <v>99</v>
      </c>
      <c r="AW217" s="11" t="s">
        <v>35</v>
      </c>
      <c r="AX217" s="11" t="s">
        <v>75</v>
      </c>
      <c r="AY217" s="164" t="s">
        <v>146</v>
      </c>
    </row>
    <row r="218" spans="2:65" s="10" customFormat="1" ht="16.5" customHeight="1">
      <c r="B218" s="150"/>
      <c r="C218" s="151"/>
      <c r="D218" s="151"/>
      <c r="E218" s="152" t="s">
        <v>5</v>
      </c>
      <c r="F218" s="236" t="s">
        <v>1000</v>
      </c>
      <c r="G218" s="237"/>
      <c r="H218" s="237"/>
      <c r="I218" s="237"/>
      <c r="J218" s="151"/>
      <c r="K218" s="152" t="s">
        <v>5</v>
      </c>
      <c r="L218" s="151"/>
      <c r="M218" s="151"/>
      <c r="N218" s="151"/>
      <c r="O218" s="151"/>
      <c r="P218" s="151"/>
      <c r="Q218" s="151"/>
      <c r="R218" s="153"/>
      <c r="T218" s="154"/>
      <c r="U218" s="151"/>
      <c r="V218" s="151"/>
      <c r="W218" s="151"/>
      <c r="X218" s="151"/>
      <c r="Y218" s="151"/>
      <c r="Z218" s="151"/>
      <c r="AA218" s="155"/>
      <c r="AT218" s="156" t="s">
        <v>154</v>
      </c>
      <c r="AU218" s="156" t="s">
        <v>99</v>
      </c>
      <c r="AV218" s="10" t="s">
        <v>83</v>
      </c>
      <c r="AW218" s="10" t="s">
        <v>35</v>
      </c>
      <c r="AX218" s="10" t="s">
        <v>75</v>
      </c>
      <c r="AY218" s="156" t="s">
        <v>146</v>
      </c>
    </row>
    <row r="219" spans="2:65" s="11" customFormat="1" ht="16.5" customHeight="1">
      <c r="B219" s="157"/>
      <c r="C219" s="158"/>
      <c r="D219" s="158"/>
      <c r="E219" s="159" t="s">
        <v>5</v>
      </c>
      <c r="F219" s="234" t="s">
        <v>179</v>
      </c>
      <c r="G219" s="235"/>
      <c r="H219" s="235"/>
      <c r="I219" s="235"/>
      <c r="J219" s="158"/>
      <c r="K219" s="160">
        <v>6</v>
      </c>
      <c r="L219" s="158"/>
      <c r="M219" s="158"/>
      <c r="N219" s="158"/>
      <c r="O219" s="158"/>
      <c r="P219" s="158"/>
      <c r="Q219" s="158"/>
      <c r="R219" s="161"/>
      <c r="T219" s="162"/>
      <c r="U219" s="158"/>
      <c r="V219" s="158"/>
      <c r="W219" s="158"/>
      <c r="X219" s="158"/>
      <c r="Y219" s="158"/>
      <c r="Z219" s="158"/>
      <c r="AA219" s="163"/>
      <c r="AT219" s="164" t="s">
        <v>154</v>
      </c>
      <c r="AU219" s="164" t="s">
        <v>99</v>
      </c>
      <c r="AV219" s="11" t="s">
        <v>99</v>
      </c>
      <c r="AW219" s="11" t="s">
        <v>35</v>
      </c>
      <c r="AX219" s="11" t="s">
        <v>75</v>
      </c>
      <c r="AY219" s="164" t="s">
        <v>146</v>
      </c>
    </row>
    <row r="220" spans="2:65" s="12" customFormat="1" ht="16.5" customHeight="1">
      <c r="B220" s="165"/>
      <c r="C220" s="166"/>
      <c r="D220" s="166"/>
      <c r="E220" s="167" t="s">
        <v>5</v>
      </c>
      <c r="F220" s="238" t="s">
        <v>163</v>
      </c>
      <c r="G220" s="239"/>
      <c r="H220" s="239"/>
      <c r="I220" s="239"/>
      <c r="J220" s="166"/>
      <c r="K220" s="168">
        <v>19</v>
      </c>
      <c r="L220" s="166"/>
      <c r="M220" s="166"/>
      <c r="N220" s="166"/>
      <c r="O220" s="166"/>
      <c r="P220" s="166"/>
      <c r="Q220" s="166"/>
      <c r="R220" s="169"/>
      <c r="T220" s="170"/>
      <c r="U220" s="166"/>
      <c r="V220" s="166"/>
      <c r="W220" s="166"/>
      <c r="X220" s="166"/>
      <c r="Y220" s="166"/>
      <c r="Z220" s="166"/>
      <c r="AA220" s="171"/>
      <c r="AT220" s="172" t="s">
        <v>154</v>
      </c>
      <c r="AU220" s="172" t="s">
        <v>99</v>
      </c>
      <c r="AV220" s="12" t="s">
        <v>151</v>
      </c>
      <c r="AW220" s="12" t="s">
        <v>35</v>
      </c>
      <c r="AX220" s="12" t="s">
        <v>83</v>
      </c>
      <c r="AY220" s="172" t="s">
        <v>146</v>
      </c>
    </row>
    <row r="221" spans="2:65" s="1" customFormat="1" ht="16.5" customHeight="1">
      <c r="B221" s="123"/>
      <c r="C221" s="143" t="s">
        <v>322</v>
      </c>
      <c r="D221" s="143" t="s">
        <v>147</v>
      </c>
      <c r="E221" s="144" t="s">
        <v>1001</v>
      </c>
      <c r="F221" s="240" t="s">
        <v>1002</v>
      </c>
      <c r="G221" s="240"/>
      <c r="H221" s="240"/>
      <c r="I221" s="240"/>
      <c r="J221" s="145" t="s">
        <v>204</v>
      </c>
      <c r="K221" s="146">
        <v>4</v>
      </c>
      <c r="L221" s="241">
        <v>0</v>
      </c>
      <c r="M221" s="241"/>
      <c r="N221" s="223">
        <f>ROUND(L221*K221,2)</f>
        <v>0</v>
      </c>
      <c r="O221" s="223"/>
      <c r="P221" s="223"/>
      <c r="Q221" s="223"/>
      <c r="R221" s="124"/>
      <c r="T221" s="147" t="s">
        <v>5</v>
      </c>
      <c r="U221" s="46" t="s">
        <v>41</v>
      </c>
      <c r="V221" s="38"/>
      <c r="W221" s="148">
        <f>V221*K221</f>
        <v>0</v>
      </c>
      <c r="X221" s="148">
        <v>0</v>
      </c>
      <c r="Y221" s="148">
        <f>X221*K221</f>
        <v>0</v>
      </c>
      <c r="Z221" s="148">
        <v>2.7560000000000001E-2</v>
      </c>
      <c r="AA221" s="149">
        <f>Z221*K221</f>
        <v>0.11024</v>
      </c>
      <c r="AR221" s="21" t="s">
        <v>236</v>
      </c>
      <c r="AT221" s="21" t="s">
        <v>147</v>
      </c>
      <c r="AU221" s="21" t="s">
        <v>99</v>
      </c>
      <c r="AY221" s="21" t="s">
        <v>146</v>
      </c>
      <c r="BE221" s="105">
        <f>IF(U221="základní",N221,0)</f>
        <v>0</v>
      </c>
      <c r="BF221" s="105">
        <f>IF(U221="snížená",N221,0)</f>
        <v>0</v>
      </c>
      <c r="BG221" s="105">
        <f>IF(U221="zákl. přenesená",N221,0)</f>
        <v>0</v>
      </c>
      <c r="BH221" s="105">
        <f>IF(U221="sníž. přenesená",N221,0)</f>
        <v>0</v>
      </c>
      <c r="BI221" s="105">
        <f>IF(U221="nulová",N221,0)</f>
        <v>0</v>
      </c>
      <c r="BJ221" s="21" t="s">
        <v>83</v>
      </c>
      <c r="BK221" s="105">
        <f>ROUND(L221*K221,2)</f>
        <v>0</v>
      </c>
      <c r="BL221" s="21" t="s">
        <v>236</v>
      </c>
      <c r="BM221" s="21" t="s">
        <v>1003</v>
      </c>
    </row>
    <row r="222" spans="2:65" s="1" customFormat="1" ht="25.5" customHeight="1">
      <c r="B222" s="123"/>
      <c r="C222" s="143" t="s">
        <v>330</v>
      </c>
      <c r="D222" s="143" t="s">
        <v>147</v>
      </c>
      <c r="E222" s="144" t="s">
        <v>1004</v>
      </c>
      <c r="F222" s="240" t="s">
        <v>1005</v>
      </c>
      <c r="G222" s="240"/>
      <c r="H222" s="240"/>
      <c r="I222" s="240"/>
      <c r="J222" s="145" t="s">
        <v>204</v>
      </c>
      <c r="K222" s="146">
        <v>6</v>
      </c>
      <c r="L222" s="241">
        <v>0</v>
      </c>
      <c r="M222" s="241"/>
      <c r="N222" s="223">
        <f>ROUND(L222*K222,2)</f>
        <v>0</v>
      </c>
      <c r="O222" s="223"/>
      <c r="P222" s="223"/>
      <c r="Q222" s="223"/>
      <c r="R222" s="124"/>
      <c r="T222" s="147" t="s">
        <v>5</v>
      </c>
      <c r="U222" s="46" t="s">
        <v>41</v>
      </c>
      <c r="V222" s="38"/>
      <c r="W222" s="148">
        <f>V222*K222</f>
        <v>0</v>
      </c>
      <c r="X222" s="148">
        <v>1.01E-3</v>
      </c>
      <c r="Y222" s="148">
        <f>X222*K222</f>
        <v>6.0600000000000003E-3</v>
      </c>
      <c r="Z222" s="148">
        <v>0</v>
      </c>
      <c r="AA222" s="149">
        <f>Z222*K222</f>
        <v>0</v>
      </c>
      <c r="AR222" s="21" t="s">
        <v>236</v>
      </c>
      <c r="AT222" s="21" t="s">
        <v>147</v>
      </c>
      <c r="AU222" s="21" t="s">
        <v>99</v>
      </c>
      <c r="AY222" s="21" t="s">
        <v>146</v>
      </c>
      <c r="BE222" s="105">
        <f>IF(U222="základní",N222,0)</f>
        <v>0</v>
      </c>
      <c r="BF222" s="105">
        <f>IF(U222="snížená",N222,0)</f>
        <v>0</v>
      </c>
      <c r="BG222" s="105">
        <f>IF(U222="zákl. přenesená",N222,0)</f>
        <v>0</v>
      </c>
      <c r="BH222" s="105">
        <f>IF(U222="sníž. přenesená",N222,0)</f>
        <v>0</v>
      </c>
      <c r="BI222" s="105">
        <f>IF(U222="nulová",N222,0)</f>
        <v>0</v>
      </c>
      <c r="BJ222" s="21" t="s">
        <v>83</v>
      </c>
      <c r="BK222" s="105">
        <f>ROUND(L222*K222,2)</f>
        <v>0</v>
      </c>
      <c r="BL222" s="21" t="s">
        <v>236</v>
      </c>
      <c r="BM222" s="21" t="s">
        <v>1006</v>
      </c>
    </row>
    <row r="223" spans="2:65" s="1" customFormat="1" ht="25.5" customHeight="1">
      <c r="B223" s="123"/>
      <c r="C223" s="143" t="s">
        <v>334</v>
      </c>
      <c r="D223" s="143" t="s">
        <v>147</v>
      </c>
      <c r="E223" s="144" t="s">
        <v>1007</v>
      </c>
      <c r="F223" s="240" t="s">
        <v>1008</v>
      </c>
      <c r="G223" s="240"/>
      <c r="H223" s="240"/>
      <c r="I223" s="240"/>
      <c r="J223" s="145" t="s">
        <v>596</v>
      </c>
      <c r="K223" s="177">
        <v>0</v>
      </c>
      <c r="L223" s="241">
        <v>0</v>
      </c>
      <c r="M223" s="241"/>
      <c r="N223" s="223">
        <f>ROUND(L223*K223,2)</f>
        <v>0</v>
      </c>
      <c r="O223" s="223"/>
      <c r="P223" s="223"/>
      <c r="Q223" s="223"/>
      <c r="R223" s="124"/>
      <c r="T223" s="147" t="s">
        <v>5</v>
      </c>
      <c r="U223" s="46" t="s">
        <v>41</v>
      </c>
      <c r="V223" s="38"/>
      <c r="W223" s="148">
        <f>V223*K223</f>
        <v>0</v>
      </c>
      <c r="X223" s="148">
        <v>0</v>
      </c>
      <c r="Y223" s="148">
        <f>X223*K223</f>
        <v>0</v>
      </c>
      <c r="Z223" s="148">
        <v>0</v>
      </c>
      <c r="AA223" s="149">
        <f>Z223*K223</f>
        <v>0</v>
      </c>
      <c r="AR223" s="21" t="s">
        <v>236</v>
      </c>
      <c r="AT223" s="21" t="s">
        <v>147</v>
      </c>
      <c r="AU223" s="21" t="s">
        <v>99</v>
      </c>
      <c r="AY223" s="21" t="s">
        <v>146</v>
      </c>
      <c r="BE223" s="105">
        <f>IF(U223="základní",N223,0)</f>
        <v>0</v>
      </c>
      <c r="BF223" s="105">
        <f>IF(U223="snížená",N223,0)</f>
        <v>0</v>
      </c>
      <c r="BG223" s="105">
        <f>IF(U223="zákl. přenesená",N223,0)</f>
        <v>0</v>
      </c>
      <c r="BH223" s="105">
        <f>IF(U223="sníž. přenesená",N223,0)</f>
        <v>0</v>
      </c>
      <c r="BI223" s="105">
        <f>IF(U223="nulová",N223,0)</f>
        <v>0</v>
      </c>
      <c r="BJ223" s="21" t="s">
        <v>83</v>
      </c>
      <c r="BK223" s="105">
        <f>ROUND(L223*K223,2)</f>
        <v>0</v>
      </c>
      <c r="BL223" s="21" t="s">
        <v>236</v>
      </c>
      <c r="BM223" s="21" t="s">
        <v>1009</v>
      </c>
    </row>
    <row r="224" spans="2:65" s="9" customFormat="1" ht="29.85" customHeight="1">
      <c r="B224" s="132"/>
      <c r="C224" s="133"/>
      <c r="D224" s="142" t="s">
        <v>889</v>
      </c>
      <c r="E224" s="142"/>
      <c r="F224" s="142"/>
      <c r="G224" s="142"/>
      <c r="H224" s="142"/>
      <c r="I224" s="142"/>
      <c r="J224" s="142"/>
      <c r="K224" s="142"/>
      <c r="L224" s="142"/>
      <c r="M224" s="142"/>
      <c r="N224" s="230">
        <f>BK224</f>
        <v>0</v>
      </c>
      <c r="O224" s="231"/>
      <c r="P224" s="231"/>
      <c r="Q224" s="231"/>
      <c r="R224" s="135"/>
      <c r="T224" s="136"/>
      <c r="U224" s="133"/>
      <c r="V224" s="133"/>
      <c r="W224" s="137">
        <f>SUM(W225:W232)</f>
        <v>0</v>
      </c>
      <c r="X224" s="133"/>
      <c r="Y224" s="137">
        <f>SUM(Y225:Y232)</f>
        <v>4.3070000000000004E-2</v>
      </c>
      <c r="Z224" s="133"/>
      <c r="AA224" s="138">
        <f>SUM(AA225:AA232)</f>
        <v>0</v>
      </c>
      <c r="AR224" s="139" t="s">
        <v>99</v>
      </c>
      <c r="AT224" s="140" t="s">
        <v>74</v>
      </c>
      <c r="AU224" s="140" t="s">
        <v>83</v>
      </c>
      <c r="AY224" s="139" t="s">
        <v>146</v>
      </c>
      <c r="BK224" s="141">
        <f>SUM(BK225:BK232)</f>
        <v>0</v>
      </c>
    </row>
    <row r="225" spans="2:65" s="1" customFormat="1" ht="25.5" customHeight="1">
      <c r="B225" s="123"/>
      <c r="C225" s="143" t="s">
        <v>340</v>
      </c>
      <c r="D225" s="143" t="s">
        <v>147</v>
      </c>
      <c r="E225" s="144" t="s">
        <v>1010</v>
      </c>
      <c r="F225" s="240" t="s">
        <v>1011</v>
      </c>
      <c r="G225" s="240"/>
      <c r="H225" s="240"/>
      <c r="I225" s="240"/>
      <c r="J225" s="145" t="s">
        <v>229</v>
      </c>
      <c r="K225" s="146">
        <v>59</v>
      </c>
      <c r="L225" s="241">
        <v>0</v>
      </c>
      <c r="M225" s="241"/>
      <c r="N225" s="223">
        <f>ROUND(L225*K225,2)</f>
        <v>0</v>
      </c>
      <c r="O225" s="223"/>
      <c r="P225" s="223"/>
      <c r="Q225" s="223"/>
      <c r="R225" s="124"/>
      <c r="T225" s="147" t="s">
        <v>5</v>
      </c>
      <c r="U225" s="46" t="s">
        <v>41</v>
      </c>
      <c r="V225" s="38"/>
      <c r="W225" s="148">
        <f>V225*K225</f>
        <v>0</v>
      </c>
      <c r="X225" s="148">
        <v>6.6E-4</v>
      </c>
      <c r="Y225" s="148">
        <f>X225*K225</f>
        <v>3.8940000000000002E-2</v>
      </c>
      <c r="Z225" s="148">
        <v>0</v>
      </c>
      <c r="AA225" s="149">
        <f>Z225*K225</f>
        <v>0</v>
      </c>
      <c r="AR225" s="21" t="s">
        <v>236</v>
      </c>
      <c r="AT225" s="21" t="s">
        <v>147</v>
      </c>
      <c r="AU225" s="21" t="s">
        <v>99</v>
      </c>
      <c r="AY225" s="21" t="s">
        <v>146</v>
      </c>
      <c r="BE225" s="105">
        <f>IF(U225="základní",N225,0)</f>
        <v>0</v>
      </c>
      <c r="BF225" s="105">
        <f>IF(U225="snížená",N225,0)</f>
        <v>0</v>
      </c>
      <c r="BG225" s="105">
        <f>IF(U225="zákl. přenesená",N225,0)</f>
        <v>0</v>
      </c>
      <c r="BH225" s="105">
        <f>IF(U225="sníž. přenesená",N225,0)</f>
        <v>0</v>
      </c>
      <c r="BI225" s="105">
        <f>IF(U225="nulová",N225,0)</f>
        <v>0</v>
      </c>
      <c r="BJ225" s="21" t="s">
        <v>83</v>
      </c>
      <c r="BK225" s="105">
        <f>ROUND(L225*K225,2)</f>
        <v>0</v>
      </c>
      <c r="BL225" s="21" t="s">
        <v>236</v>
      </c>
      <c r="BM225" s="21" t="s">
        <v>1012</v>
      </c>
    </row>
    <row r="226" spans="2:65" s="10" customFormat="1" ht="16.5" customHeight="1">
      <c r="B226" s="150"/>
      <c r="C226" s="151"/>
      <c r="D226" s="151"/>
      <c r="E226" s="152" t="s">
        <v>5</v>
      </c>
      <c r="F226" s="232" t="s">
        <v>1013</v>
      </c>
      <c r="G226" s="233"/>
      <c r="H226" s="233"/>
      <c r="I226" s="233"/>
      <c r="J226" s="151"/>
      <c r="K226" s="152" t="s">
        <v>5</v>
      </c>
      <c r="L226" s="151"/>
      <c r="M226" s="151"/>
      <c r="N226" s="151"/>
      <c r="O226" s="151"/>
      <c r="P226" s="151"/>
      <c r="Q226" s="151"/>
      <c r="R226" s="153"/>
      <c r="T226" s="154"/>
      <c r="U226" s="151"/>
      <c r="V226" s="151"/>
      <c r="W226" s="151"/>
      <c r="X226" s="151"/>
      <c r="Y226" s="151"/>
      <c r="Z226" s="151"/>
      <c r="AA226" s="155"/>
      <c r="AT226" s="156" t="s">
        <v>154</v>
      </c>
      <c r="AU226" s="156" t="s">
        <v>99</v>
      </c>
      <c r="AV226" s="10" t="s">
        <v>83</v>
      </c>
      <c r="AW226" s="10" t="s">
        <v>35</v>
      </c>
      <c r="AX226" s="10" t="s">
        <v>75</v>
      </c>
      <c r="AY226" s="156" t="s">
        <v>146</v>
      </c>
    </row>
    <row r="227" spans="2:65" s="11" customFormat="1" ht="16.5" customHeight="1">
      <c r="B227" s="157"/>
      <c r="C227" s="158"/>
      <c r="D227" s="158"/>
      <c r="E227" s="159" t="s">
        <v>5</v>
      </c>
      <c r="F227" s="234" t="s">
        <v>1014</v>
      </c>
      <c r="G227" s="235"/>
      <c r="H227" s="235"/>
      <c r="I227" s="235"/>
      <c r="J227" s="158"/>
      <c r="K227" s="160">
        <v>21</v>
      </c>
      <c r="L227" s="158"/>
      <c r="M227" s="158"/>
      <c r="N227" s="158"/>
      <c r="O227" s="158"/>
      <c r="P227" s="158"/>
      <c r="Q227" s="158"/>
      <c r="R227" s="161"/>
      <c r="T227" s="162"/>
      <c r="U227" s="158"/>
      <c r="V227" s="158"/>
      <c r="W227" s="158"/>
      <c r="X227" s="158"/>
      <c r="Y227" s="158"/>
      <c r="Z227" s="158"/>
      <c r="AA227" s="163"/>
      <c r="AT227" s="164" t="s">
        <v>154</v>
      </c>
      <c r="AU227" s="164" t="s">
        <v>99</v>
      </c>
      <c r="AV227" s="11" t="s">
        <v>99</v>
      </c>
      <c r="AW227" s="11" t="s">
        <v>35</v>
      </c>
      <c r="AX227" s="11" t="s">
        <v>75</v>
      </c>
      <c r="AY227" s="164" t="s">
        <v>146</v>
      </c>
    </row>
    <row r="228" spans="2:65" s="11" customFormat="1" ht="16.5" customHeight="1">
      <c r="B228" s="157"/>
      <c r="C228" s="158"/>
      <c r="D228" s="158"/>
      <c r="E228" s="159" t="s">
        <v>5</v>
      </c>
      <c r="F228" s="234" t="s">
        <v>1015</v>
      </c>
      <c r="G228" s="235"/>
      <c r="H228" s="235"/>
      <c r="I228" s="235"/>
      <c r="J228" s="158"/>
      <c r="K228" s="160">
        <v>19</v>
      </c>
      <c r="L228" s="158"/>
      <c r="M228" s="158"/>
      <c r="N228" s="158"/>
      <c r="O228" s="158"/>
      <c r="P228" s="158"/>
      <c r="Q228" s="158"/>
      <c r="R228" s="161"/>
      <c r="T228" s="162"/>
      <c r="U228" s="158"/>
      <c r="V228" s="158"/>
      <c r="W228" s="158"/>
      <c r="X228" s="158"/>
      <c r="Y228" s="158"/>
      <c r="Z228" s="158"/>
      <c r="AA228" s="163"/>
      <c r="AT228" s="164" t="s">
        <v>154</v>
      </c>
      <c r="AU228" s="164" t="s">
        <v>99</v>
      </c>
      <c r="AV228" s="11" t="s">
        <v>99</v>
      </c>
      <c r="AW228" s="11" t="s">
        <v>35</v>
      </c>
      <c r="AX228" s="11" t="s">
        <v>75</v>
      </c>
      <c r="AY228" s="164" t="s">
        <v>146</v>
      </c>
    </row>
    <row r="229" spans="2:65" s="10" customFormat="1" ht="16.5" customHeight="1">
      <c r="B229" s="150"/>
      <c r="C229" s="151"/>
      <c r="D229" s="151"/>
      <c r="E229" s="152" t="s">
        <v>5</v>
      </c>
      <c r="F229" s="236" t="s">
        <v>1016</v>
      </c>
      <c r="G229" s="237"/>
      <c r="H229" s="237"/>
      <c r="I229" s="237"/>
      <c r="J229" s="151"/>
      <c r="K229" s="152" t="s">
        <v>5</v>
      </c>
      <c r="L229" s="151"/>
      <c r="M229" s="151"/>
      <c r="N229" s="151"/>
      <c r="O229" s="151"/>
      <c r="P229" s="151"/>
      <c r="Q229" s="151"/>
      <c r="R229" s="153"/>
      <c r="T229" s="154"/>
      <c r="U229" s="151"/>
      <c r="V229" s="151"/>
      <c r="W229" s="151"/>
      <c r="X229" s="151"/>
      <c r="Y229" s="151"/>
      <c r="Z229" s="151"/>
      <c r="AA229" s="155"/>
      <c r="AT229" s="156" t="s">
        <v>154</v>
      </c>
      <c r="AU229" s="156" t="s">
        <v>99</v>
      </c>
      <c r="AV229" s="10" t="s">
        <v>83</v>
      </c>
      <c r="AW229" s="10" t="s">
        <v>35</v>
      </c>
      <c r="AX229" s="10" t="s">
        <v>75</v>
      </c>
      <c r="AY229" s="156" t="s">
        <v>146</v>
      </c>
    </row>
    <row r="230" spans="2:65" s="11" customFormat="1" ht="16.5" customHeight="1">
      <c r="B230" s="157"/>
      <c r="C230" s="158"/>
      <c r="D230" s="158"/>
      <c r="E230" s="159" t="s">
        <v>5</v>
      </c>
      <c r="F230" s="234" t="s">
        <v>1015</v>
      </c>
      <c r="G230" s="235"/>
      <c r="H230" s="235"/>
      <c r="I230" s="235"/>
      <c r="J230" s="158"/>
      <c r="K230" s="160">
        <v>19</v>
      </c>
      <c r="L230" s="158"/>
      <c r="M230" s="158"/>
      <c r="N230" s="158"/>
      <c r="O230" s="158"/>
      <c r="P230" s="158"/>
      <c r="Q230" s="158"/>
      <c r="R230" s="161"/>
      <c r="T230" s="162"/>
      <c r="U230" s="158"/>
      <c r="V230" s="158"/>
      <c r="W230" s="158"/>
      <c r="X230" s="158"/>
      <c r="Y230" s="158"/>
      <c r="Z230" s="158"/>
      <c r="AA230" s="163"/>
      <c r="AT230" s="164" t="s">
        <v>154</v>
      </c>
      <c r="AU230" s="164" t="s">
        <v>99</v>
      </c>
      <c r="AV230" s="11" t="s">
        <v>99</v>
      </c>
      <c r="AW230" s="11" t="s">
        <v>35</v>
      </c>
      <c r="AX230" s="11" t="s">
        <v>75</v>
      </c>
      <c r="AY230" s="164" t="s">
        <v>146</v>
      </c>
    </row>
    <row r="231" spans="2:65" s="12" customFormat="1" ht="16.5" customHeight="1">
      <c r="B231" s="165"/>
      <c r="C231" s="166"/>
      <c r="D231" s="166"/>
      <c r="E231" s="167" t="s">
        <v>5</v>
      </c>
      <c r="F231" s="238" t="s">
        <v>163</v>
      </c>
      <c r="G231" s="239"/>
      <c r="H231" s="239"/>
      <c r="I231" s="239"/>
      <c r="J231" s="166"/>
      <c r="K231" s="168">
        <v>59</v>
      </c>
      <c r="L231" s="166"/>
      <c r="M231" s="166"/>
      <c r="N231" s="166"/>
      <c r="O231" s="166"/>
      <c r="P231" s="166"/>
      <c r="Q231" s="166"/>
      <c r="R231" s="169"/>
      <c r="T231" s="170"/>
      <c r="U231" s="166"/>
      <c r="V231" s="166"/>
      <c r="W231" s="166"/>
      <c r="X231" s="166"/>
      <c r="Y231" s="166"/>
      <c r="Z231" s="166"/>
      <c r="AA231" s="171"/>
      <c r="AT231" s="172" t="s">
        <v>154</v>
      </c>
      <c r="AU231" s="172" t="s">
        <v>99</v>
      </c>
      <c r="AV231" s="12" t="s">
        <v>151</v>
      </c>
      <c r="AW231" s="12" t="s">
        <v>35</v>
      </c>
      <c r="AX231" s="12" t="s">
        <v>83</v>
      </c>
      <c r="AY231" s="172" t="s">
        <v>146</v>
      </c>
    </row>
    <row r="232" spans="2:65" s="1" customFormat="1" ht="38.25" customHeight="1">
      <c r="B232" s="123"/>
      <c r="C232" s="143" t="s">
        <v>346</v>
      </c>
      <c r="D232" s="143" t="s">
        <v>147</v>
      </c>
      <c r="E232" s="144" t="s">
        <v>1017</v>
      </c>
      <c r="F232" s="240" t="s">
        <v>1018</v>
      </c>
      <c r="G232" s="240"/>
      <c r="H232" s="240"/>
      <c r="I232" s="240"/>
      <c r="J232" s="145" t="s">
        <v>229</v>
      </c>
      <c r="K232" s="146">
        <v>59</v>
      </c>
      <c r="L232" s="241">
        <v>0</v>
      </c>
      <c r="M232" s="241"/>
      <c r="N232" s="223">
        <f>ROUND(L232*K232,2)</f>
        <v>0</v>
      </c>
      <c r="O232" s="223"/>
      <c r="P232" s="223"/>
      <c r="Q232" s="223"/>
      <c r="R232" s="124"/>
      <c r="T232" s="147" t="s">
        <v>5</v>
      </c>
      <c r="U232" s="46" t="s">
        <v>41</v>
      </c>
      <c r="V232" s="38"/>
      <c r="W232" s="148">
        <f>V232*K232</f>
        <v>0</v>
      </c>
      <c r="X232" s="148">
        <v>6.9999999999999994E-5</v>
      </c>
      <c r="Y232" s="148">
        <f>X232*K232</f>
        <v>4.13E-3</v>
      </c>
      <c r="Z232" s="148">
        <v>0</v>
      </c>
      <c r="AA232" s="149">
        <f>Z232*K232</f>
        <v>0</v>
      </c>
      <c r="AR232" s="21" t="s">
        <v>236</v>
      </c>
      <c r="AT232" s="21" t="s">
        <v>147</v>
      </c>
      <c r="AU232" s="21" t="s">
        <v>99</v>
      </c>
      <c r="AY232" s="21" t="s">
        <v>146</v>
      </c>
      <c r="BE232" s="105">
        <f>IF(U232="základní",N232,0)</f>
        <v>0</v>
      </c>
      <c r="BF232" s="105">
        <f>IF(U232="snížená",N232,0)</f>
        <v>0</v>
      </c>
      <c r="BG232" s="105">
        <f>IF(U232="zákl. přenesená",N232,0)</f>
        <v>0</v>
      </c>
      <c r="BH232" s="105">
        <f>IF(U232="sníž. přenesená",N232,0)</f>
        <v>0</v>
      </c>
      <c r="BI232" s="105">
        <f>IF(U232="nulová",N232,0)</f>
        <v>0</v>
      </c>
      <c r="BJ232" s="21" t="s">
        <v>83</v>
      </c>
      <c r="BK232" s="105">
        <f>ROUND(L232*K232,2)</f>
        <v>0</v>
      </c>
      <c r="BL232" s="21" t="s">
        <v>236</v>
      </c>
      <c r="BM232" s="21" t="s">
        <v>1019</v>
      </c>
    </row>
    <row r="233" spans="2:65" s="9" customFormat="1" ht="29.85" customHeight="1">
      <c r="B233" s="132"/>
      <c r="C233" s="133"/>
      <c r="D233" s="142" t="s">
        <v>890</v>
      </c>
      <c r="E233" s="142"/>
      <c r="F233" s="142"/>
      <c r="G233" s="142"/>
      <c r="H233" s="142"/>
      <c r="I233" s="142"/>
      <c r="J233" s="142"/>
      <c r="K233" s="142"/>
      <c r="L233" s="142"/>
      <c r="M233" s="142"/>
      <c r="N233" s="230">
        <f>BK233</f>
        <v>0</v>
      </c>
      <c r="O233" s="231"/>
      <c r="P233" s="231"/>
      <c r="Q233" s="231"/>
      <c r="R233" s="135"/>
      <c r="T233" s="136"/>
      <c r="U233" s="133"/>
      <c r="V233" s="133"/>
      <c r="W233" s="137">
        <f>SUM(W234:W253)</f>
        <v>0</v>
      </c>
      <c r="X233" s="133"/>
      <c r="Y233" s="137">
        <f>SUM(Y234:Y253)</f>
        <v>0.25303999999999999</v>
      </c>
      <c r="Z233" s="133"/>
      <c r="AA233" s="138">
        <f>SUM(AA234:AA253)</f>
        <v>0.93121000000000009</v>
      </c>
      <c r="AR233" s="139" t="s">
        <v>99</v>
      </c>
      <c r="AT233" s="140" t="s">
        <v>74</v>
      </c>
      <c r="AU233" s="140" t="s">
        <v>83</v>
      </c>
      <c r="AY233" s="139" t="s">
        <v>146</v>
      </c>
      <c r="BK233" s="141">
        <f>SUM(BK234:BK253)</f>
        <v>0</v>
      </c>
    </row>
    <row r="234" spans="2:65" s="1" customFormat="1" ht="25.5" customHeight="1">
      <c r="B234" s="123"/>
      <c r="C234" s="143" t="s">
        <v>354</v>
      </c>
      <c r="D234" s="143" t="s">
        <v>147</v>
      </c>
      <c r="E234" s="144" t="s">
        <v>1020</v>
      </c>
      <c r="F234" s="240" t="s">
        <v>1021</v>
      </c>
      <c r="G234" s="240"/>
      <c r="H234" s="240"/>
      <c r="I234" s="240"/>
      <c r="J234" s="145" t="s">
        <v>609</v>
      </c>
      <c r="K234" s="146">
        <v>4</v>
      </c>
      <c r="L234" s="241">
        <v>0</v>
      </c>
      <c r="M234" s="241"/>
      <c r="N234" s="223">
        <f t="shared" ref="N234:N253" si="0">ROUND(L234*K234,2)</f>
        <v>0</v>
      </c>
      <c r="O234" s="223"/>
      <c r="P234" s="223"/>
      <c r="Q234" s="223"/>
      <c r="R234" s="124"/>
      <c r="T234" s="147" t="s">
        <v>5</v>
      </c>
      <c r="U234" s="46" t="s">
        <v>41</v>
      </c>
      <c r="V234" s="38"/>
      <c r="W234" s="148">
        <f t="shared" ref="W234:W253" si="1">V234*K234</f>
        <v>0</v>
      </c>
      <c r="X234" s="148">
        <v>0</v>
      </c>
      <c r="Y234" s="148">
        <f t="shared" ref="Y234:Y253" si="2">X234*K234</f>
        <v>0</v>
      </c>
      <c r="Z234" s="148">
        <v>0</v>
      </c>
      <c r="AA234" s="149">
        <f t="shared" ref="AA234:AA253" si="3">Z234*K234</f>
        <v>0</v>
      </c>
      <c r="AR234" s="21" t="s">
        <v>236</v>
      </c>
      <c r="AT234" s="21" t="s">
        <v>147</v>
      </c>
      <c r="AU234" s="21" t="s">
        <v>99</v>
      </c>
      <c r="AY234" s="21" t="s">
        <v>146</v>
      </c>
      <c r="BE234" s="105">
        <f t="shared" ref="BE234:BE253" si="4">IF(U234="základní",N234,0)</f>
        <v>0</v>
      </c>
      <c r="BF234" s="105">
        <f t="shared" ref="BF234:BF253" si="5">IF(U234="snížená",N234,0)</f>
        <v>0</v>
      </c>
      <c r="BG234" s="105">
        <f t="shared" ref="BG234:BG253" si="6">IF(U234="zákl. přenesená",N234,0)</f>
        <v>0</v>
      </c>
      <c r="BH234" s="105">
        <f t="shared" ref="BH234:BH253" si="7">IF(U234="sníž. přenesená",N234,0)</f>
        <v>0</v>
      </c>
      <c r="BI234" s="105">
        <f t="shared" ref="BI234:BI253" si="8">IF(U234="nulová",N234,0)</f>
        <v>0</v>
      </c>
      <c r="BJ234" s="21" t="s">
        <v>83</v>
      </c>
      <c r="BK234" s="105">
        <f t="shared" ref="BK234:BK253" si="9">ROUND(L234*K234,2)</f>
        <v>0</v>
      </c>
      <c r="BL234" s="21" t="s">
        <v>236</v>
      </c>
      <c r="BM234" s="21" t="s">
        <v>1022</v>
      </c>
    </row>
    <row r="235" spans="2:65" s="1" customFormat="1" ht="25.5" customHeight="1">
      <c r="B235" s="123"/>
      <c r="C235" s="143" t="s">
        <v>359</v>
      </c>
      <c r="D235" s="143" t="s">
        <v>147</v>
      </c>
      <c r="E235" s="144" t="s">
        <v>1023</v>
      </c>
      <c r="F235" s="240" t="s">
        <v>1024</v>
      </c>
      <c r="G235" s="240"/>
      <c r="H235" s="240"/>
      <c r="I235" s="240"/>
      <c r="J235" s="145" t="s">
        <v>609</v>
      </c>
      <c r="K235" s="146">
        <v>6</v>
      </c>
      <c r="L235" s="241">
        <v>0</v>
      </c>
      <c r="M235" s="241"/>
      <c r="N235" s="223">
        <f t="shared" si="0"/>
        <v>0</v>
      </c>
      <c r="O235" s="223"/>
      <c r="P235" s="223"/>
      <c r="Q235" s="223"/>
      <c r="R235" s="124"/>
      <c r="T235" s="147" t="s">
        <v>5</v>
      </c>
      <c r="U235" s="46" t="s">
        <v>41</v>
      </c>
      <c r="V235" s="38"/>
      <c r="W235" s="148">
        <f t="shared" si="1"/>
        <v>0</v>
      </c>
      <c r="X235" s="148">
        <v>0</v>
      </c>
      <c r="Y235" s="148">
        <f t="shared" si="2"/>
        <v>0</v>
      </c>
      <c r="Z235" s="148">
        <v>0</v>
      </c>
      <c r="AA235" s="149">
        <f t="shared" si="3"/>
        <v>0</v>
      </c>
      <c r="AR235" s="21" t="s">
        <v>236</v>
      </c>
      <c r="AT235" s="21" t="s">
        <v>147</v>
      </c>
      <c r="AU235" s="21" t="s">
        <v>99</v>
      </c>
      <c r="AY235" s="21" t="s">
        <v>146</v>
      </c>
      <c r="BE235" s="105">
        <f t="shared" si="4"/>
        <v>0</v>
      </c>
      <c r="BF235" s="105">
        <f t="shared" si="5"/>
        <v>0</v>
      </c>
      <c r="BG235" s="105">
        <f t="shared" si="6"/>
        <v>0</v>
      </c>
      <c r="BH235" s="105">
        <f t="shared" si="7"/>
        <v>0</v>
      </c>
      <c r="BI235" s="105">
        <f t="shared" si="8"/>
        <v>0</v>
      </c>
      <c r="BJ235" s="21" t="s">
        <v>83</v>
      </c>
      <c r="BK235" s="105">
        <f t="shared" si="9"/>
        <v>0</v>
      </c>
      <c r="BL235" s="21" t="s">
        <v>236</v>
      </c>
      <c r="BM235" s="21" t="s">
        <v>1025</v>
      </c>
    </row>
    <row r="236" spans="2:65" s="1" customFormat="1" ht="38.25" customHeight="1">
      <c r="B236" s="123"/>
      <c r="C236" s="143" t="s">
        <v>363</v>
      </c>
      <c r="D236" s="143" t="s">
        <v>147</v>
      </c>
      <c r="E236" s="144" t="s">
        <v>1026</v>
      </c>
      <c r="F236" s="240" t="s">
        <v>1027</v>
      </c>
      <c r="G236" s="240"/>
      <c r="H236" s="240"/>
      <c r="I236" s="240"/>
      <c r="J236" s="145" t="s">
        <v>609</v>
      </c>
      <c r="K236" s="146">
        <v>3</v>
      </c>
      <c r="L236" s="241">
        <v>0</v>
      </c>
      <c r="M236" s="241"/>
      <c r="N236" s="223">
        <f t="shared" si="0"/>
        <v>0</v>
      </c>
      <c r="O236" s="223"/>
      <c r="P236" s="223"/>
      <c r="Q236" s="223"/>
      <c r="R236" s="124"/>
      <c r="T236" s="147" t="s">
        <v>5</v>
      </c>
      <c r="U236" s="46" t="s">
        <v>41</v>
      </c>
      <c r="V236" s="38"/>
      <c r="W236" s="148">
        <f t="shared" si="1"/>
        <v>0</v>
      </c>
      <c r="X236" s="148">
        <v>0</v>
      </c>
      <c r="Y236" s="148">
        <f t="shared" si="2"/>
        <v>0</v>
      </c>
      <c r="Z236" s="148">
        <v>0</v>
      </c>
      <c r="AA236" s="149">
        <f t="shared" si="3"/>
        <v>0</v>
      </c>
      <c r="AR236" s="21" t="s">
        <v>236</v>
      </c>
      <c r="AT236" s="21" t="s">
        <v>147</v>
      </c>
      <c r="AU236" s="21" t="s">
        <v>99</v>
      </c>
      <c r="AY236" s="21" t="s">
        <v>146</v>
      </c>
      <c r="BE236" s="105">
        <f t="shared" si="4"/>
        <v>0</v>
      </c>
      <c r="BF236" s="105">
        <f t="shared" si="5"/>
        <v>0</v>
      </c>
      <c r="BG236" s="105">
        <f t="shared" si="6"/>
        <v>0</v>
      </c>
      <c r="BH236" s="105">
        <f t="shared" si="7"/>
        <v>0</v>
      </c>
      <c r="BI236" s="105">
        <f t="shared" si="8"/>
        <v>0</v>
      </c>
      <c r="BJ236" s="21" t="s">
        <v>83</v>
      </c>
      <c r="BK236" s="105">
        <f t="shared" si="9"/>
        <v>0</v>
      </c>
      <c r="BL236" s="21" t="s">
        <v>236</v>
      </c>
      <c r="BM236" s="21" t="s">
        <v>1028</v>
      </c>
    </row>
    <row r="237" spans="2:65" s="1" customFormat="1" ht="25.5" customHeight="1">
      <c r="B237" s="123"/>
      <c r="C237" s="143" t="s">
        <v>368</v>
      </c>
      <c r="D237" s="143" t="s">
        <v>147</v>
      </c>
      <c r="E237" s="144" t="s">
        <v>1029</v>
      </c>
      <c r="F237" s="240" t="s">
        <v>1030</v>
      </c>
      <c r="G237" s="240"/>
      <c r="H237" s="240"/>
      <c r="I237" s="240"/>
      <c r="J237" s="145" t="s">
        <v>609</v>
      </c>
      <c r="K237" s="146">
        <v>4</v>
      </c>
      <c r="L237" s="241">
        <v>0</v>
      </c>
      <c r="M237" s="241"/>
      <c r="N237" s="223">
        <f t="shared" si="0"/>
        <v>0</v>
      </c>
      <c r="O237" s="223"/>
      <c r="P237" s="223"/>
      <c r="Q237" s="223"/>
      <c r="R237" s="124"/>
      <c r="T237" s="147" t="s">
        <v>5</v>
      </c>
      <c r="U237" s="46" t="s">
        <v>41</v>
      </c>
      <c r="V237" s="38"/>
      <c r="W237" s="148">
        <f t="shared" si="1"/>
        <v>0</v>
      </c>
      <c r="X237" s="148">
        <v>0</v>
      </c>
      <c r="Y237" s="148">
        <f t="shared" si="2"/>
        <v>0</v>
      </c>
      <c r="Z237" s="148">
        <v>0</v>
      </c>
      <c r="AA237" s="149">
        <f t="shared" si="3"/>
        <v>0</v>
      </c>
      <c r="AR237" s="21" t="s">
        <v>236</v>
      </c>
      <c r="AT237" s="21" t="s">
        <v>147</v>
      </c>
      <c r="AU237" s="21" t="s">
        <v>99</v>
      </c>
      <c r="AY237" s="21" t="s">
        <v>146</v>
      </c>
      <c r="BE237" s="105">
        <f t="shared" si="4"/>
        <v>0</v>
      </c>
      <c r="BF237" s="105">
        <f t="shared" si="5"/>
        <v>0</v>
      </c>
      <c r="BG237" s="105">
        <f t="shared" si="6"/>
        <v>0</v>
      </c>
      <c r="BH237" s="105">
        <f t="shared" si="7"/>
        <v>0</v>
      </c>
      <c r="BI237" s="105">
        <f t="shared" si="8"/>
        <v>0</v>
      </c>
      <c r="BJ237" s="21" t="s">
        <v>83</v>
      </c>
      <c r="BK237" s="105">
        <f t="shared" si="9"/>
        <v>0</v>
      </c>
      <c r="BL237" s="21" t="s">
        <v>236</v>
      </c>
      <c r="BM237" s="21" t="s">
        <v>1031</v>
      </c>
    </row>
    <row r="238" spans="2:65" s="1" customFormat="1" ht="25.5" customHeight="1">
      <c r="B238" s="123"/>
      <c r="C238" s="143" t="s">
        <v>375</v>
      </c>
      <c r="D238" s="143" t="s">
        <v>147</v>
      </c>
      <c r="E238" s="144" t="s">
        <v>1032</v>
      </c>
      <c r="F238" s="240" t="s">
        <v>1033</v>
      </c>
      <c r="G238" s="240"/>
      <c r="H238" s="240"/>
      <c r="I238" s="240"/>
      <c r="J238" s="145" t="s">
        <v>609</v>
      </c>
      <c r="K238" s="146">
        <v>2</v>
      </c>
      <c r="L238" s="241">
        <v>0</v>
      </c>
      <c r="M238" s="241"/>
      <c r="N238" s="223">
        <f t="shared" si="0"/>
        <v>0</v>
      </c>
      <c r="O238" s="223"/>
      <c r="P238" s="223"/>
      <c r="Q238" s="223"/>
      <c r="R238" s="124"/>
      <c r="T238" s="147" t="s">
        <v>5</v>
      </c>
      <c r="U238" s="46" t="s">
        <v>41</v>
      </c>
      <c r="V238" s="38"/>
      <c r="W238" s="148">
        <f t="shared" si="1"/>
        <v>0</v>
      </c>
      <c r="X238" s="148">
        <v>0</v>
      </c>
      <c r="Y238" s="148">
        <f t="shared" si="2"/>
        <v>0</v>
      </c>
      <c r="Z238" s="148">
        <v>0</v>
      </c>
      <c r="AA238" s="149">
        <f t="shared" si="3"/>
        <v>0</v>
      </c>
      <c r="AR238" s="21" t="s">
        <v>236</v>
      </c>
      <c r="AT238" s="21" t="s">
        <v>147</v>
      </c>
      <c r="AU238" s="21" t="s">
        <v>99</v>
      </c>
      <c r="AY238" s="21" t="s">
        <v>146</v>
      </c>
      <c r="BE238" s="105">
        <f t="shared" si="4"/>
        <v>0</v>
      </c>
      <c r="BF238" s="105">
        <f t="shared" si="5"/>
        <v>0</v>
      </c>
      <c r="BG238" s="105">
        <f t="shared" si="6"/>
        <v>0</v>
      </c>
      <c r="BH238" s="105">
        <f t="shared" si="7"/>
        <v>0</v>
      </c>
      <c r="BI238" s="105">
        <f t="shared" si="8"/>
        <v>0</v>
      </c>
      <c r="BJ238" s="21" t="s">
        <v>83</v>
      </c>
      <c r="BK238" s="105">
        <f t="shared" si="9"/>
        <v>0</v>
      </c>
      <c r="BL238" s="21" t="s">
        <v>236</v>
      </c>
      <c r="BM238" s="21" t="s">
        <v>1034</v>
      </c>
    </row>
    <row r="239" spans="2:65" s="1" customFormat="1" ht="25.5" customHeight="1">
      <c r="B239" s="123"/>
      <c r="C239" s="143" t="s">
        <v>380</v>
      </c>
      <c r="D239" s="143" t="s">
        <v>147</v>
      </c>
      <c r="E239" s="144" t="s">
        <v>1035</v>
      </c>
      <c r="F239" s="240" t="s">
        <v>1036</v>
      </c>
      <c r="G239" s="240"/>
      <c r="H239" s="240"/>
      <c r="I239" s="240"/>
      <c r="J239" s="145" t="s">
        <v>609</v>
      </c>
      <c r="K239" s="146">
        <v>4</v>
      </c>
      <c r="L239" s="241">
        <v>0</v>
      </c>
      <c r="M239" s="241"/>
      <c r="N239" s="223">
        <f t="shared" si="0"/>
        <v>0</v>
      </c>
      <c r="O239" s="223"/>
      <c r="P239" s="223"/>
      <c r="Q239" s="223"/>
      <c r="R239" s="124"/>
      <c r="T239" s="147" t="s">
        <v>5</v>
      </c>
      <c r="U239" s="46" t="s">
        <v>41</v>
      </c>
      <c r="V239" s="38"/>
      <c r="W239" s="148">
        <f t="shared" si="1"/>
        <v>0</v>
      </c>
      <c r="X239" s="148">
        <v>0</v>
      </c>
      <c r="Y239" s="148">
        <f t="shared" si="2"/>
        <v>0</v>
      </c>
      <c r="Z239" s="148">
        <v>0</v>
      </c>
      <c r="AA239" s="149">
        <f t="shared" si="3"/>
        <v>0</v>
      </c>
      <c r="AR239" s="21" t="s">
        <v>236</v>
      </c>
      <c r="AT239" s="21" t="s">
        <v>147</v>
      </c>
      <c r="AU239" s="21" t="s">
        <v>99</v>
      </c>
      <c r="AY239" s="21" t="s">
        <v>146</v>
      </c>
      <c r="BE239" s="105">
        <f t="shared" si="4"/>
        <v>0</v>
      </c>
      <c r="BF239" s="105">
        <f t="shared" si="5"/>
        <v>0</v>
      </c>
      <c r="BG239" s="105">
        <f t="shared" si="6"/>
        <v>0</v>
      </c>
      <c r="BH239" s="105">
        <f t="shared" si="7"/>
        <v>0</v>
      </c>
      <c r="BI239" s="105">
        <f t="shared" si="8"/>
        <v>0</v>
      </c>
      <c r="BJ239" s="21" t="s">
        <v>83</v>
      </c>
      <c r="BK239" s="105">
        <f t="shared" si="9"/>
        <v>0</v>
      </c>
      <c r="BL239" s="21" t="s">
        <v>236</v>
      </c>
      <c r="BM239" s="21" t="s">
        <v>1037</v>
      </c>
    </row>
    <row r="240" spans="2:65" s="1" customFormat="1" ht="25.5" customHeight="1">
      <c r="B240" s="123"/>
      <c r="C240" s="143" t="s">
        <v>385</v>
      </c>
      <c r="D240" s="143" t="s">
        <v>147</v>
      </c>
      <c r="E240" s="144" t="s">
        <v>1038</v>
      </c>
      <c r="F240" s="240" t="s">
        <v>1039</v>
      </c>
      <c r="G240" s="240"/>
      <c r="H240" s="240"/>
      <c r="I240" s="240"/>
      <c r="J240" s="145" t="s">
        <v>1040</v>
      </c>
      <c r="K240" s="146">
        <v>6</v>
      </c>
      <c r="L240" s="241">
        <v>0</v>
      </c>
      <c r="M240" s="241"/>
      <c r="N240" s="223">
        <f t="shared" si="0"/>
        <v>0</v>
      </c>
      <c r="O240" s="223"/>
      <c r="P240" s="223"/>
      <c r="Q240" s="223"/>
      <c r="R240" s="124"/>
      <c r="T240" s="147" t="s">
        <v>5</v>
      </c>
      <c r="U240" s="46" t="s">
        <v>41</v>
      </c>
      <c r="V240" s="38"/>
      <c r="W240" s="148">
        <f t="shared" si="1"/>
        <v>0</v>
      </c>
      <c r="X240" s="148">
        <v>1.6920000000000001E-2</v>
      </c>
      <c r="Y240" s="148">
        <f t="shared" si="2"/>
        <v>0.10152</v>
      </c>
      <c r="Z240" s="148">
        <v>0</v>
      </c>
      <c r="AA240" s="149">
        <f t="shared" si="3"/>
        <v>0</v>
      </c>
      <c r="AR240" s="21" t="s">
        <v>236</v>
      </c>
      <c r="AT240" s="21" t="s">
        <v>147</v>
      </c>
      <c r="AU240" s="21" t="s">
        <v>99</v>
      </c>
      <c r="AY240" s="21" t="s">
        <v>146</v>
      </c>
      <c r="BE240" s="105">
        <f t="shared" si="4"/>
        <v>0</v>
      </c>
      <c r="BF240" s="105">
        <f t="shared" si="5"/>
        <v>0</v>
      </c>
      <c r="BG240" s="105">
        <f t="shared" si="6"/>
        <v>0</v>
      </c>
      <c r="BH240" s="105">
        <f t="shared" si="7"/>
        <v>0</v>
      </c>
      <c r="BI240" s="105">
        <f t="shared" si="8"/>
        <v>0</v>
      </c>
      <c r="BJ240" s="21" t="s">
        <v>83</v>
      </c>
      <c r="BK240" s="105">
        <f t="shared" si="9"/>
        <v>0</v>
      </c>
      <c r="BL240" s="21" t="s">
        <v>236</v>
      </c>
      <c r="BM240" s="21" t="s">
        <v>1041</v>
      </c>
    </row>
    <row r="241" spans="2:65" s="1" customFormat="1" ht="25.5" customHeight="1">
      <c r="B241" s="123"/>
      <c r="C241" s="143" t="s">
        <v>389</v>
      </c>
      <c r="D241" s="143" t="s">
        <v>147</v>
      </c>
      <c r="E241" s="144" t="s">
        <v>1042</v>
      </c>
      <c r="F241" s="240" t="s">
        <v>1043</v>
      </c>
      <c r="G241" s="240"/>
      <c r="H241" s="240"/>
      <c r="I241" s="240"/>
      <c r="J241" s="145" t="s">
        <v>1040</v>
      </c>
      <c r="K241" s="146">
        <v>3</v>
      </c>
      <c r="L241" s="241">
        <v>0</v>
      </c>
      <c r="M241" s="241"/>
      <c r="N241" s="223">
        <f t="shared" si="0"/>
        <v>0</v>
      </c>
      <c r="O241" s="223"/>
      <c r="P241" s="223"/>
      <c r="Q241" s="223"/>
      <c r="R241" s="124"/>
      <c r="T241" s="147" t="s">
        <v>5</v>
      </c>
      <c r="U241" s="46" t="s">
        <v>41</v>
      </c>
      <c r="V241" s="38"/>
      <c r="W241" s="148">
        <f t="shared" si="1"/>
        <v>0</v>
      </c>
      <c r="X241" s="148">
        <v>1.6080000000000001E-2</v>
      </c>
      <c r="Y241" s="148">
        <f t="shared" si="2"/>
        <v>4.8240000000000005E-2</v>
      </c>
      <c r="Z241" s="148">
        <v>0</v>
      </c>
      <c r="AA241" s="149">
        <f t="shared" si="3"/>
        <v>0</v>
      </c>
      <c r="AR241" s="21" t="s">
        <v>236</v>
      </c>
      <c r="AT241" s="21" t="s">
        <v>147</v>
      </c>
      <c r="AU241" s="21" t="s">
        <v>99</v>
      </c>
      <c r="AY241" s="21" t="s">
        <v>146</v>
      </c>
      <c r="BE241" s="105">
        <f t="shared" si="4"/>
        <v>0</v>
      </c>
      <c r="BF241" s="105">
        <f t="shared" si="5"/>
        <v>0</v>
      </c>
      <c r="BG241" s="105">
        <f t="shared" si="6"/>
        <v>0</v>
      </c>
      <c r="BH241" s="105">
        <f t="shared" si="7"/>
        <v>0</v>
      </c>
      <c r="BI241" s="105">
        <f t="shared" si="8"/>
        <v>0</v>
      </c>
      <c r="BJ241" s="21" t="s">
        <v>83</v>
      </c>
      <c r="BK241" s="105">
        <f t="shared" si="9"/>
        <v>0</v>
      </c>
      <c r="BL241" s="21" t="s">
        <v>236</v>
      </c>
      <c r="BM241" s="21" t="s">
        <v>1044</v>
      </c>
    </row>
    <row r="242" spans="2:65" s="1" customFormat="1" ht="25.5" customHeight="1">
      <c r="B242" s="123"/>
      <c r="C242" s="143" t="s">
        <v>397</v>
      </c>
      <c r="D242" s="143" t="s">
        <v>147</v>
      </c>
      <c r="E242" s="144" t="s">
        <v>1045</v>
      </c>
      <c r="F242" s="240" t="s">
        <v>1046</v>
      </c>
      <c r="G242" s="240"/>
      <c r="H242" s="240"/>
      <c r="I242" s="240"/>
      <c r="J242" s="145" t="s">
        <v>1040</v>
      </c>
      <c r="K242" s="146">
        <v>4</v>
      </c>
      <c r="L242" s="241">
        <v>0</v>
      </c>
      <c r="M242" s="241"/>
      <c r="N242" s="223">
        <f t="shared" si="0"/>
        <v>0</v>
      </c>
      <c r="O242" s="223"/>
      <c r="P242" s="223"/>
      <c r="Q242" s="223"/>
      <c r="R242" s="124"/>
      <c r="T242" s="147" t="s">
        <v>5</v>
      </c>
      <c r="U242" s="46" t="s">
        <v>41</v>
      </c>
      <c r="V242" s="38"/>
      <c r="W242" s="148">
        <f t="shared" si="1"/>
        <v>0</v>
      </c>
      <c r="X242" s="148">
        <v>2.2179999999999998E-2</v>
      </c>
      <c r="Y242" s="148">
        <f t="shared" si="2"/>
        <v>8.8719999999999993E-2</v>
      </c>
      <c r="Z242" s="148">
        <v>0</v>
      </c>
      <c r="AA242" s="149">
        <f t="shared" si="3"/>
        <v>0</v>
      </c>
      <c r="AR242" s="21" t="s">
        <v>236</v>
      </c>
      <c r="AT242" s="21" t="s">
        <v>147</v>
      </c>
      <c r="AU242" s="21" t="s">
        <v>99</v>
      </c>
      <c r="AY242" s="21" t="s">
        <v>146</v>
      </c>
      <c r="BE242" s="105">
        <f t="shared" si="4"/>
        <v>0</v>
      </c>
      <c r="BF242" s="105">
        <f t="shared" si="5"/>
        <v>0</v>
      </c>
      <c r="BG242" s="105">
        <f t="shared" si="6"/>
        <v>0</v>
      </c>
      <c r="BH242" s="105">
        <f t="shared" si="7"/>
        <v>0</v>
      </c>
      <c r="BI242" s="105">
        <f t="shared" si="8"/>
        <v>0</v>
      </c>
      <c r="BJ242" s="21" t="s">
        <v>83</v>
      </c>
      <c r="BK242" s="105">
        <f t="shared" si="9"/>
        <v>0</v>
      </c>
      <c r="BL242" s="21" t="s">
        <v>236</v>
      </c>
      <c r="BM242" s="21" t="s">
        <v>1047</v>
      </c>
    </row>
    <row r="243" spans="2:65" s="1" customFormat="1" ht="25.5" customHeight="1">
      <c r="B243" s="123"/>
      <c r="C243" s="143" t="s">
        <v>401</v>
      </c>
      <c r="D243" s="143" t="s">
        <v>147</v>
      </c>
      <c r="E243" s="144" t="s">
        <v>1048</v>
      </c>
      <c r="F243" s="240" t="s">
        <v>1049</v>
      </c>
      <c r="G243" s="240"/>
      <c r="H243" s="240"/>
      <c r="I243" s="240"/>
      <c r="J243" s="145" t="s">
        <v>1040</v>
      </c>
      <c r="K243" s="146">
        <v>2</v>
      </c>
      <c r="L243" s="241">
        <v>0</v>
      </c>
      <c r="M243" s="241"/>
      <c r="N243" s="223">
        <f t="shared" si="0"/>
        <v>0</v>
      </c>
      <c r="O243" s="223"/>
      <c r="P243" s="223"/>
      <c r="Q243" s="223"/>
      <c r="R243" s="124"/>
      <c r="T243" s="147" t="s">
        <v>5</v>
      </c>
      <c r="U243" s="46" t="s">
        <v>41</v>
      </c>
      <c r="V243" s="38"/>
      <c r="W243" s="148">
        <f t="shared" si="1"/>
        <v>0</v>
      </c>
      <c r="X243" s="148">
        <v>1.8E-3</v>
      </c>
      <c r="Y243" s="148">
        <f t="shared" si="2"/>
        <v>3.5999999999999999E-3</v>
      </c>
      <c r="Z243" s="148">
        <v>0</v>
      </c>
      <c r="AA243" s="149">
        <f t="shared" si="3"/>
        <v>0</v>
      </c>
      <c r="AR243" s="21" t="s">
        <v>236</v>
      </c>
      <c r="AT243" s="21" t="s">
        <v>147</v>
      </c>
      <c r="AU243" s="21" t="s">
        <v>99</v>
      </c>
      <c r="AY243" s="21" t="s">
        <v>146</v>
      </c>
      <c r="BE243" s="105">
        <f t="shared" si="4"/>
        <v>0</v>
      </c>
      <c r="BF243" s="105">
        <f t="shared" si="5"/>
        <v>0</v>
      </c>
      <c r="BG243" s="105">
        <f t="shared" si="6"/>
        <v>0</v>
      </c>
      <c r="BH243" s="105">
        <f t="shared" si="7"/>
        <v>0</v>
      </c>
      <c r="BI243" s="105">
        <f t="shared" si="8"/>
        <v>0</v>
      </c>
      <c r="BJ243" s="21" t="s">
        <v>83</v>
      </c>
      <c r="BK243" s="105">
        <f t="shared" si="9"/>
        <v>0</v>
      </c>
      <c r="BL243" s="21" t="s">
        <v>236</v>
      </c>
      <c r="BM243" s="21" t="s">
        <v>1050</v>
      </c>
    </row>
    <row r="244" spans="2:65" s="1" customFormat="1" ht="16.5" customHeight="1">
      <c r="B244" s="123"/>
      <c r="C244" s="143" t="s">
        <v>405</v>
      </c>
      <c r="D244" s="143" t="s">
        <v>147</v>
      </c>
      <c r="E244" s="144" t="s">
        <v>1051</v>
      </c>
      <c r="F244" s="240" t="s">
        <v>1052</v>
      </c>
      <c r="G244" s="240"/>
      <c r="H244" s="240"/>
      <c r="I244" s="240"/>
      <c r="J244" s="145" t="s">
        <v>1040</v>
      </c>
      <c r="K244" s="146">
        <v>2</v>
      </c>
      <c r="L244" s="241">
        <v>0</v>
      </c>
      <c r="M244" s="241"/>
      <c r="N244" s="223">
        <f t="shared" si="0"/>
        <v>0</v>
      </c>
      <c r="O244" s="223"/>
      <c r="P244" s="223"/>
      <c r="Q244" s="223"/>
      <c r="R244" s="124"/>
      <c r="T244" s="147" t="s">
        <v>5</v>
      </c>
      <c r="U244" s="46" t="s">
        <v>41</v>
      </c>
      <c r="V244" s="38"/>
      <c r="W244" s="148">
        <f t="shared" si="1"/>
        <v>0</v>
      </c>
      <c r="X244" s="148">
        <v>1.8E-3</v>
      </c>
      <c r="Y244" s="148">
        <f t="shared" si="2"/>
        <v>3.5999999999999999E-3</v>
      </c>
      <c r="Z244" s="148">
        <v>0</v>
      </c>
      <c r="AA244" s="149">
        <f t="shared" si="3"/>
        <v>0</v>
      </c>
      <c r="AR244" s="21" t="s">
        <v>236</v>
      </c>
      <c r="AT244" s="21" t="s">
        <v>147</v>
      </c>
      <c r="AU244" s="21" t="s">
        <v>99</v>
      </c>
      <c r="AY244" s="21" t="s">
        <v>146</v>
      </c>
      <c r="BE244" s="105">
        <f t="shared" si="4"/>
        <v>0</v>
      </c>
      <c r="BF244" s="105">
        <f t="shared" si="5"/>
        <v>0</v>
      </c>
      <c r="BG244" s="105">
        <f t="shared" si="6"/>
        <v>0</v>
      </c>
      <c r="BH244" s="105">
        <f t="shared" si="7"/>
        <v>0</v>
      </c>
      <c r="BI244" s="105">
        <f t="shared" si="8"/>
        <v>0</v>
      </c>
      <c r="BJ244" s="21" t="s">
        <v>83</v>
      </c>
      <c r="BK244" s="105">
        <f t="shared" si="9"/>
        <v>0</v>
      </c>
      <c r="BL244" s="21" t="s">
        <v>236</v>
      </c>
      <c r="BM244" s="21" t="s">
        <v>1053</v>
      </c>
    </row>
    <row r="245" spans="2:65" s="1" customFormat="1" ht="16.5" customHeight="1">
      <c r="B245" s="123"/>
      <c r="C245" s="143" t="s">
        <v>409</v>
      </c>
      <c r="D245" s="143" t="s">
        <v>147</v>
      </c>
      <c r="E245" s="144" t="s">
        <v>1054</v>
      </c>
      <c r="F245" s="240" t="s">
        <v>1055</v>
      </c>
      <c r="G245" s="240"/>
      <c r="H245" s="240"/>
      <c r="I245" s="240"/>
      <c r="J245" s="145" t="s">
        <v>1040</v>
      </c>
      <c r="K245" s="146">
        <v>4</v>
      </c>
      <c r="L245" s="241">
        <v>0</v>
      </c>
      <c r="M245" s="241"/>
      <c r="N245" s="223">
        <f t="shared" si="0"/>
        <v>0</v>
      </c>
      <c r="O245" s="223"/>
      <c r="P245" s="223"/>
      <c r="Q245" s="223"/>
      <c r="R245" s="124"/>
      <c r="T245" s="147" t="s">
        <v>5</v>
      </c>
      <c r="U245" s="46" t="s">
        <v>41</v>
      </c>
      <c r="V245" s="38"/>
      <c r="W245" s="148">
        <f t="shared" si="1"/>
        <v>0</v>
      </c>
      <c r="X245" s="148">
        <v>1.8400000000000001E-3</v>
      </c>
      <c r="Y245" s="148">
        <f t="shared" si="2"/>
        <v>7.3600000000000002E-3</v>
      </c>
      <c r="Z245" s="148">
        <v>0</v>
      </c>
      <c r="AA245" s="149">
        <f t="shared" si="3"/>
        <v>0</v>
      </c>
      <c r="AR245" s="21" t="s">
        <v>236</v>
      </c>
      <c r="AT245" s="21" t="s">
        <v>147</v>
      </c>
      <c r="AU245" s="21" t="s">
        <v>99</v>
      </c>
      <c r="AY245" s="21" t="s">
        <v>146</v>
      </c>
      <c r="BE245" s="105">
        <f t="shared" si="4"/>
        <v>0</v>
      </c>
      <c r="BF245" s="105">
        <f t="shared" si="5"/>
        <v>0</v>
      </c>
      <c r="BG245" s="105">
        <f t="shared" si="6"/>
        <v>0</v>
      </c>
      <c r="BH245" s="105">
        <f t="shared" si="7"/>
        <v>0</v>
      </c>
      <c r="BI245" s="105">
        <f t="shared" si="8"/>
        <v>0</v>
      </c>
      <c r="BJ245" s="21" t="s">
        <v>83</v>
      </c>
      <c r="BK245" s="105">
        <f t="shared" si="9"/>
        <v>0</v>
      </c>
      <c r="BL245" s="21" t="s">
        <v>236</v>
      </c>
      <c r="BM245" s="21" t="s">
        <v>1056</v>
      </c>
    </row>
    <row r="246" spans="2:65" s="1" customFormat="1" ht="16.5" customHeight="1">
      <c r="B246" s="123"/>
      <c r="C246" s="143" t="s">
        <v>413</v>
      </c>
      <c r="D246" s="143" t="s">
        <v>147</v>
      </c>
      <c r="E246" s="144" t="s">
        <v>1057</v>
      </c>
      <c r="F246" s="240" t="s">
        <v>1058</v>
      </c>
      <c r="G246" s="240"/>
      <c r="H246" s="240"/>
      <c r="I246" s="240"/>
      <c r="J246" s="145" t="s">
        <v>1040</v>
      </c>
      <c r="K246" s="146">
        <v>6</v>
      </c>
      <c r="L246" s="241">
        <v>0</v>
      </c>
      <c r="M246" s="241"/>
      <c r="N246" s="223">
        <f t="shared" si="0"/>
        <v>0</v>
      </c>
      <c r="O246" s="223"/>
      <c r="P246" s="223"/>
      <c r="Q246" s="223"/>
      <c r="R246" s="124"/>
      <c r="T246" s="147" t="s">
        <v>5</v>
      </c>
      <c r="U246" s="46" t="s">
        <v>41</v>
      </c>
      <c r="V246" s="38"/>
      <c r="W246" s="148">
        <f t="shared" si="1"/>
        <v>0</v>
      </c>
      <c r="X246" s="148">
        <v>0</v>
      </c>
      <c r="Y246" s="148">
        <f t="shared" si="2"/>
        <v>0</v>
      </c>
      <c r="Z246" s="148">
        <v>1.933E-2</v>
      </c>
      <c r="AA246" s="149">
        <f t="shared" si="3"/>
        <v>0.11598</v>
      </c>
      <c r="AR246" s="21" t="s">
        <v>236</v>
      </c>
      <c r="AT246" s="21" t="s">
        <v>147</v>
      </c>
      <c r="AU246" s="21" t="s">
        <v>99</v>
      </c>
      <c r="AY246" s="21" t="s">
        <v>146</v>
      </c>
      <c r="BE246" s="105">
        <f t="shared" si="4"/>
        <v>0</v>
      </c>
      <c r="BF246" s="105">
        <f t="shared" si="5"/>
        <v>0</v>
      </c>
      <c r="BG246" s="105">
        <f t="shared" si="6"/>
        <v>0</v>
      </c>
      <c r="BH246" s="105">
        <f t="shared" si="7"/>
        <v>0</v>
      </c>
      <c r="BI246" s="105">
        <f t="shared" si="8"/>
        <v>0</v>
      </c>
      <c r="BJ246" s="21" t="s">
        <v>83</v>
      </c>
      <c r="BK246" s="105">
        <f t="shared" si="9"/>
        <v>0</v>
      </c>
      <c r="BL246" s="21" t="s">
        <v>236</v>
      </c>
      <c r="BM246" s="21" t="s">
        <v>1059</v>
      </c>
    </row>
    <row r="247" spans="2:65" s="1" customFormat="1" ht="25.5" customHeight="1">
      <c r="B247" s="123"/>
      <c r="C247" s="143" t="s">
        <v>417</v>
      </c>
      <c r="D247" s="143" t="s">
        <v>147</v>
      </c>
      <c r="E247" s="144" t="s">
        <v>1060</v>
      </c>
      <c r="F247" s="240" t="s">
        <v>1061</v>
      </c>
      <c r="G247" s="240"/>
      <c r="H247" s="240"/>
      <c r="I247" s="240"/>
      <c r="J247" s="145" t="s">
        <v>1040</v>
      </c>
      <c r="K247" s="146">
        <v>3</v>
      </c>
      <c r="L247" s="241">
        <v>0</v>
      </c>
      <c r="M247" s="241"/>
      <c r="N247" s="223">
        <f t="shared" si="0"/>
        <v>0</v>
      </c>
      <c r="O247" s="223"/>
      <c r="P247" s="223"/>
      <c r="Q247" s="223"/>
      <c r="R247" s="124"/>
      <c r="T247" s="147" t="s">
        <v>5</v>
      </c>
      <c r="U247" s="46" t="s">
        <v>41</v>
      </c>
      <c r="V247" s="38"/>
      <c r="W247" s="148">
        <f t="shared" si="1"/>
        <v>0</v>
      </c>
      <c r="X247" s="148">
        <v>0</v>
      </c>
      <c r="Y247" s="148">
        <f t="shared" si="2"/>
        <v>0</v>
      </c>
      <c r="Z247" s="148">
        <v>1.107E-2</v>
      </c>
      <c r="AA247" s="149">
        <f t="shared" si="3"/>
        <v>3.3210000000000003E-2</v>
      </c>
      <c r="AR247" s="21" t="s">
        <v>236</v>
      </c>
      <c r="AT247" s="21" t="s">
        <v>147</v>
      </c>
      <c r="AU247" s="21" t="s">
        <v>99</v>
      </c>
      <c r="AY247" s="21" t="s">
        <v>146</v>
      </c>
      <c r="BE247" s="105">
        <f t="shared" si="4"/>
        <v>0</v>
      </c>
      <c r="BF247" s="105">
        <f t="shared" si="5"/>
        <v>0</v>
      </c>
      <c r="BG247" s="105">
        <f t="shared" si="6"/>
        <v>0</v>
      </c>
      <c r="BH247" s="105">
        <f t="shared" si="7"/>
        <v>0</v>
      </c>
      <c r="BI247" s="105">
        <f t="shared" si="8"/>
        <v>0</v>
      </c>
      <c r="BJ247" s="21" t="s">
        <v>83</v>
      </c>
      <c r="BK247" s="105">
        <f t="shared" si="9"/>
        <v>0</v>
      </c>
      <c r="BL247" s="21" t="s">
        <v>236</v>
      </c>
      <c r="BM247" s="21" t="s">
        <v>1062</v>
      </c>
    </row>
    <row r="248" spans="2:65" s="1" customFormat="1" ht="25.5" customHeight="1">
      <c r="B248" s="123"/>
      <c r="C248" s="143" t="s">
        <v>423</v>
      </c>
      <c r="D248" s="143" t="s">
        <v>147</v>
      </c>
      <c r="E248" s="144" t="s">
        <v>1063</v>
      </c>
      <c r="F248" s="240" t="s">
        <v>1064</v>
      </c>
      <c r="G248" s="240"/>
      <c r="H248" s="240"/>
      <c r="I248" s="240"/>
      <c r="J248" s="145" t="s">
        <v>1040</v>
      </c>
      <c r="K248" s="146">
        <v>3</v>
      </c>
      <c r="L248" s="241">
        <v>0</v>
      </c>
      <c r="M248" s="241"/>
      <c r="N248" s="223">
        <f t="shared" si="0"/>
        <v>0</v>
      </c>
      <c r="O248" s="223"/>
      <c r="P248" s="223"/>
      <c r="Q248" s="223"/>
      <c r="R248" s="124"/>
      <c r="T248" s="147" t="s">
        <v>5</v>
      </c>
      <c r="U248" s="46" t="s">
        <v>41</v>
      </c>
      <c r="V248" s="38"/>
      <c r="W248" s="148">
        <f t="shared" si="1"/>
        <v>0</v>
      </c>
      <c r="X248" s="148">
        <v>0</v>
      </c>
      <c r="Y248" s="148">
        <f t="shared" si="2"/>
        <v>0</v>
      </c>
      <c r="Z248" s="148">
        <v>1.9460000000000002E-2</v>
      </c>
      <c r="AA248" s="149">
        <f t="shared" si="3"/>
        <v>5.8380000000000001E-2</v>
      </c>
      <c r="AR248" s="21" t="s">
        <v>236</v>
      </c>
      <c r="AT248" s="21" t="s">
        <v>147</v>
      </c>
      <c r="AU248" s="21" t="s">
        <v>99</v>
      </c>
      <c r="AY248" s="21" t="s">
        <v>146</v>
      </c>
      <c r="BE248" s="105">
        <f t="shared" si="4"/>
        <v>0</v>
      </c>
      <c r="BF248" s="105">
        <f t="shared" si="5"/>
        <v>0</v>
      </c>
      <c r="BG248" s="105">
        <f t="shared" si="6"/>
        <v>0</v>
      </c>
      <c r="BH248" s="105">
        <f t="shared" si="7"/>
        <v>0</v>
      </c>
      <c r="BI248" s="105">
        <f t="shared" si="8"/>
        <v>0</v>
      </c>
      <c r="BJ248" s="21" t="s">
        <v>83</v>
      </c>
      <c r="BK248" s="105">
        <f t="shared" si="9"/>
        <v>0</v>
      </c>
      <c r="BL248" s="21" t="s">
        <v>236</v>
      </c>
      <c r="BM248" s="21" t="s">
        <v>1065</v>
      </c>
    </row>
    <row r="249" spans="2:65" s="1" customFormat="1" ht="25.5" customHeight="1">
      <c r="B249" s="123"/>
      <c r="C249" s="143" t="s">
        <v>428</v>
      </c>
      <c r="D249" s="143" t="s">
        <v>147</v>
      </c>
      <c r="E249" s="144" t="s">
        <v>1066</v>
      </c>
      <c r="F249" s="240" t="s">
        <v>1067</v>
      </c>
      <c r="G249" s="240"/>
      <c r="H249" s="240"/>
      <c r="I249" s="240"/>
      <c r="J249" s="145" t="s">
        <v>1040</v>
      </c>
      <c r="K249" s="146">
        <v>1</v>
      </c>
      <c r="L249" s="241">
        <v>0</v>
      </c>
      <c r="M249" s="241"/>
      <c r="N249" s="223">
        <f t="shared" si="0"/>
        <v>0</v>
      </c>
      <c r="O249" s="223"/>
      <c r="P249" s="223"/>
      <c r="Q249" s="223"/>
      <c r="R249" s="124"/>
      <c r="T249" s="147" t="s">
        <v>5</v>
      </c>
      <c r="U249" s="46" t="s">
        <v>41</v>
      </c>
      <c r="V249" s="38"/>
      <c r="W249" s="148">
        <f t="shared" si="1"/>
        <v>0</v>
      </c>
      <c r="X249" s="148">
        <v>0</v>
      </c>
      <c r="Y249" s="148">
        <f t="shared" si="2"/>
        <v>0</v>
      </c>
      <c r="Z249" s="148">
        <v>0.69347000000000003</v>
      </c>
      <c r="AA249" s="149">
        <f t="shared" si="3"/>
        <v>0.69347000000000003</v>
      </c>
      <c r="AR249" s="21" t="s">
        <v>236</v>
      </c>
      <c r="AT249" s="21" t="s">
        <v>147</v>
      </c>
      <c r="AU249" s="21" t="s">
        <v>99</v>
      </c>
      <c r="AY249" s="21" t="s">
        <v>146</v>
      </c>
      <c r="BE249" s="105">
        <f t="shared" si="4"/>
        <v>0</v>
      </c>
      <c r="BF249" s="105">
        <f t="shared" si="5"/>
        <v>0</v>
      </c>
      <c r="BG249" s="105">
        <f t="shared" si="6"/>
        <v>0</v>
      </c>
      <c r="BH249" s="105">
        <f t="shared" si="7"/>
        <v>0</v>
      </c>
      <c r="BI249" s="105">
        <f t="shared" si="8"/>
        <v>0</v>
      </c>
      <c r="BJ249" s="21" t="s">
        <v>83</v>
      </c>
      <c r="BK249" s="105">
        <f t="shared" si="9"/>
        <v>0</v>
      </c>
      <c r="BL249" s="21" t="s">
        <v>236</v>
      </c>
      <c r="BM249" s="21" t="s">
        <v>1068</v>
      </c>
    </row>
    <row r="250" spans="2:65" s="1" customFormat="1" ht="16.5" customHeight="1">
      <c r="B250" s="123"/>
      <c r="C250" s="143" t="s">
        <v>432</v>
      </c>
      <c r="D250" s="143" t="s">
        <v>147</v>
      </c>
      <c r="E250" s="144" t="s">
        <v>1069</v>
      </c>
      <c r="F250" s="240" t="s">
        <v>1070</v>
      </c>
      <c r="G250" s="240"/>
      <c r="H250" s="240"/>
      <c r="I250" s="240"/>
      <c r="J250" s="145" t="s">
        <v>1040</v>
      </c>
      <c r="K250" s="146">
        <v>1</v>
      </c>
      <c r="L250" s="241">
        <v>0</v>
      </c>
      <c r="M250" s="241"/>
      <c r="N250" s="223">
        <f t="shared" si="0"/>
        <v>0</v>
      </c>
      <c r="O250" s="223"/>
      <c r="P250" s="223"/>
      <c r="Q250" s="223"/>
      <c r="R250" s="124"/>
      <c r="T250" s="147" t="s">
        <v>5</v>
      </c>
      <c r="U250" s="46" t="s">
        <v>41</v>
      </c>
      <c r="V250" s="38"/>
      <c r="W250" s="148">
        <f t="shared" si="1"/>
        <v>0</v>
      </c>
      <c r="X250" s="148">
        <v>0</v>
      </c>
      <c r="Y250" s="148">
        <f t="shared" si="2"/>
        <v>0</v>
      </c>
      <c r="Z250" s="148">
        <v>1.4930000000000001E-2</v>
      </c>
      <c r="AA250" s="149">
        <f t="shared" si="3"/>
        <v>1.4930000000000001E-2</v>
      </c>
      <c r="AR250" s="21" t="s">
        <v>236</v>
      </c>
      <c r="AT250" s="21" t="s">
        <v>147</v>
      </c>
      <c r="AU250" s="21" t="s">
        <v>99</v>
      </c>
      <c r="AY250" s="21" t="s">
        <v>146</v>
      </c>
      <c r="BE250" s="105">
        <f t="shared" si="4"/>
        <v>0</v>
      </c>
      <c r="BF250" s="105">
        <f t="shared" si="5"/>
        <v>0</v>
      </c>
      <c r="BG250" s="105">
        <f t="shared" si="6"/>
        <v>0</v>
      </c>
      <c r="BH250" s="105">
        <f t="shared" si="7"/>
        <v>0</v>
      </c>
      <c r="BI250" s="105">
        <f t="shared" si="8"/>
        <v>0</v>
      </c>
      <c r="BJ250" s="21" t="s">
        <v>83</v>
      </c>
      <c r="BK250" s="105">
        <f t="shared" si="9"/>
        <v>0</v>
      </c>
      <c r="BL250" s="21" t="s">
        <v>236</v>
      </c>
      <c r="BM250" s="21" t="s">
        <v>1071</v>
      </c>
    </row>
    <row r="251" spans="2:65" s="1" customFormat="1" ht="16.5" customHeight="1">
      <c r="B251" s="123"/>
      <c r="C251" s="143" t="s">
        <v>437</v>
      </c>
      <c r="D251" s="143" t="s">
        <v>147</v>
      </c>
      <c r="E251" s="144" t="s">
        <v>1072</v>
      </c>
      <c r="F251" s="240" t="s">
        <v>1073</v>
      </c>
      <c r="G251" s="240"/>
      <c r="H251" s="240"/>
      <c r="I251" s="240"/>
      <c r="J251" s="145" t="s">
        <v>1040</v>
      </c>
      <c r="K251" s="146">
        <v>4</v>
      </c>
      <c r="L251" s="241">
        <v>0</v>
      </c>
      <c r="M251" s="241"/>
      <c r="N251" s="223">
        <f t="shared" si="0"/>
        <v>0</v>
      </c>
      <c r="O251" s="223"/>
      <c r="P251" s="223"/>
      <c r="Q251" s="223"/>
      <c r="R251" s="124"/>
      <c r="T251" s="147" t="s">
        <v>5</v>
      </c>
      <c r="U251" s="46" t="s">
        <v>41</v>
      </c>
      <c r="V251" s="38"/>
      <c r="W251" s="148">
        <f t="shared" si="1"/>
        <v>0</v>
      </c>
      <c r="X251" s="148">
        <v>0</v>
      </c>
      <c r="Y251" s="148">
        <f t="shared" si="2"/>
        <v>0</v>
      </c>
      <c r="Z251" s="148">
        <v>1.56E-3</v>
      </c>
      <c r="AA251" s="149">
        <f t="shared" si="3"/>
        <v>6.2399999999999999E-3</v>
      </c>
      <c r="AR251" s="21" t="s">
        <v>236</v>
      </c>
      <c r="AT251" s="21" t="s">
        <v>147</v>
      </c>
      <c r="AU251" s="21" t="s">
        <v>99</v>
      </c>
      <c r="AY251" s="21" t="s">
        <v>146</v>
      </c>
      <c r="BE251" s="105">
        <f t="shared" si="4"/>
        <v>0</v>
      </c>
      <c r="BF251" s="105">
        <f t="shared" si="5"/>
        <v>0</v>
      </c>
      <c r="BG251" s="105">
        <f t="shared" si="6"/>
        <v>0</v>
      </c>
      <c r="BH251" s="105">
        <f t="shared" si="7"/>
        <v>0</v>
      </c>
      <c r="BI251" s="105">
        <f t="shared" si="8"/>
        <v>0</v>
      </c>
      <c r="BJ251" s="21" t="s">
        <v>83</v>
      </c>
      <c r="BK251" s="105">
        <f t="shared" si="9"/>
        <v>0</v>
      </c>
      <c r="BL251" s="21" t="s">
        <v>236</v>
      </c>
      <c r="BM251" s="21" t="s">
        <v>1074</v>
      </c>
    </row>
    <row r="252" spans="2:65" s="1" customFormat="1" ht="25.5" customHeight="1">
      <c r="B252" s="123"/>
      <c r="C252" s="143" t="s">
        <v>448</v>
      </c>
      <c r="D252" s="143" t="s">
        <v>147</v>
      </c>
      <c r="E252" s="144" t="s">
        <v>1075</v>
      </c>
      <c r="F252" s="240" t="s">
        <v>1076</v>
      </c>
      <c r="G252" s="240"/>
      <c r="H252" s="240"/>
      <c r="I252" s="240"/>
      <c r="J252" s="145" t="s">
        <v>204</v>
      </c>
      <c r="K252" s="146">
        <v>4</v>
      </c>
      <c r="L252" s="241">
        <v>0</v>
      </c>
      <c r="M252" s="241"/>
      <c r="N252" s="223">
        <f t="shared" si="0"/>
        <v>0</v>
      </c>
      <c r="O252" s="223"/>
      <c r="P252" s="223"/>
      <c r="Q252" s="223"/>
      <c r="R252" s="124"/>
      <c r="T252" s="147" t="s">
        <v>5</v>
      </c>
      <c r="U252" s="46" t="s">
        <v>41</v>
      </c>
      <c r="V252" s="38"/>
      <c r="W252" s="148">
        <f t="shared" si="1"/>
        <v>0</v>
      </c>
      <c r="X252" s="148">
        <v>0</v>
      </c>
      <c r="Y252" s="148">
        <f t="shared" si="2"/>
        <v>0</v>
      </c>
      <c r="Z252" s="148">
        <v>2.2499999999999998E-3</v>
      </c>
      <c r="AA252" s="149">
        <f t="shared" si="3"/>
        <v>8.9999999999999993E-3</v>
      </c>
      <c r="AR252" s="21" t="s">
        <v>236</v>
      </c>
      <c r="AT252" s="21" t="s">
        <v>147</v>
      </c>
      <c r="AU252" s="21" t="s">
        <v>99</v>
      </c>
      <c r="AY252" s="21" t="s">
        <v>146</v>
      </c>
      <c r="BE252" s="105">
        <f t="shared" si="4"/>
        <v>0</v>
      </c>
      <c r="BF252" s="105">
        <f t="shared" si="5"/>
        <v>0</v>
      </c>
      <c r="BG252" s="105">
        <f t="shared" si="6"/>
        <v>0</v>
      </c>
      <c r="BH252" s="105">
        <f t="shared" si="7"/>
        <v>0</v>
      </c>
      <c r="BI252" s="105">
        <f t="shared" si="8"/>
        <v>0</v>
      </c>
      <c r="BJ252" s="21" t="s">
        <v>83</v>
      </c>
      <c r="BK252" s="105">
        <f t="shared" si="9"/>
        <v>0</v>
      </c>
      <c r="BL252" s="21" t="s">
        <v>236</v>
      </c>
      <c r="BM252" s="21" t="s">
        <v>1077</v>
      </c>
    </row>
    <row r="253" spans="2:65" s="1" customFormat="1" ht="25.5" customHeight="1">
      <c r="B253" s="123"/>
      <c r="C253" s="143" t="s">
        <v>453</v>
      </c>
      <c r="D253" s="143" t="s">
        <v>147</v>
      </c>
      <c r="E253" s="144" t="s">
        <v>1078</v>
      </c>
      <c r="F253" s="240" t="s">
        <v>1079</v>
      </c>
      <c r="G253" s="240"/>
      <c r="H253" s="240"/>
      <c r="I253" s="240"/>
      <c r="J253" s="145" t="s">
        <v>596</v>
      </c>
      <c r="K253" s="177">
        <v>0</v>
      </c>
      <c r="L253" s="241">
        <v>0</v>
      </c>
      <c r="M253" s="241"/>
      <c r="N253" s="223">
        <f t="shared" si="0"/>
        <v>0</v>
      </c>
      <c r="O253" s="223"/>
      <c r="P253" s="223"/>
      <c r="Q253" s="223"/>
      <c r="R253" s="124"/>
      <c r="T253" s="147" t="s">
        <v>5</v>
      </c>
      <c r="U253" s="46" t="s">
        <v>41</v>
      </c>
      <c r="V253" s="38"/>
      <c r="W253" s="148">
        <f t="shared" si="1"/>
        <v>0</v>
      </c>
      <c r="X253" s="148">
        <v>0</v>
      </c>
      <c r="Y253" s="148">
        <f t="shared" si="2"/>
        <v>0</v>
      </c>
      <c r="Z253" s="148">
        <v>0</v>
      </c>
      <c r="AA253" s="149">
        <f t="shared" si="3"/>
        <v>0</v>
      </c>
      <c r="AR253" s="21" t="s">
        <v>236</v>
      </c>
      <c r="AT253" s="21" t="s">
        <v>147</v>
      </c>
      <c r="AU253" s="21" t="s">
        <v>99</v>
      </c>
      <c r="AY253" s="21" t="s">
        <v>146</v>
      </c>
      <c r="BE253" s="105">
        <f t="shared" si="4"/>
        <v>0</v>
      </c>
      <c r="BF253" s="105">
        <f t="shared" si="5"/>
        <v>0</v>
      </c>
      <c r="BG253" s="105">
        <f t="shared" si="6"/>
        <v>0</v>
      </c>
      <c r="BH253" s="105">
        <f t="shared" si="7"/>
        <v>0</v>
      </c>
      <c r="BI253" s="105">
        <f t="shared" si="8"/>
        <v>0</v>
      </c>
      <c r="BJ253" s="21" t="s">
        <v>83</v>
      </c>
      <c r="BK253" s="105">
        <f t="shared" si="9"/>
        <v>0</v>
      </c>
      <c r="BL253" s="21" t="s">
        <v>236</v>
      </c>
      <c r="BM253" s="21" t="s">
        <v>1080</v>
      </c>
    </row>
    <row r="254" spans="2:65" s="9" customFormat="1" ht="29.85" customHeight="1">
      <c r="B254" s="132"/>
      <c r="C254" s="133"/>
      <c r="D254" s="142" t="s">
        <v>891</v>
      </c>
      <c r="E254" s="142"/>
      <c r="F254" s="142"/>
      <c r="G254" s="142"/>
      <c r="H254" s="142"/>
      <c r="I254" s="142"/>
      <c r="J254" s="142"/>
      <c r="K254" s="142"/>
      <c r="L254" s="142"/>
      <c r="M254" s="142"/>
      <c r="N254" s="230">
        <f>BK254</f>
        <v>0</v>
      </c>
      <c r="O254" s="231"/>
      <c r="P254" s="231"/>
      <c r="Q254" s="231"/>
      <c r="R254" s="135"/>
      <c r="T254" s="136"/>
      <c r="U254" s="133"/>
      <c r="V254" s="133"/>
      <c r="W254" s="137">
        <f>SUM(W255:W256)</f>
        <v>0</v>
      </c>
      <c r="X254" s="133"/>
      <c r="Y254" s="137">
        <f>SUM(Y255:Y256)</f>
        <v>5.5199999999999999E-2</v>
      </c>
      <c r="Z254" s="133"/>
      <c r="AA254" s="138">
        <f>SUM(AA255:AA256)</f>
        <v>0</v>
      </c>
      <c r="AR254" s="139" t="s">
        <v>99</v>
      </c>
      <c r="AT254" s="140" t="s">
        <v>74</v>
      </c>
      <c r="AU254" s="140" t="s">
        <v>83</v>
      </c>
      <c r="AY254" s="139" t="s">
        <v>146</v>
      </c>
      <c r="BK254" s="141">
        <f>SUM(BK255:BK256)</f>
        <v>0</v>
      </c>
    </row>
    <row r="255" spans="2:65" s="1" customFormat="1" ht="38.25" customHeight="1">
      <c r="B255" s="123"/>
      <c r="C255" s="143" t="s">
        <v>457</v>
      </c>
      <c r="D255" s="143" t="s">
        <v>147</v>
      </c>
      <c r="E255" s="144" t="s">
        <v>1081</v>
      </c>
      <c r="F255" s="240" t="s">
        <v>1082</v>
      </c>
      <c r="G255" s="240"/>
      <c r="H255" s="240"/>
      <c r="I255" s="240"/>
      <c r="J255" s="145" t="s">
        <v>1040</v>
      </c>
      <c r="K255" s="146">
        <v>6</v>
      </c>
      <c r="L255" s="241">
        <v>0</v>
      </c>
      <c r="M255" s="241"/>
      <c r="N255" s="223">
        <f>ROUND(L255*K255,2)</f>
        <v>0</v>
      </c>
      <c r="O255" s="223"/>
      <c r="P255" s="223"/>
      <c r="Q255" s="223"/>
      <c r="R255" s="124"/>
      <c r="T255" s="147" t="s">
        <v>5</v>
      </c>
      <c r="U255" s="46" t="s">
        <v>41</v>
      </c>
      <c r="V255" s="38"/>
      <c r="W255" s="148">
        <f>V255*K255</f>
        <v>0</v>
      </c>
      <c r="X255" s="148">
        <v>9.1999999999999998E-3</v>
      </c>
      <c r="Y255" s="148">
        <f>X255*K255</f>
        <v>5.5199999999999999E-2</v>
      </c>
      <c r="Z255" s="148">
        <v>0</v>
      </c>
      <c r="AA255" s="149">
        <f>Z255*K255</f>
        <v>0</v>
      </c>
      <c r="AR255" s="21" t="s">
        <v>236</v>
      </c>
      <c r="AT255" s="21" t="s">
        <v>147</v>
      </c>
      <c r="AU255" s="21" t="s">
        <v>99</v>
      </c>
      <c r="AY255" s="21" t="s">
        <v>146</v>
      </c>
      <c r="BE255" s="105">
        <f>IF(U255="základní",N255,0)</f>
        <v>0</v>
      </c>
      <c r="BF255" s="105">
        <f>IF(U255="snížená",N255,0)</f>
        <v>0</v>
      </c>
      <c r="BG255" s="105">
        <f>IF(U255="zákl. přenesená",N255,0)</f>
        <v>0</v>
      </c>
      <c r="BH255" s="105">
        <f>IF(U255="sníž. přenesená",N255,0)</f>
        <v>0</v>
      </c>
      <c r="BI255" s="105">
        <f>IF(U255="nulová",N255,0)</f>
        <v>0</v>
      </c>
      <c r="BJ255" s="21" t="s">
        <v>83</v>
      </c>
      <c r="BK255" s="105">
        <f>ROUND(L255*K255,2)</f>
        <v>0</v>
      </c>
      <c r="BL255" s="21" t="s">
        <v>236</v>
      </c>
      <c r="BM255" s="21" t="s">
        <v>1083</v>
      </c>
    </row>
    <row r="256" spans="2:65" s="1" customFormat="1" ht="25.5" customHeight="1">
      <c r="B256" s="123"/>
      <c r="C256" s="143" t="s">
        <v>463</v>
      </c>
      <c r="D256" s="143" t="s">
        <v>147</v>
      </c>
      <c r="E256" s="144" t="s">
        <v>1084</v>
      </c>
      <c r="F256" s="240" t="s">
        <v>1085</v>
      </c>
      <c r="G256" s="240"/>
      <c r="H256" s="240"/>
      <c r="I256" s="240"/>
      <c r="J256" s="145" t="s">
        <v>596</v>
      </c>
      <c r="K256" s="177">
        <v>0</v>
      </c>
      <c r="L256" s="241">
        <v>0</v>
      </c>
      <c r="M256" s="241"/>
      <c r="N256" s="223">
        <f>ROUND(L256*K256,2)</f>
        <v>0</v>
      </c>
      <c r="O256" s="223"/>
      <c r="P256" s="223"/>
      <c r="Q256" s="223"/>
      <c r="R256" s="124"/>
      <c r="T256" s="147" t="s">
        <v>5</v>
      </c>
      <c r="U256" s="46" t="s">
        <v>41</v>
      </c>
      <c r="V256" s="38"/>
      <c r="W256" s="148">
        <f>V256*K256</f>
        <v>0</v>
      </c>
      <c r="X256" s="148">
        <v>0</v>
      </c>
      <c r="Y256" s="148">
        <f>X256*K256</f>
        <v>0</v>
      </c>
      <c r="Z256" s="148">
        <v>0</v>
      </c>
      <c r="AA256" s="149">
        <f>Z256*K256</f>
        <v>0</v>
      </c>
      <c r="AR256" s="21" t="s">
        <v>236</v>
      </c>
      <c r="AT256" s="21" t="s">
        <v>147</v>
      </c>
      <c r="AU256" s="21" t="s">
        <v>99</v>
      </c>
      <c r="AY256" s="21" t="s">
        <v>146</v>
      </c>
      <c r="BE256" s="105">
        <f>IF(U256="základní",N256,0)</f>
        <v>0</v>
      </c>
      <c r="BF256" s="105">
        <f>IF(U256="snížená",N256,0)</f>
        <v>0</v>
      </c>
      <c r="BG256" s="105">
        <f>IF(U256="zákl. přenesená",N256,0)</f>
        <v>0</v>
      </c>
      <c r="BH256" s="105">
        <f>IF(U256="sníž. přenesená",N256,0)</f>
        <v>0</v>
      </c>
      <c r="BI256" s="105">
        <f>IF(U256="nulová",N256,0)</f>
        <v>0</v>
      </c>
      <c r="BJ256" s="21" t="s">
        <v>83</v>
      </c>
      <c r="BK256" s="105">
        <f>ROUND(L256*K256,2)</f>
        <v>0</v>
      </c>
      <c r="BL256" s="21" t="s">
        <v>236</v>
      </c>
      <c r="BM256" s="21" t="s">
        <v>1086</v>
      </c>
    </row>
    <row r="257" spans="2:63" s="1" customFormat="1" ht="49.9" customHeight="1">
      <c r="B257" s="37"/>
      <c r="C257" s="38"/>
      <c r="D257" s="134"/>
      <c r="E257" s="38"/>
      <c r="F257" s="38"/>
      <c r="G257" s="38"/>
      <c r="H257" s="38"/>
      <c r="I257" s="38"/>
      <c r="J257" s="38"/>
      <c r="K257" s="38"/>
      <c r="L257" s="38"/>
      <c r="M257" s="38"/>
      <c r="N257" s="220"/>
      <c r="O257" s="221"/>
      <c r="P257" s="221"/>
      <c r="Q257" s="221"/>
      <c r="R257" s="39"/>
      <c r="T257" s="178"/>
      <c r="U257" s="58"/>
      <c r="V257" s="58"/>
      <c r="W257" s="58"/>
      <c r="X257" s="58"/>
      <c r="Y257" s="58"/>
      <c r="Z257" s="58"/>
      <c r="AA257" s="60"/>
      <c r="AT257" s="21" t="s">
        <v>74</v>
      </c>
      <c r="AU257" s="21" t="s">
        <v>75</v>
      </c>
      <c r="AY257" s="21" t="s">
        <v>885</v>
      </c>
      <c r="BK257" s="105">
        <v>0</v>
      </c>
    </row>
    <row r="258" spans="2:63" s="1" customFormat="1" ht="6.95" customHeight="1">
      <c r="B258" s="61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3"/>
    </row>
  </sheetData>
  <mergeCells count="31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L102:Q102"/>
    <mergeCell ref="C108:Q108"/>
    <mergeCell ref="F110:P110"/>
    <mergeCell ref="F111:P111"/>
    <mergeCell ref="N98:Q98"/>
    <mergeCell ref="N99:Q99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F125:I125"/>
    <mergeCell ref="L125:M125"/>
    <mergeCell ref="N125:Q125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F149:I149"/>
    <mergeCell ref="F150:I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F159:I159"/>
    <mergeCell ref="L159:M159"/>
    <mergeCell ref="N159:Q159"/>
    <mergeCell ref="F160:I160"/>
    <mergeCell ref="F161:I161"/>
    <mergeCell ref="F162:I162"/>
    <mergeCell ref="F164:I164"/>
    <mergeCell ref="L164:M164"/>
    <mergeCell ref="N164:Q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L170:M170"/>
    <mergeCell ref="N170:Q170"/>
    <mergeCell ref="F171:I171"/>
    <mergeCell ref="F172:I172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5:I225"/>
    <mergeCell ref="L225:M225"/>
    <mergeCell ref="N225:Q225"/>
    <mergeCell ref="F226:I226"/>
    <mergeCell ref="F227:I227"/>
    <mergeCell ref="F228:I228"/>
    <mergeCell ref="F229:I229"/>
    <mergeCell ref="F230:I230"/>
    <mergeCell ref="F231:I231"/>
    <mergeCell ref="F232:I232"/>
    <mergeCell ref="L232:M232"/>
    <mergeCell ref="N232:Q232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55:I255"/>
    <mergeCell ref="L255:M255"/>
    <mergeCell ref="N255:Q255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N257:Q257"/>
    <mergeCell ref="H1:K1"/>
    <mergeCell ref="S2:AC2"/>
    <mergeCell ref="F256:I256"/>
    <mergeCell ref="L256:M256"/>
    <mergeCell ref="N256:Q256"/>
    <mergeCell ref="N119:Q119"/>
    <mergeCell ref="N120:Q120"/>
    <mergeCell ref="N121:Q121"/>
    <mergeCell ref="N158:Q158"/>
    <mergeCell ref="N163:Q163"/>
    <mergeCell ref="N173:Q173"/>
    <mergeCell ref="N178:Q178"/>
    <mergeCell ref="N180:Q180"/>
    <mergeCell ref="N181:Q181"/>
    <mergeCell ref="N224:Q224"/>
    <mergeCell ref="N233:Q233"/>
    <mergeCell ref="N254:Q254"/>
    <mergeCell ref="F252:I252"/>
    <mergeCell ref="L252:M252"/>
    <mergeCell ref="N252:Q252"/>
    <mergeCell ref="F253:I253"/>
    <mergeCell ref="L253:M253"/>
    <mergeCell ref="N253:Q253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0"/>
  <sheetViews>
    <sheetView showGridLines="0" workbookViewId="0">
      <pane ySplit="1" topLeftCell="A2" activePane="bottomLeft" state="frozen"/>
      <selection pane="bottomLeft" activeCell="AD31" sqref="AD3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8"/>
      <c r="B1" s="14"/>
      <c r="C1" s="14"/>
      <c r="D1" s="15" t="s">
        <v>1</v>
      </c>
      <c r="E1" s="14"/>
      <c r="F1" s="16" t="s">
        <v>94</v>
      </c>
      <c r="G1" s="16"/>
      <c r="H1" s="222" t="s">
        <v>95</v>
      </c>
      <c r="I1" s="222"/>
      <c r="J1" s="222"/>
      <c r="K1" s="222"/>
      <c r="L1" s="16" t="s">
        <v>96</v>
      </c>
      <c r="M1" s="14"/>
      <c r="N1" s="14"/>
      <c r="O1" s="15" t="s">
        <v>97</v>
      </c>
      <c r="P1" s="14"/>
      <c r="Q1" s="14"/>
      <c r="R1" s="14"/>
      <c r="S1" s="16" t="s">
        <v>98</v>
      </c>
      <c r="T1" s="16"/>
      <c r="U1" s="108"/>
      <c r="V1" s="10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21" t="s">
        <v>90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99</v>
      </c>
    </row>
    <row r="4" spans="1:66" ht="36.950000000000003" customHeight="1">
      <c r="B4" s="25"/>
      <c r="C4" s="191" t="s">
        <v>100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6"/>
      <c r="T4" s="20" t="s">
        <v>13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19</v>
      </c>
      <c r="E6" s="28"/>
      <c r="F6" s="247" t="str">
        <f>'Rekapitulace stavby'!K6</f>
        <v>Koupaliště BpH - rekonstrukce sociálního zařízení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8"/>
      <c r="R6" s="26"/>
    </row>
    <row r="7" spans="1:66" s="1" customFormat="1" ht="32.85" customHeight="1">
      <c r="B7" s="37"/>
      <c r="C7" s="38"/>
      <c r="D7" s="31" t="s">
        <v>101</v>
      </c>
      <c r="E7" s="38"/>
      <c r="F7" s="213" t="s">
        <v>1087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38"/>
      <c r="R7" s="39"/>
    </row>
    <row r="8" spans="1:66" s="1" customFormat="1" ht="14.45" customHeight="1">
      <c r="B8" s="37"/>
      <c r="C8" s="38"/>
      <c r="D8" s="32" t="s">
        <v>21</v>
      </c>
      <c r="E8" s="38"/>
      <c r="F8" s="30" t="s">
        <v>5</v>
      </c>
      <c r="G8" s="38"/>
      <c r="H8" s="38"/>
      <c r="I8" s="38"/>
      <c r="J8" s="38"/>
      <c r="K8" s="38"/>
      <c r="L8" s="38"/>
      <c r="M8" s="32" t="s">
        <v>22</v>
      </c>
      <c r="N8" s="38"/>
      <c r="O8" s="30" t="s">
        <v>5</v>
      </c>
      <c r="P8" s="38"/>
      <c r="Q8" s="38"/>
      <c r="R8" s="39"/>
    </row>
    <row r="9" spans="1:66" s="1" customFormat="1" ht="14.45" customHeight="1">
      <c r="B9" s="37"/>
      <c r="C9" s="38"/>
      <c r="D9" s="32" t="s">
        <v>23</v>
      </c>
      <c r="E9" s="38"/>
      <c r="F9" s="30" t="s">
        <v>24</v>
      </c>
      <c r="G9" s="38"/>
      <c r="H9" s="38"/>
      <c r="I9" s="38"/>
      <c r="J9" s="38"/>
      <c r="K9" s="38"/>
      <c r="L9" s="38"/>
      <c r="M9" s="32" t="s">
        <v>25</v>
      </c>
      <c r="N9" s="38"/>
      <c r="O9" s="263" t="str">
        <f>'Rekapitulace stavby'!AN8</f>
        <v>6. 2. 2019</v>
      </c>
      <c r="P9" s="250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2" t="s">
        <v>27</v>
      </c>
      <c r="E11" s="38"/>
      <c r="F11" s="38"/>
      <c r="G11" s="38"/>
      <c r="H11" s="38"/>
      <c r="I11" s="38"/>
      <c r="J11" s="38"/>
      <c r="K11" s="38"/>
      <c r="L11" s="38"/>
      <c r="M11" s="32" t="s">
        <v>28</v>
      </c>
      <c r="N11" s="38"/>
      <c r="O11" s="211" t="s">
        <v>5</v>
      </c>
      <c r="P11" s="211"/>
      <c r="Q11" s="38"/>
      <c r="R11" s="39"/>
    </row>
    <row r="12" spans="1:66" s="1" customFormat="1" ht="18" customHeight="1">
      <c r="B12" s="37"/>
      <c r="C12" s="38"/>
      <c r="D12" s="38"/>
      <c r="E12" s="30" t="s">
        <v>29</v>
      </c>
      <c r="F12" s="38"/>
      <c r="G12" s="38"/>
      <c r="H12" s="38"/>
      <c r="I12" s="38"/>
      <c r="J12" s="38"/>
      <c r="K12" s="38"/>
      <c r="L12" s="38"/>
      <c r="M12" s="32" t="s">
        <v>30</v>
      </c>
      <c r="N12" s="38"/>
      <c r="O12" s="211" t="s">
        <v>5</v>
      </c>
      <c r="P12" s="211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2" t="s">
        <v>31</v>
      </c>
      <c r="E14" s="38"/>
      <c r="F14" s="38"/>
      <c r="G14" s="38"/>
      <c r="H14" s="38"/>
      <c r="I14" s="38"/>
      <c r="J14" s="38"/>
      <c r="K14" s="38"/>
      <c r="L14" s="38"/>
      <c r="M14" s="32" t="s">
        <v>28</v>
      </c>
      <c r="N14" s="38"/>
      <c r="O14" s="264" t="str">
        <f>IF('Rekapitulace stavby'!AN13="","",'Rekapitulace stavby'!AN13)</f>
        <v>Vyplň údaj</v>
      </c>
      <c r="P14" s="211"/>
      <c r="Q14" s="38"/>
      <c r="R14" s="39"/>
    </row>
    <row r="15" spans="1:66" s="1" customFormat="1" ht="18" customHeight="1">
      <c r="B15" s="37"/>
      <c r="C15" s="38"/>
      <c r="D15" s="38"/>
      <c r="E15" s="264" t="str">
        <f>IF('Rekapitulace stavby'!E14="","",'Rekapitulace stavby'!E14)</f>
        <v>Vyplň údaj</v>
      </c>
      <c r="F15" s="265"/>
      <c r="G15" s="265"/>
      <c r="H15" s="265"/>
      <c r="I15" s="265"/>
      <c r="J15" s="265"/>
      <c r="K15" s="265"/>
      <c r="L15" s="265"/>
      <c r="M15" s="32" t="s">
        <v>30</v>
      </c>
      <c r="N15" s="38"/>
      <c r="O15" s="264" t="str">
        <f>IF('Rekapitulace stavby'!AN14="","",'Rekapitulace stavby'!AN14)</f>
        <v>Vyplň údaj</v>
      </c>
      <c r="P15" s="211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33</v>
      </c>
      <c r="E17" s="38"/>
      <c r="F17" s="38"/>
      <c r="G17" s="38"/>
      <c r="H17" s="38"/>
      <c r="I17" s="38"/>
      <c r="J17" s="38"/>
      <c r="K17" s="38"/>
      <c r="L17" s="38"/>
      <c r="M17" s="32" t="s">
        <v>28</v>
      </c>
      <c r="N17" s="38"/>
      <c r="O17" s="211" t="str">
        <f>IF('Rekapitulace stavby'!AN16="","",'Rekapitulace stavby'!AN16)</f>
        <v/>
      </c>
      <c r="P17" s="211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2" t="s">
        <v>30</v>
      </c>
      <c r="N18" s="38"/>
      <c r="O18" s="211" t="str">
        <f>IF('Rekapitulace stavby'!AN17="","",'Rekapitulace stavby'!AN17)</f>
        <v/>
      </c>
      <c r="P18" s="211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28</v>
      </c>
      <c r="N20" s="38"/>
      <c r="O20" s="211" t="str">
        <f>IF('Rekapitulace stavby'!AN19="","",'Rekapitulace stavby'!AN19)</f>
        <v/>
      </c>
      <c r="P20" s="211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30</v>
      </c>
      <c r="N21" s="38"/>
      <c r="O21" s="211" t="str">
        <f>IF('Rekapitulace stavby'!AN20="","",'Rekapitulace stavby'!AN20)</f>
        <v/>
      </c>
      <c r="P21" s="211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6" t="s">
        <v>5</v>
      </c>
      <c r="F24" s="216"/>
      <c r="G24" s="216"/>
      <c r="H24" s="216"/>
      <c r="I24" s="216"/>
      <c r="J24" s="216"/>
      <c r="K24" s="216"/>
      <c r="L24" s="216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09" t="s">
        <v>103</v>
      </c>
      <c r="E27" s="38"/>
      <c r="F27" s="38"/>
      <c r="G27" s="38"/>
      <c r="H27" s="38"/>
      <c r="I27" s="38"/>
      <c r="J27" s="38"/>
      <c r="K27" s="38"/>
      <c r="L27" s="38"/>
      <c r="M27" s="217">
        <f>N88</f>
        <v>0</v>
      </c>
      <c r="N27" s="217"/>
      <c r="O27" s="217"/>
      <c r="P27" s="217"/>
      <c r="Q27" s="38"/>
      <c r="R27" s="39"/>
    </row>
    <row r="28" spans="2:18" s="1" customFormat="1" ht="14.45" customHeight="1">
      <c r="B28" s="37"/>
      <c r="C28" s="38"/>
      <c r="D28" s="36"/>
      <c r="E28" s="38"/>
      <c r="F28" s="38"/>
      <c r="G28" s="38"/>
      <c r="H28" s="38"/>
      <c r="I28" s="38"/>
      <c r="J28" s="38"/>
      <c r="K28" s="38"/>
      <c r="L28" s="38"/>
      <c r="M28" s="217"/>
      <c r="N28" s="217"/>
      <c r="O28" s="217"/>
      <c r="P28" s="217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10" t="s">
        <v>39</v>
      </c>
      <c r="E30" s="38"/>
      <c r="F30" s="38"/>
      <c r="G30" s="38"/>
      <c r="H30" s="38"/>
      <c r="I30" s="38"/>
      <c r="J30" s="38"/>
      <c r="K30" s="38"/>
      <c r="L30" s="38"/>
      <c r="M30" s="262">
        <f>ROUND(M27+M28,2)</f>
        <v>0</v>
      </c>
      <c r="N30" s="249"/>
      <c r="O30" s="249"/>
      <c r="P30" s="249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40</v>
      </c>
      <c r="E32" s="44" t="s">
        <v>41</v>
      </c>
      <c r="F32" s="45">
        <v>0.21</v>
      </c>
      <c r="G32" s="111" t="s">
        <v>42</v>
      </c>
      <c r="H32" s="259">
        <f>(SUM(BE97:BE97)+SUM(BE115:BE158))</f>
        <v>0</v>
      </c>
      <c r="I32" s="249"/>
      <c r="J32" s="249"/>
      <c r="K32" s="38"/>
      <c r="L32" s="38"/>
      <c r="M32" s="259">
        <f>ROUND((SUM(BE97:BE97)+SUM(BE115:BE158)), 2)*F32</f>
        <v>0</v>
      </c>
      <c r="N32" s="249"/>
      <c r="O32" s="249"/>
      <c r="P32" s="249"/>
      <c r="Q32" s="38"/>
      <c r="R32" s="39"/>
    </row>
    <row r="33" spans="2:18" s="1" customFormat="1" ht="14.45" customHeight="1">
      <c r="B33" s="37"/>
      <c r="C33" s="38"/>
      <c r="D33" s="38"/>
      <c r="E33" s="44" t="s">
        <v>43</v>
      </c>
      <c r="F33" s="45">
        <v>0.15</v>
      </c>
      <c r="G33" s="111" t="s">
        <v>42</v>
      </c>
      <c r="H33" s="259">
        <f>(SUM(BF97:BF97)+SUM(BF115:BF158))</f>
        <v>0</v>
      </c>
      <c r="I33" s="249"/>
      <c r="J33" s="249"/>
      <c r="K33" s="38"/>
      <c r="L33" s="38"/>
      <c r="M33" s="259">
        <f>ROUND((SUM(BF97:BF97)+SUM(BF115:BF158)), 2)*F33</f>
        <v>0</v>
      </c>
      <c r="N33" s="249"/>
      <c r="O33" s="249"/>
      <c r="P33" s="249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44</v>
      </c>
      <c r="F34" s="45">
        <v>0.21</v>
      </c>
      <c r="G34" s="111" t="s">
        <v>42</v>
      </c>
      <c r="H34" s="259">
        <f>(SUM(BG97:BG97)+SUM(BG115:BG158))</f>
        <v>0</v>
      </c>
      <c r="I34" s="249"/>
      <c r="J34" s="249"/>
      <c r="K34" s="38"/>
      <c r="L34" s="38"/>
      <c r="M34" s="259">
        <v>0</v>
      </c>
      <c r="N34" s="249"/>
      <c r="O34" s="249"/>
      <c r="P34" s="249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45</v>
      </c>
      <c r="F35" s="45">
        <v>0.15</v>
      </c>
      <c r="G35" s="111" t="s">
        <v>42</v>
      </c>
      <c r="H35" s="259">
        <f>(SUM(BH97:BH97)+SUM(BH115:BH158))</f>
        <v>0</v>
      </c>
      <c r="I35" s="249"/>
      <c r="J35" s="249"/>
      <c r="K35" s="38"/>
      <c r="L35" s="38"/>
      <c r="M35" s="259">
        <v>0</v>
      </c>
      <c r="N35" s="249"/>
      <c r="O35" s="249"/>
      <c r="P35" s="249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46</v>
      </c>
      <c r="F36" s="45">
        <v>0</v>
      </c>
      <c r="G36" s="111" t="s">
        <v>42</v>
      </c>
      <c r="H36" s="259">
        <f>(SUM(BI97:BI97)+SUM(BI115:BI158))</f>
        <v>0</v>
      </c>
      <c r="I36" s="249"/>
      <c r="J36" s="249"/>
      <c r="K36" s="38"/>
      <c r="L36" s="38"/>
      <c r="M36" s="259">
        <v>0</v>
      </c>
      <c r="N36" s="249"/>
      <c r="O36" s="249"/>
      <c r="P36" s="249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07"/>
      <c r="D38" s="112" t="s">
        <v>47</v>
      </c>
      <c r="E38" s="77"/>
      <c r="F38" s="77"/>
      <c r="G38" s="113" t="s">
        <v>48</v>
      </c>
      <c r="H38" s="114" t="s">
        <v>49</v>
      </c>
      <c r="I38" s="77"/>
      <c r="J38" s="77"/>
      <c r="K38" s="77"/>
      <c r="L38" s="260">
        <f>SUM(M30:M36)</f>
        <v>0</v>
      </c>
      <c r="M38" s="260"/>
      <c r="N38" s="260"/>
      <c r="O38" s="260"/>
      <c r="P38" s="261"/>
      <c r="Q38" s="107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7"/>
      <c r="C50" s="38"/>
      <c r="D50" s="52" t="s">
        <v>50</v>
      </c>
      <c r="E50" s="53"/>
      <c r="F50" s="53"/>
      <c r="G50" s="53"/>
      <c r="H50" s="54"/>
      <c r="I50" s="38"/>
      <c r="J50" s="52" t="s">
        <v>51</v>
      </c>
      <c r="K50" s="53"/>
      <c r="L50" s="53"/>
      <c r="M50" s="53"/>
      <c r="N50" s="53"/>
      <c r="O50" s="53"/>
      <c r="P50" s="54"/>
      <c r="Q50" s="38"/>
      <c r="R50" s="39"/>
    </row>
    <row r="51" spans="2:18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5">
      <c r="B59" s="37"/>
      <c r="C59" s="38"/>
      <c r="D59" s="57" t="s">
        <v>52</v>
      </c>
      <c r="E59" s="58"/>
      <c r="F59" s="58"/>
      <c r="G59" s="59" t="s">
        <v>53</v>
      </c>
      <c r="H59" s="60"/>
      <c r="I59" s="38"/>
      <c r="J59" s="57" t="s">
        <v>52</v>
      </c>
      <c r="K59" s="58"/>
      <c r="L59" s="58"/>
      <c r="M59" s="58"/>
      <c r="N59" s="59" t="s">
        <v>53</v>
      </c>
      <c r="O59" s="58"/>
      <c r="P59" s="60"/>
      <c r="Q59" s="38"/>
      <c r="R59" s="39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7"/>
      <c r="C61" s="38"/>
      <c r="D61" s="52" t="s">
        <v>54</v>
      </c>
      <c r="E61" s="53"/>
      <c r="F61" s="53"/>
      <c r="G61" s="53"/>
      <c r="H61" s="54"/>
      <c r="I61" s="38"/>
      <c r="J61" s="52" t="s">
        <v>55</v>
      </c>
      <c r="K61" s="53"/>
      <c r="L61" s="53"/>
      <c r="M61" s="53"/>
      <c r="N61" s="53"/>
      <c r="O61" s="53"/>
      <c r="P61" s="54"/>
      <c r="Q61" s="38"/>
      <c r="R61" s="39"/>
    </row>
    <row r="62" spans="2:18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5">
      <c r="B70" s="37"/>
      <c r="C70" s="38"/>
      <c r="D70" s="57" t="s">
        <v>52</v>
      </c>
      <c r="E70" s="58"/>
      <c r="F70" s="58"/>
      <c r="G70" s="59" t="s">
        <v>53</v>
      </c>
      <c r="H70" s="60"/>
      <c r="I70" s="38"/>
      <c r="J70" s="57" t="s">
        <v>52</v>
      </c>
      <c r="K70" s="58"/>
      <c r="L70" s="58"/>
      <c r="M70" s="58"/>
      <c r="N70" s="59" t="s">
        <v>53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0000000000003" customHeight="1">
      <c r="B76" s="37"/>
      <c r="C76" s="191" t="s">
        <v>104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19</v>
      </c>
      <c r="D78" s="38"/>
      <c r="E78" s="38"/>
      <c r="F78" s="247" t="str">
        <f>F6</f>
        <v>Koupaliště BpH - rekonstrukce sociálního zařízení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38"/>
      <c r="R78" s="39"/>
    </row>
    <row r="79" spans="2:18" s="1" customFormat="1" ht="36.950000000000003" customHeight="1">
      <c r="B79" s="37"/>
      <c r="C79" s="71" t="s">
        <v>101</v>
      </c>
      <c r="D79" s="38"/>
      <c r="E79" s="38"/>
      <c r="F79" s="193" t="str">
        <f>F7</f>
        <v>03 - Elektro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38"/>
      <c r="R79" s="39"/>
    </row>
    <row r="80" spans="2:18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47" s="1" customFormat="1" ht="18" customHeight="1">
      <c r="B81" s="37"/>
      <c r="C81" s="32" t="s">
        <v>23</v>
      </c>
      <c r="D81" s="38"/>
      <c r="E81" s="38"/>
      <c r="F81" s="30" t="str">
        <f>F9</f>
        <v>Bystřice p.Hostýnem</v>
      </c>
      <c r="G81" s="38"/>
      <c r="H81" s="38"/>
      <c r="I81" s="38"/>
      <c r="J81" s="38"/>
      <c r="K81" s="32" t="s">
        <v>25</v>
      </c>
      <c r="L81" s="38"/>
      <c r="M81" s="250" t="str">
        <f>IF(O9="","",O9)</f>
        <v>6. 2. 2019</v>
      </c>
      <c r="N81" s="250"/>
      <c r="O81" s="250"/>
      <c r="P81" s="250"/>
      <c r="Q81" s="38"/>
      <c r="R81" s="39"/>
    </row>
    <row r="82" spans="2:47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47" s="1" customFormat="1" ht="15">
      <c r="B83" s="37"/>
      <c r="C83" s="32" t="s">
        <v>27</v>
      </c>
      <c r="D83" s="38"/>
      <c r="E83" s="38"/>
      <c r="F83" s="30" t="str">
        <f>E12</f>
        <v>Město Bystřice pod Hostýnem</v>
      </c>
      <c r="G83" s="38"/>
      <c r="H83" s="38"/>
      <c r="I83" s="38"/>
      <c r="J83" s="38"/>
      <c r="K83" s="32" t="s">
        <v>33</v>
      </c>
      <c r="L83" s="38"/>
      <c r="M83" s="211" t="str">
        <f>E18</f>
        <v xml:space="preserve"> </v>
      </c>
      <c r="N83" s="211"/>
      <c r="O83" s="211"/>
      <c r="P83" s="211"/>
      <c r="Q83" s="211"/>
      <c r="R83" s="39"/>
    </row>
    <row r="84" spans="2:47" s="1" customFormat="1" ht="14.45" customHeight="1">
      <c r="B84" s="37"/>
      <c r="C84" s="32" t="s">
        <v>31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36</v>
      </c>
      <c r="L84" s="38"/>
      <c r="M84" s="211" t="str">
        <f>E21</f>
        <v xml:space="preserve"> </v>
      </c>
      <c r="N84" s="211"/>
      <c r="O84" s="211"/>
      <c r="P84" s="211"/>
      <c r="Q84" s="211"/>
      <c r="R84" s="39"/>
    </row>
    <row r="85" spans="2:47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47" s="1" customFormat="1" ht="29.25" customHeight="1">
      <c r="B86" s="37"/>
      <c r="C86" s="256" t="s">
        <v>105</v>
      </c>
      <c r="D86" s="257"/>
      <c r="E86" s="257"/>
      <c r="F86" s="257"/>
      <c r="G86" s="257"/>
      <c r="H86" s="107"/>
      <c r="I86" s="107"/>
      <c r="J86" s="107"/>
      <c r="K86" s="107"/>
      <c r="L86" s="107"/>
      <c r="M86" s="107"/>
      <c r="N86" s="256" t="s">
        <v>106</v>
      </c>
      <c r="O86" s="257"/>
      <c r="P86" s="257"/>
      <c r="Q86" s="257"/>
      <c r="R86" s="39"/>
    </row>
    <row r="87" spans="2:47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15" t="s">
        <v>103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183">
        <f>N115</f>
        <v>0</v>
      </c>
      <c r="O88" s="258"/>
      <c r="P88" s="258"/>
      <c r="Q88" s="258"/>
      <c r="R88" s="39"/>
      <c r="AU88" s="21" t="s">
        <v>107</v>
      </c>
    </row>
    <row r="89" spans="2:47" s="6" customFormat="1" ht="24.95" customHeight="1">
      <c r="B89" s="116"/>
      <c r="C89" s="117"/>
      <c r="D89" s="118" t="s">
        <v>108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27">
        <f>N116</f>
        <v>0</v>
      </c>
      <c r="O89" s="255"/>
      <c r="P89" s="255"/>
      <c r="Q89" s="255"/>
      <c r="R89" s="119"/>
    </row>
    <row r="90" spans="2:47" s="7" customFormat="1" ht="19.899999999999999" customHeight="1">
      <c r="B90" s="120"/>
      <c r="C90" s="121"/>
      <c r="D90" s="104" t="s">
        <v>887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53">
        <f>N117</f>
        <v>0</v>
      </c>
      <c r="O90" s="254"/>
      <c r="P90" s="254"/>
      <c r="Q90" s="254"/>
      <c r="R90" s="122"/>
    </row>
    <row r="91" spans="2:47" s="7" customFormat="1" ht="19.899999999999999" customHeight="1">
      <c r="B91" s="120"/>
      <c r="C91" s="121"/>
      <c r="D91" s="104" t="s">
        <v>117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53">
        <f>N120</f>
        <v>0</v>
      </c>
      <c r="O91" s="254"/>
      <c r="P91" s="254"/>
      <c r="Q91" s="254"/>
      <c r="R91" s="122"/>
    </row>
    <row r="92" spans="2:47" s="7" customFormat="1" ht="19.899999999999999" customHeight="1">
      <c r="B92" s="120"/>
      <c r="C92" s="121"/>
      <c r="D92" s="104" t="s">
        <v>120</v>
      </c>
      <c r="E92" s="121"/>
      <c r="F92" s="121"/>
      <c r="G92" s="121"/>
      <c r="H92" s="121"/>
      <c r="I92" s="121"/>
      <c r="J92" s="121"/>
      <c r="K92" s="121"/>
      <c r="L92" s="121"/>
      <c r="M92" s="121"/>
      <c r="N92" s="253">
        <f>N127</f>
        <v>0</v>
      </c>
      <c r="O92" s="254"/>
      <c r="P92" s="254"/>
      <c r="Q92" s="254"/>
      <c r="R92" s="122"/>
    </row>
    <row r="93" spans="2:47" s="7" customFormat="1" ht="19.899999999999999" customHeight="1">
      <c r="B93" s="120"/>
      <c r="C93" s="121"/>
      <c r="D93" s="104" t="s">
        <v>121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53">
        <f>N132</f>
        <v>0</v>
      </c>
      <c r="O93" s="254"/>
      <c r="P93" s="254"/>
      <c r="Q93" s="254"/>
      <c r="R93" s="122"/>
    </row>
    <row r="94" spans="2:47" s="6" customFormat="1" ht="24.95" customHeight="1">
      <c r="B94" s="116"/>
      <c r="C94" s="117"/>
      <c r="D94" s="118" t="s">
        <v>122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27">
        <f>N134</f>
        <v>0</v>
      </c>
      <c r="O94" s="255"/>
      <c r="P94" s="255"/>
      <c r="Q94" s="255"/>
      <c r="R94" s="119"/>
    </row>
    <row r="95" spans="2:47" s="7" customFormat="1" ht="19.899999999999999" customHeight="1">
      <c r="B95" s="120"/>
      <c r="C95" s="121"/>
      <c r="D95" s="104" t="s">
        <v>1088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53">
        <f>N135</f>
        <v>0</v>
      </c>
      <c r="O95" s="254"/>
      <c r="P95" s="254"/>
      <c r="Q95" s="254"/>
      <c r="R95" s="122"/>
    </row>
    <row r="96" spans="2:47" s="1" customFormat="1" ht="21.75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9"/>
    </row>
    <row r="97" spans="2:18" s="1" customForma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9"/>
    </row>
    <row r="98" spans="2:18" s="1" customFormat="1" ht="29.25" customHeight="1">
      <c r="B98" s="37"/>
      <c r="C98" s="106" t="s">
        <v>1182</v>
      </c>
      <c r="D98" s="107"/>
      <c r="E98" s="107"/>
      <c r="F98" s="107"/>
      <c r="G98" s="107"/>
      <c r="H98" s="107"/>
      <c r="I98" s="107"/>
      <c r="J98" s="107"/>
      <c r="K98" s="107"/>
      <c r="L98" s="179">
        <f>N88</f>
        <v>0</v>
      </c>
      <c r="M98" s="179"/>
      <c r="N98" s="179"/>
      <c r="O98" s="179"/>
      <c r="P98" s="179"/>
      <c r="Q98" s="179"/>
      <c r="R98" s="39"/>
    </row>
    <row r="99" spans="2:18" s="1" customFormat="1" ht="6.95" customHeight="1"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3"/>
    </row>
    <row r="103" spans="2:18" s="1" customFormat="1" ht="6.95" customHeight="1"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6"/>
    </row>
    <row r="104" spans="2:18" s="1" customFormat="1" ht="36.950000000000003" customHeight="1">
      <c r="B104" s="37"/>
      <c r="C104" s="191" t="s">
        <v>132</v>
      </c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39"/>
    </row>
    <row r="105" spans="2:18" s="1" customFormat="1" ht="6.95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9"/>
    </row>
    <row r="106" spans="2:18" s="1" customFormat="1" ht="30" customHeight="1">
      <c r="B106" s="37"/>
      <c r="C106" s="32" t="s">
        <v>19</v>
      </c>
      <c r="D106" s="38"/>
      <c r="E106" s="38"/>
      <c r="F106" s="247" t="str">
        <f>F6</f>
        <v>Koupaliště BpH - rekonstrukce sociálního zařízení</v>
      </c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38"/>
      <c r="R106" s="39"/>
    </row>
    <row r="107" spans="2:18" s="1" customFormat="1" ht="36.950000000000003" customHeight="1">
      <c r="B107" s="37"/>
      <c r="C107" s="71" t="s">
        <v>101</v>
      </c>
      <c r="D107" s="38"/>
      <c r="E107" s="38"/>
      <c r="F107" s="193" t="str">
        <f>F7</f>
        <v>03 - Elektro</v>
      </c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38"/>
      <c r="R107" s="39"/>
    </row>
    <row r="108" spans="2:18" s="1" customFormat="1" ht="6.95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9"/>
    </row>
    <row r="109" spans="2:18" s="1" customFormat="1" ht="18" customHeight="1">
      <c r="B109" s="37"/>
      <c r="C109" s="32" t="s">
        <v>23</v>
      </c>
      <c r="D109" s="38"/>
      <c r="E109" s="38"/>
      <c r="F109" s="30" t="str">
        <f>F9</f>
        <v>Bystřice p.Hostýnem</v>
      </c>
      <c r="G109" s="38"/>
      <c r="H109" s="38"/>
      <c r="I109" s="38"/>
      <c r="J109" s="38"/>
      <c r="K109" s="32" t="s">
        <v>25</v>
      </c>
      <c r="L109" s="38"/>
      <c r="M109" s="250" t="str">
        <f>IF(O9="","",O9)</f>
        <v>6. 2. 2019</v>
      </c>
      <c r="N109" s="250"/>
      <c r="O109" s="250"/>
      <c r="P109" s="250"/>
      <c r="Q109" s="38"/>
      <c r="R109" s="39"/>
    </row>
    <row r="110" spans="2:18" s="1" customFormat="1" ht="6.95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1" spans="2:18" s="1" customFormat="1" ht="15">
      <c r="B111" s="37"/>
      <c r="C111" s="32" t="s">
        <v>27</v>
      </c>
      <c r="D111" s="38"/>
      <c r="E111" s="38"/>
      <c r="F111" s="30" t="str">
        <f>E12</f>
        <v>Město Bystřice pod Hostýnem</v>
      </c>
      <c r="G111" s="38"/>
      <c r="H111" s="38"/>
      <c r="I111" s="38"/>
      <c r="J111" s="38"/>
      <c r="K111" s="32" t="s">
        <v>33</v>
      </c>
      <c r="L111" s="38"/>
      <c r="M111" s="211" t="str">
        <f>E18</f>
        <v xml:space="preserve"> </v>
      </c>
      <c r="N111" s="211"/>
      <c r="O111" s="211"/>
      <c r="P111" s="211"/>
      <c r="Q111" s="211"/>
      <c r="R111" s="39"/>
    </row>
    <row r="112" spans="2:18" s="1" customFormat="1" ht="14.45" customHeight="1">
      <c r="B112" s="37"/>
      <c r="C112" s="32" t="s">
        <v>31</v>
      </c>
      <c r="D112" s="38"/>
      <c r="E112" s="38"/>
      <c r="F112" s="30" t="str">
        <f>IF(E15="","",E15)</f>
        <v>Vyplň údaj</v>
      </c>
      <c r="G112" s="38"/>
      <c r="H112" s="38"/>
      <c r="I112" s="38"/>
      <c r="J112" s="38"/>
      <c r="K112" s="32" t="s">
        <v>36</v>
      </c>
      <c r="L112" s="38"/>
      <c r="M112" s="211" t="str">
        <f>E21</f>
        <v xml:space="preserve"> </v>
      </c>
      <c r="N112" s="211"/>
      <c r="O112" s="211"/>
      <c r="P112" s="211"/>
      <c r="Q112" s="211"/>
      <c r="R112" s="39"/>
    </row>
    <row r="113" spans="2:65" s="1" customFormat="1" ht="10.3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65" s="8" customFormat="1" ht="29.25" customHeight="1">
      <c r="B114" s="125"/>
      <c r="C114" s="126" t="s">
        <v>133</v>
      </c>
      <c r="D114" s="127" t="s">
        <v>134</v>
      </c>
      <c r="E114" s="127" t="s">
        <v>58</v>
      </c>
      <c r="F114" s="251" t="s">
        <v>135</v>
      </c>
      <c r="G114" s="251"/>
      <c r="H114" s="251"/>
      <c r="I114" s="251"/>
      <c r="J114" s="127" t="s">
        <v>136</v>
      </c>
      <c r="K114" s="127" t="s">
        <v>137</v>
      </c>
      <c r="L114" s="251" t="s">
        <v>138</v>
      </c>
      <c r="M114" s="251"/>
      <c r="N114" s="251" t="s">
        <v>106</v>
      </c>
      <c r="O114" s="251"/>
      <c r="P114" s="251"/>
      <c r="Q114" s="252"/>
      <c r="R114" s="128"/>
      <c r="T114" s="78" t="s">
        <v>139</v>
      </c>
      <c r="U114" s="79" t="s">
        <v>40</v>
      </c>
      <c r="V114" s="79" t="s">
        <v>140</v>
      </c>
      <c r="W114" s="79" t="s">
        <v>141</v>
      </c>
      <c r="X114" s="79" t="s">
        <v>142</v>
      </c>
      <c r="Y114" s="79" t="s">
        <v>143</v>
      </c>
      <c r="Z114" s="79" t="s">
        <v>144</v>
      </c>
      <c r="AA114" s="80" t="s">
        <v>145</v>
      </c>
    </row>
    <row r="115" spans="2:65" s="1" customFormat="1" ht="29.25" customHeight="1">
      <c r="B115" s="37"/>
      <c r="C115" s="82" t="s">
        <v>103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224">
        <f>BK115</f>
        <v>0</v>
      </c>
      <c r="O115" s="225"/>
      <c r="P115" s="225"/>
      <c r="Q115" s="225"/>
      <c r="R115" s="39"/>
      <c r="T115" s="81"/>
      <c r="U115" s="53"/>
      <c r="V115" s="53"/>
      <c r="W115" s="129">
        <f>W116+W134+W159</f>
        <v>0</v>
      </c>
      <c r="X115" s="53"/>
      <c r="Y115" s="129">
        <f>Y116+Y134+Y159</f>
        <v>0.09</v>
      </c>
      <c r="Z115" s="53"/>
      <c r="AA115" s="130">
        <f>AA116+AA134+AA159</f>
        <v>0.2359</v>
      </c>
      <c r="AT115" s="21" t="s">
        <v>74</v>
      </c>
      <c r="AU115" s="21" t="s">
        <v>107</v>
      </c>
      <c r="BK115" s="131">
        <f>BK116+BK134+BK159</f>
        <v>0</v>
      </c>
    </row>
    <row r="116" spans="2:65" s="9" customFormat="1" ht="37.35" customHeight="1">
      <c r="B116" s="132"/>
      <c r="C116" s="133"/>
      <c r="D116" s="134" t="s">
        <v>108</v>
      </c>
      <c r="E116" s="134"/>
      <c r="F116" s="134"/>
      <c r="G116" s="134"/>
      <c r="H116" s="134"/>
      <c r="I116" s="134"/>
      <c r="J116" s="134"/>
      <c r="K116" s="134"/>
      <c r="L116" s="134"/>
      <c r="M116" s="134"/>
      <c r="N116" s="226">
        <f>BK116</f>
        <v>0</v>
      </c>
      <c r="O116" s="227"/>
      <c r="P116" s="227"/>
      <c r="Q116" s="227"/>
      <c r="R116" s="135"/>
      <c r="T116" s="136"/>
      <c r="U116" s="133"/>
      <c r="V116" s="133"/>
      <c r="W116" s="137">
        <f>W117+W120+W127+W132</f>
        <v>0</v>
      </c>
      <c r="X116" s="133"/>
      <c r="Y116" s="137">
        <f>Y117+Y120+Y127+Y132</f>
        <v>0.09</v>
      </c>
      <c r="Z116" s="133"/>
      <c r="AA116" s="138">
        <f>AA117+AA120+AA127+AA132</f>
        <v>0.2359</v>
      </c>
      <c r="AR116" s="139" t="s">
        <v>83</v>
      </c>
      <c r="AT116" s="140" t="s">
        <v>74</v>
      </c>
      <c r="AU116" s="140" t="s">
        <v>75</v>
      </c>
      <c r="AY116" s="139" t="s">
        <v>146</v>
      </c>
      <c r="BK116" s="141">
        <f>BK117+BK120+BK127+BK132</f>
        <v>0</v>
      </c>
    </row>
    <row r="117" spans="2:65" s="9" customFormat="1" ht="19.899999999999999" customHeight="1">
      <c r="B117" s="132"/>
      <c r="C117" s="133"/>
      <c r="D117" s="142" t="s">
        <v>887</v>
      </c>
      <c r="E117" s="142"/>
      <c r="F117" s="142"/>
      <c r="G117" s="142"/>
      <c r="H117" s="142"/>
      <c r="I117" s="142"/>
      <c r="J117" s="142"/>
      <c r="K117" s="142"/>
      <c r="L117" s="142"/>
      <c r="M117" s="142"/>
      <c r="N117" s="228">
        <f>BK117</f>
        <v>0</v>
      </c>
      <c r="O117" s="229"/>
      <c r="P117" s="229"/>
      <c r="Q117" s="229"/>
      <c r="R117" s="135"/>
      <c r="T117" s="136"/>
      <c r="U117" s="133"/>
      <c r="V117" s="133"/>
      <c r="W117" s="137">
        <f>SUM(W118:W119)</f>
        <v>0</v>
      </c>
      <c r="X117" s="133"/>
      <c r="Y117" s="137">
        <f>SUM(Y118:Y119)</f>
        <v>0.09</v>
      </c>
      <c r="Z117" s="133"/>
      <c r="AA117" s="138">
        <f>SUM(AA118:AA119)</f>
        <v>0</v>
      </c>
      <c r="AR117" s="139" t="s">
        <v>83</v>
      </c>
      <c r="AT117" s="140" t="s">
        <v>74</v>
      </c>
      <c r="AU117" s="140" t="s">
        <v>83</v>
      </c>
      <c r="AY117" s="139" t="s">
        <v>146</v>
      </c>
      <c r="BK117" s="141">
        <f>SUM(BK118:BK119)</f>
        <v>0</v>
      </c>
    </row>
    <row r="118" spans="2:65" s="1" customFormat="1" ht="25.5" customHeight="1">
      <c r="B118" s="123"/>
      <c r="C118" s="143" t="s">
        <v>83</v>
      </c>
      <c r="D118" s="143" t="s">
        <v>147</v>
      </c>
      <c r="E118" s="144" t="s">
        <v>935</v>
      </c>
      <c r="F118" s="240" t="s">
        <v>936</v>
      </c>
      <c r="G118" s="240"/>
      <c r="H118" s="240"/>
      <c r="I118" s="240"/>
      <c r="J118" s="145" t="s">
        <v>209</v>
      </c>
      <c r="K118" s="146">
        <v>2.25</v>
      </c>
      <c r="L118" s="241">
        <v>0</v>
      </c>
      <c r="M118" s="241"/>
      <c r="N118" s="223">
        <f>ROUND(L118*K118,2)</f>
        <v>0</v>
      </c>
      <c r="O118" s="223"/>
      <c r="P118" s="223"/>
      <c r="Q118" s="223"/>
      <c r="R118" s="124"/>
      <c r="T118" s="147" t="s">
        <v>5</v>
      </c>
      <c r="U118" s="46" t="s">
        <v>41</v>
      </c>
      <c r="V118" s="38"/>
      <c r="W118" s="148">
        <f>V118*K118</f>
        <v>0</v>
      </c>
      <c r="X118" s="148">
        <v>0.04</v>
      </c>
      <c r="Y118" s="148">
        <f>X118*K118</f>
        <v>0.09</v>
      </c>
      <c r="Z118" s="148">
        <v>0</v>
      </c>
      <c r="AA118" s="149">
        <f>Z118*K118</f>
        <v>0</v>
      </c>
      <c r="AR118" s="21" t="s">
        <v>151</v>
      </c>
      <c r="AT118" s="21" t="s">
        <v>147</v>
      </c>
      <c r="AU118" s="21" t="s">
        <v>99</v>
      </c>
      <c r="AY118" s="21" t="s">
        <v>146</v>
      </c>
      <c r="BE118" s="105">
        <f>IF(U118="základní",N118,0)</f>
        <v>0</v>
      </c>
      <c r="BF118" s="105">
        <f>IF(U118="snížená",N118,0)</f>
        <v>0</v>
      </c>
      <c r="BG118" s="105">
        <f>IF(U118="zákl. přenesená",N118,0)</f>
        <v>0</v>
      </c>
      <c r="BH118" s="105">
        <f>IF(U118="sníž. přenesená",N118,0)</f>
        <v>0</v>
      </c>
      <c r="BI118" s="105">
        <f>IF(U118="nulová",N118,0)</f>
        <v>0</v>
      </c>
      <c r="BJ118" s="21" t="s">
        <v>83</v>
      </c>
      <c r="BK118" s="105">
        <f>ROUND(L118*K118,2)</f>
        <v>0</v>
      </c>
      <c r="BL118" s="21" t="s">
        <v>151</v>
      </c>
      <c r="BM118" s="21" t="s">
        <v>1089</v>
      </c>
    </row>
    <row r="119" spans="2:65" s="11" customFormat="1" ht="16.5" customHeight="1">
      <c r="B119" s="157"/>
      <c r="C119" s="158"/>
      <c r="D119" s="158"/>
      <c r="E119" s="159" t="s">
        <v>5</v>
      </c>
      <c r="F119" s="242" t="s">
        <v>1090</v>
      </c>
      <c r="G119" s="243"/>
      <c r="H119" s="243"/>
      <c r="I119" s="243"/>
      <c r="J119" s="158"/>
      <c r="K119" s="160">
        <v>2.25</v>
      </c>
      <c r="L119" s="158"/>
      <c r="M119" s="158"/>
      <c r="N119" s="158"/>
      <c r="O119" s="158"/>
      <c r="P119" s="158"/>
      <c r="Q119" s="158"/>
      <c r="R119" s="161"/>
      <c r="T119" s="162"/>
      <c r="U119" s="158"/>
      <c r="V119" s="158"/>
      <c r="W119" s="158"/>
      <c r="X119" s="158"/>
      <c r="Y119" s="158"/>
      <c r="Z119" s="158"/>
      <c r="AA119" s="163"/>
      <c r="AT119" s="164" t="s">
        <v>154</v>
      </c>
      <c r="AU119" s="164" t="s">
        <v>99</v>
      </c>
      <c r="AV119" s="11" t="s">
        <v>99</v>
      </c>
      <c r="AW119" s="11" t="s">
        <v>35</v>
      </c>
      <c r="AX119" s="11" t="s">
        <v>83</v>
      </c>
      <c r="AY119" s="164" t="s">
        <v>146</v>
      </c>
    </row>
    <row r="120" spans="2:65" s="9" customFormat="1" ht="29.85" customHeight="1">
      <c r="B120" s="132"/>
      <c r="C120" s="133"/>
      <c r="D120" s="142" t="s">
        <v>117</v>
      </c>
      <c r="E120" s="142"/>
      <c r="F120" s="142"/>
      <c r="G120" s="142"/>
      <c r="H120" s="142"/>
      <c r="I120" s="142"/>
      <c r="J120" s="142"/>
      <c r="K120" s="142"/>
      <c r="L120" s="142"/>
      <c r="M120" s="142"/>
      <c r="N120" s="228">
        <f>BK120</f>
        <v>0</v>
      </c>
      <c r="O120" s="229"/>
      <c r="P120" s="229"/>
      <c r="Q120" s="229"/>
      <c r="R120" s="135"/>
      <c r="T120" s="136"/>
      <c r="U120" s="133"/>
      <c r="V120" s="133"/>
      <c r="W120" s="137">
        <f>SUM(W121:W126)</f>
        <v>0</v>
      </c>
      <c r="X120" s="133"/>
      <c r="Y120" s="137">
        <f>SUM(Y121:Y126)</f>
        <v>0</v>
      </c>
      <c r="Z120" s="133"/>
      <c r="AA120" s="138">
        <f>SUM(AA121:AA126)</f>
        <v>0.2359</v>
      </c>
      <c r="AR120" s="139" t="s">
        <v>83</v>
      </c>
      <c r="AT120" s="140" t="s">
        <v>74</v>
      </c>
      <c r="AU120" s="140" t="s">
        <v>83</v>
      </c>
      <c r="AY120" s="139" t="s">
        <v>146</v>
      </c>
      <c r="BK120" s="141">
        <f>SUM(BK121:BK126)</f>
        <v>0</v>
      </c>
    </row>
    <row r="121" spans="2:65" s="1" customFormat="1" ht="25.5" customHeight="1">
      <c r="B121" s="123"/>
      <c r="C121" s="143" t="s">
        <v>99</v>
      </c>
      <c r="D121" s="143" t="s">
        <v>147</v>
      </c>
      <c r="E121" s="144" t="s">
        <v>1091</v>
      </c>
      <c r="F121" s="240" t="s">
        <v>1092</v>
      </c>
      <c r="G121" s="240"/>
      <c r="H121" s="240"/>
      <c r="I121" s="240"/>
      <c r="J121" s="145" t="s">
        <v>204</v>
      </c>
      <c r="K121" s="146">
        <v>15</v>
      </c>
      <c r="L121" s="241">
        <v>0</v>
      </c>
      <c r="M121" s="241"/>
      <c r="N121" s="223">
        <f>ROUND(L121*K121,2)</f>
        <v>0</v>
      </c>
      <c r="O121" s="223"/>
      <c r="P121" s="223"/>
      <c r="Q121" s="223"/>
      <c r="R121" s="124"/>
      <c r="T121" s="147" t="s">
        <v>5</v>
      </c>
      <c r="U121" s="46" t="s">
        <v>41</v>
      </c>
      <c r="V121" s="38"/>
      <c r="W121" s="148">
        <f>V121*K121</f>
        <v>0</v>
      </c>
      <c r="X121" s="148">
        <v>0</v>
      </c>
      <c r="Y121" s="148">
        <f>X121*K121</f>
        <v>0</v>
      </c>
      <c r="Z121" s="148">
        <v>1E-3</v>
      </c>
      <c r="AA121" s="149">
        <f>Z121*K121</f>
        <v>1.4999999999999999E-2</v>
      </c>
      <c r="AR121" s="21" t="s">
        <v>151</v>
      </c>
      <c r="AT121" s="21" t="s">
        <v>147</v>
      </c>
      <c r="AU121" s="21" t="s">
        <v>99</v>
      </c>
      <c r="AY121" s="21" t="s">
        <v>146</v>
      </c>
      <c r="BE121" s="105">
        <f>IF(U121="základní",N121,0)</f>
        <v>0</v>
      </c>
      <c r="BF121" s="105">
        <f>IF(U121="snížená",N121,0)</f>
        <v>0</v>
      </c>
      <c r="BG121" s="105">
        <f>IF(U121="zákl. přenesená",N121,0)</f>
        <v>0</v>
      </c>
      <c r="BH121" s="105">
        <f>IF(U121="sníž. přenesená",N121,0)</f>
        <v>0</v>
      </c>
      <c r="BI121" s="105">
        <f>IF(U121="nulová",N121,0)</f>
        <v>0</v>
      </c>
      <c r="BJ121" s="21" t="s">
        <v>83</v>
      </c>
      <c r="BK121" s="105">
        <f>ROUND(L121*K121,2)</f>
        <v>0</v>
      </c>
      <c r="BL121" s="21" t="s">
        <v>151</v>
      </c>
      <c r="BM121" s="21" t="s">
        <v>1093</v>
      </c>
    </row>
    <row r="122" spans="2:65" s="1" customFormat="1" ht="25.5" customHeight="1">
      <c r="B122" s="123"/>
      <c r="C122" s="143" t="s">
        <v>167</v>
      </c>
      <c r="D122" s="143" t="s">
        <v>147</v>
      </c>
      <c r="E122" s="144" t="s">
        <v>1094</v>
      </c>
      <c r="F122" s="240" t="s">
        <v>1095</v>
      </c>
      <c r="G122" s="240"/>
      <c r="H122" s="240"/>
      <c r="I122" s="240"/>
      <c r="J122" s="145" t="s">
        <v>150</v>
      </c>
      <c r="K122" s="146">
        <v>7.1999999999999995E-2</v>
      </c>
      <c r="L122" s="241">
        <v>0</v>
      </c>
      <c r="M122" s="241"/>
      <c r="N122" s="223">
        <f>ROUND(L122*K122,2)</f>
        <v>0</v>
      </c>
      <c r="O122" s="223"/>
      <c r="P122" s="223"/>
      <c r="Q122" s="223"/>
      <c r="R122" s="124"/>
      <c r="T122" s="147" t="s">
        <v>5</v>
      </c>
      <c r="U122" s="46" t="s">
        <v>41</v>
      </c>
      <c r="V122" s="38"/>
      <c r="W122" s="148">
        <f>V122*K122</f>
        <v>0</v>
      </c>
      <c r="X122" s="148">
        <v>0</v>
      </c>
      <c r="Y122" s="148">
        <f>X122*K122</f>
        <v>0</v>
      </c>
      <c r="Z122" s="148">
        <v>2.2000000000000002</v>
      </c>
      <c r="AA122" s="149">
        <f>Z122*K122</f>
        <v>0.15840000000000001</v>
      </c>
      <c r="AR122" s="21" t="s">
        <v>151</v>
      </c>
      <c r="AT122" s="21" t="s">
        <v>147</v>
      </c>
      <c r="AU122" s="21" t="s">
        <v>99</v>
      </c>
      <c r="AY122" s="21" t="s">
        <v>146</v>
      </c>
      <c r="BE122" s="105">
        <f>IF(U122="základní",N122,0)</f>
        <v>0</v>
      </c>
      <c r="BF122" s="105">
        <f>IF(U122="snížená",N122,0)</f>
        <v>0</v>
      </c>
      <c r="BG122" s="105">
        <f>IF(U122="zákl. přenesená",N122,0)</f>
        <v>0</v>
      </c>
      <c r="BH122" s="105">
        <f>IF(U122="sníž. přenesená",N122,0)</f>
        <v>0</v>
      </c>
      <c r="BI122" s="105">
        <f>IF(U122="nulová",N122,0)</f>
        <v>0</v>
      </c>
      <c r="BJ122" s="21" t="s">
        <v>83</v>
      </c>
      <c r="BK122" s="105">
        <f>ROUND(L122*K122,2)</f>
        <v>0</v>
      </c>
      <c r="BL122" s="21" t="s">
        <v>151</v>
      </c>
      <c r="BM122" s="21" t="s">
        <v>1096</v>
      </c>
    </row>
    <row r="123" spans="2:65" s="10" customFormat="1" ht="16.5" customHeight="1">
      <c r="B123" s="150"/>
      <c r="C123" s="151"/>
      <c r="D123" s="151"/>
      <c r="E123" s="152" t="s">
        <v>5</v>
      </c>
      <c r="F123" s="232" t="s">
        <v>1097</v>
      </c>
      <c r="G123" s="233"/>
      <c r="H123" s="233"/>
      <c r="I123" s="233"/>
      <c r="J123" s="151"/>
      <c r="K123" s="152" t="s">
        <v>5</v>
      </c>
      <c r="L123" s="151"/>
      <c r="M123" s="151"/>
      <c r="N123" s="151"/>
      <c r="O123" s="151"/>
      <c r="P123" s="151"/>
      <c r="Q123" s="151"/>
      <c r="R123" s="153"/>
      <c r="T123" s="154"/>
      <c r="U123" s="151"/>
      <c r="V123" s="151"/>
      <c r="W123" s="151"/>
      <c r="X123" s="151"/>
      <c r="Y123" s="151"/>
      <c r="Z123" s="151"/>
      <c r="AA123" s="155"/>
      <c r="AT123" s="156" t="s">
        <v>154</v>
      </c>
      <c r="AU123" s="156" t="s">
        <v>99</v>
      </c>
      <c r="AV123" s="10" t="s">
        <v>83</v>
      </c>
      <c r="AW123" s="10" t="s">
        <v>35</v>
      </c>
      <c r="AX123" s="10" t="s">
        <v>75</v>
      </c>
      <c r="AY123" s="156" t="s">
        <v>146</v>
      </c>
    </row>
    <row r="124" spans="2:65" s="11" customFormat="1" ht="16.5" customHeight="1">
      <c r="B124" s="157"/>
      <c r="C124" s="158"/>
      <c r="D124" s="158"/>
      <c r="E124" s="159" t="s">
        <v>5</v>
      </c>
      <c r="F124" s="234" t="s">
        <v>1098</v>
      </c>
      <c r="G124" s="235"/>
      <c r="H124" s="235"/>
      <c r="I124" s="235"/>
      <c r="J124" s="158"/>
      <c r="K124" s="160">
        <v>7.1999999999999995E-2</v>
      </c>
      <c r="L124" s="158"/>
      <c r="M124" s="158"/>
      <c r="N124" s="158"/>
      <c r="O124" s="158"/>
      <c r="P124" s="158"/>
      <c r="Q124" s="158"/>
      <c r="R124" s="161"/>
      <c r="T124" s="162"/>
      <c r="U124" s="158"/>
      <c r="V124" s="158"/>
      <c r="W124" s="158"/>
      <c r="X124" s="158"/>
      <c r="Y124" s="158"/>
      <c r="Z124" s="158"/>
      <c r="AA124" s="163"/>
      <c r="AT124" s="164" t="s">
        <v>154</v>
      </c>
      <c r="AU124" s="164" t="s">
        <v>99</v>
      </c>
      <c r="AV124" s="11" t="s">
        <v>99</v>
      </c>
      <c r="AW124" s="11" t="s">
        <v>35</v>
      </c>
      <c r="AX124" s="11" t="s">
        <v>83</v>
      </c>
      <c r="AY124" s="164" t="s">
        <v>146</v>
      </c>
    </row>
    <row r="125" spans="2:65" s="1" customFormat="1" ht="25.5" customHeight="1">
      <c r="B125" s="123"/>
      <c r="C125" s="143" t="s">
        <v>151</v>
      </c>
      <c r="D125" s="143" t="s">
        <v>147</v>
      </c>
      <c r="E125" s="144" t="s">
        <v>1099</v>
      </c>
      <c r="F125" s="240" t="s">
        <v>1100</v>
      </c>
      <c r="G125" s="240"/>
      <c r="H125" s="240"/>
      <c r="I125" s="240"/>
      <c r="J125" s="145" t="s">
        <v>229</v>
      </c>
      <c r="K125" s="146">
        <v>62.5</v>
      </c>
      <c r="L125" s="241">
        <v>0</v>
      </c>
      <c r="M125" s="241"/>
      <c r="N125" s="223">
        <f>ROUND(L125*K125,2)</f>
        <v>0</v>
      </c>
      <c r="O125" s="223"/>
      <c r="P125" s="223"/>
      <c r="Q125" s="223"/>
      <c r="R125" s="124"/>
      <c r="T125" s="147" t="s">
        <v>5</v>
      </c>
      <c r="U125" s="46" t="s">
        <v>41</v>
      </c>
      <c r="V125" s="38"/>
      <c r="W125" s="148">
        <f>V125*K125</f>
        <v>0</v>
      </c>
      <c r="X125" s="148">
        <v>0</v>
      </c>
      <c r="Y125" s="148">
        <f>X125*K125</f>
        <v>0</v>
      </c>
      <c r="Z125" s="148">
        <v>1E-3</v>
      </c>
      <c r="AA125" s="149">
        <f>Z125*K125</f>
        <v>6.25E-2</v>
      </c>
      <c r="AR125" s="21" t="s">
        <v>151</v>
      </c>
      <c r="AT125" s="21" t="s">
        <v>147</v>
      </c>
      <c r="AU125" s="21" t="s">
        <v>99</v>
      </c>
      <c r="AY125" s="21" t="s">
        <v>146</v>
      </c>
      <c r="BE125" s="105">
        <f>IF(U125="základní",N125,0)</f>
        <v>0</v>
      </c>
      <c r="BF125" s="105">
        <f>IF(U125="snížená",N125,0)</f>
        <v>0</v>
      </c>
      <c r="BG125" s="105">
        <f>IF(U125="zákl. přenesená",N125,0)</f>
        <v>0</v>
      </c>
      <c r="BH125" s="105">
        <f>IF(U125="sníž. přenesená",N125,0)</f>
        <v>0</v>
      </c>
      <c r="BI125" s="105">
        <f>IF(U125="nulová",N125,0)</f>
        <v>0</v>
      </c>
      <c r="BJ125" s="21" t="s">
        <v>83</v>
      </c>
      <c r="BK125" s="105">
        <f>ROUND(L125*K125,2)</f>
        <v>0</v>
      </c>
      <c r="BL125" s="21" t="s">
        <v>151</v>
      </c>
      <c r="BM125" s="21" t="s">
        <v>1101</v>
      </c>
    </row>
    <row r="126" spans="2:65" s="11" customFormat="1" ht="16.5" customHeight="1">
      <c r="B126" s="157"/>
      <c r="C126" s="158"/>
      <c r="D126" s="158"/>
      <c r="E126" s="159" t="s">
        <v>5</v>
      </c>
      <c r="F126" s="242" t="s">
        <v>1102</v>
      </c>
      <c r="G126" s="243"/>
      <c r="H126" s="243"/>
      <c r="I126" s="243"/>
      <c r="J126" s="158"/>
      <c r="K126" s="160">
        <v>62.5</v>
      </c>
      <c r="L126" s="158"/>
      <c r="M126" s="158"/>
      <c r="N126" s="158"/>
      <c r="O126" s="158"/>
      <c r="P126" s="158"/>
      <c r="Q126" s="158"/>
      <c r="R126" s="161"/>
      <c r="T126" s="162"/>
      <c r="U126" s="158"/>
      <c r="V126" s="158"/>
      <c r="W126" s="158"/>
      <c r="X126" s="158"/>
      <c r="Y126" s="158"/>
      <c r="Z126" s="158"/>
      <c r="AA126" s="163"/>
      <c r="AT126" s="164" t="s">
        <v>154</v>
      </c>
      <c r="AU126" s="164" t="s">
        <v>99</v>
      </c>
      <c r="AV126" s="11" t="s">
        <v>99</v>
      </c>
      <c r="AW126" s="11" t="s">
        <v>35</v>
      </c>
      <c r="AX126" s="11" t="s">
        <v>83</v>
      </c>
      <c r="AY126" s="164" t="s">
        <v>146</v>
      </c>
    </row>
    <row r="127" spans="2:65" s="9" customFormat="1" ht="29.85" customHeight="1">
      <c r="B127" s="132"/>
      <c r="C127" s="133"/>
      <c r="D127" s="142" t="s">
        <v>120</v>
      </c>
      <c r="E127" s="142"/>
      <c r="F127" s="142"/>
      <c r="G127" s="142"/>
      <c r="H127" s="142"/>
      <c r="I127" s="142"/>
      <c r="J127" s="142"/>
      <c r="K127" s="142"/>
      <c r="L127" s="142"/>
      <c r="M127" s="142"/>
      <c r="N127" s="228">
        <f>BK127</f>
        <v>0</v>
      </c>
      <c r="O127" s="229"/>
      <c r="P127" s="229"/>
      <c r="Q127" s="229"/>
      <c r="R127" s="135"/>
      <c r="T127" s="136"/>
      <c r="U127" s="133"/>
      <c r="V127" s="133"/>
      <c r="W127" s="137">
        <f>SUM(W128:W131)</f>
        <v>0</v>
      </c>
      <c r="X127" s="133"/>
      <c r="Y127" s="137">
        <f>SUM(Y128:Y131)</f>
        <v>0</v>
      </c>
      <c r="Z127" s="133"/>
      <c r="AA127" s="138">
        <f>SUM(AA128:AA131)</f>
        <v>0</v>
      </c>
      <c r="AR127" s="139" t="s">
        <v>83</v>
      </c>
      <c r="AT127" s="140" t="s">
        <v>74</v>
      </c>
      <c r="AU127" s="140" t="s">
        <v>83</v>
      </c>
      <c r="AY127" s="139" t="s">
        <v>146</v>
      </c>
      <c r="BK127" s="141">
        <f>SUM(BK128:BK131)</f>
        <v>0</v>
      </c>
    </row>
    <row r="128" spans="2:65" s="1" customFormat="1" ht="38.25" customHeight="1">
      <c r="B128" s="123"/>
      <c r="C128" s="143" t="s">
        <v>175</v>
      </c>
      <c r="D128" s="143" t="s">
        <v>147</v>
      </c>
      <c r="E128" s="144" t="s">
        <v>494</v>
      </c>
      <c r="F128" s="240" t="s">
        <v>495</v>
      </c>
      <c r="G128" s="240"/>
      <c r="H128" s="240"/>
      <c r="I128" s="240"/>
      <c r="J128" s="145" t="s">
        <v>182</v>
      </c>
      <c r="K128" s="146">
        <v>0.23599999999999999</v>
      </c>
      <c r="L128" s="241">
        <v>0</v>
      </c>
      <c r="M128" s="241"/>
      <c r="N128" s="223">
        <f>ROUND(L128*K128,2)</f>
        <v>0</v>
      </c>
      <c r="O128" s="223"/>
      <c r="P128" s="223"/>
      <c r="Q128" s="223"/>
      <c r="R128" s="124"/>
      <c r="T128" s="147" t="s">
        <v>5</v>
      </c>
      <c r="U128" s="46" t="s">
        <v>41</v>
      </c>
      <c r="V128" s="38"/>
      <c r="W128" s="148">
        <f>V128*K128</f>
        <v>0</v>
      </c>
      <c r="X128" s="148">
        <v>0</v>
      </c>
      <c r="Y128" s="148">
        <f>X128*K128</f>
        <v>0</v>
      </c>
      <c r="Z128" s="148">
        <v>0</v>
      </c>
      <c r="AA128" s="149">
        <f>Z128*K128</f>
        <v>0</v>
      </c>
      <c r="AR128" s="21" t="s">
        <v>151</v>
      </c>
      <c r="AT128" s="21" t="s">
        <v>147</v>
      </c>
      <c r="AU128" s="21" t="s">
        <v>99</v>
      </c>
      <c r="AY128" s="21" t="s">
        <v>146</v>
      </c>
      <c r="BE128" s="105">
        <f>IF(U128="základní",N128,0)</f>
        <v>0</v>
      </c>
      <c r="BF128" s="105">
        <f>IF(U128="snížená",N128,0)</f>
        <v>0</v>
      </c>
      <c r="BG128" s="105">
        <f>IF(U128="zákl. přenesená",N128,0)</f>
        <v>0</v>
      </c>
      <c r="BH128" s="105">
        <f>IF(U128="sníž. přenesená",N128,0)</f>
        <v>0</v>
      </c>
      <c r="BI128" s="105">
        <f>IF(U128="nulová",N128,0)</f>
        <v>0</v>
      </c>
      <c r="BJ128" s="21" t="s">
        <v>83</v>
      </c>
      <c r="BK128" s="105">
        <f>ROUND(L128*K128,2)</f>
        <v>0</v>
      </c>
      <c r="BL128" s="21" t="s">
        <v>151</v>
      </c>
      <c r="BM128" s="21" t="s">
        <v>1103</v>
      </c>
    </row>
    <row r="129" spans="2:65" s="1" customFormat="1" ht="38.25" customHeight="1">
      <c r="B129" s="123"/>
      <c r="C129" s="143" t="s">
        <v>179</v>
      </c>
      <c r="D129" s="143" t="s">
        <v>147</v>
      </c>
      <c r="E129" s="144" t="s">
        <v>498</v>
      </c>
      <c r="F129" s="240" t="s">
        <v>499</v>
      </c>
      <c r="G129" s="240"/>
      <c r="H129" s="240"/>
      <c r="I129" s="240"/>
      <c r="J129" s="145" t="s">
        <v>182</v>
      </c>
      <c r="K129" s="146">
        <v>0.23599999999999999</v>
      </c>
      <c r="L129" s="241">
        <v>0</v>
      </c>
      <c r="M129" s="241"/>
      <c r="N129" s="223">
        <f>ROUND(L129*K129,2)</f>
        <v>0</v>
      </c>
      <c r="O129" s="223"/>
      <c r="P129" s="223"/>
      <c r="Q129" s="223"/>
      <c r="R129" s="124"/>
      <c r="T129" s="147" t="s">
        <v>5</v>
      </c>
      <c r="U129" s="46" t="s">
        <v>41</v>
      </c>
      <c r="V129" s="38"/>
      <c r="W129" s="148">
        <f>V129*K129</f>
        <v>0</v>
      </c>
      <c r="X129" s="148">
        <v>0</v>
      </c>
      <c r="Y129" s="148">
        <f>X129*K129</f>
        <v>0</v>
      </c>
      <c r="Z129" s="148">
        <v>0</v>
      </c>
      <c r="AA129" s="149">
        <f>Z129*K129</f>
        <v>0</v>
      </c>
      <c r="AR129" s="21" t="s">
        <v>151</v>
      </c>
      <c r="AT129" s="21" t="s">
        <v>147</v>
      </c>
      <c r="AU129" s="21" t="s">
        <v>99</v>
      </c>
      <c r="AY129" s="21" t="s">
        <v>146</v>
      </c>
      <c r="BE129" s="105">
        <f>IF(U129="základní",N129,0)</f>
        <v>0</v>
      </c>
      <c r="BF129" s="105">
        <f>IF(U129="snížená",N129,0)</f>
        <v>0</v>
      </c>
      <c r="BG129" s="105">
        <f>IF(U129="zákl. přenesená",N129,0)</f>
        <v>0</v>
      </c>
      <c r="BH129" s="105">
        <f>IF(U129="sníž. přenesená",N129,0)</f>
        <v>0</v>
      </c>
      <c r="BI129" s="105">
        <f>IF(U129="nulová",N129,0)</f>
        <v>0</v>
      </c>
      <c r="BJ129" s="21" t="s">
        <v>83</v>
      </c>
      <c r="BK129" s="105">
        <f>ROUND(L129*K129,2)</f>
        <v>0</v>
      </c>
      <c r="BL129" s="21" t="s">
        <v>151</v>
      </c>
      <c r="BM129" s="21" t="s">
        <v>1104</v>
      </c>
    </row>
    <row r="130" spans="2:65" s="1" customFormat="1" ht="25.5" customHeight="1">
      <c r="B130" s="123"/>
      <c r="C130" s="143" t="s">
        <v>185</v>
      </c>
      <c r="D130" s="143" t="s">
        <v>147</v>
      </c>
      <c r="E130" s="144" t="s">
        <v>502</v>
      </c>
      <c r="F130" s="240" t="s">
        <v>503</v>
      </c>
      <c r="G130" s="240"/>
      <c r="H130" s="240"/>
      <c r="I130" s="240"/>
      <c r="J130" s="145" t="s">
        <v>182</v>
      </c>
      <c r="K130" s="146">
        <v>0.70799999999999996</v>
      </c>
      <c r="L130" s="241">
        <v>0</v>
      </c>
      <c r="M130" s="241"/>
      <c r="N130" s="223">
        <f>ROUND(L130*K130,2)</f>
        <v>0</v>
      </c>
      <c r="O130" s="223"/>
      <c r="P130" s="223"/>
      <c r="Q130" s="223"/>
      <c r="R130" s="124"/>
      <c r="T130" s="147" t="s">
        <v>5</v>
      </c>
      <c r="U130" s="46" t="s">
        <v>41</v>
      </c>
      <c r="V130" s="38"/>
      <c r="W130" s="148">
        <f>V130*K130</f>
        <v>0</v>
      </c>
      <c r="X130" s="148">
        <v>0</v>
      </c>
      <c r="Y130" s="148">
        <f>X130*K130</f>
        <v>0</v>
      </c>
      <c r="Z130" s="148">
        <v>0</v>
      </c>
      <c r="AA130" s="149">
        <f>Z130*K130</f>
        <v>0</v>
      </c>
      <c r="AR130" s="21" t="s">
        <v>151</v>
      </c>
      <c r="AT130" s="21" t="s">
        <v>147</v>
      </c>
      <c r="AU130" s="21" t="s">
        <v>99</v>
      </c>
      <c r="AY130" s="21" t="s">
        <v>146</v>
      </c>
      <c r="BE130" s="105">
        <f>IF(U130="základní",N130,0)</f>
        <v>0</v>
      </c>
      <c r="BF130" s="105">
        <f>IF(U130="snížená",N130,0)</f>
        <v>0</v>
      </c>
      <c r="BG130" s="105">
        <f>IF(U130="zákl. přenesená",N130,0)</f>
        <v>0</v>
      </c>
      <c r="BH130" s="105">
        <f>IF(U130="sníž. přenesená",N130,0)</f>
        <v>0</v>
      </c>
      <c r="BI130" s="105">
        <f>IF(U130="nulová",N130,0)</f>
        <v>0</v>
      </c>
      <c r="BJ130" s="21" t="s">
        <v>83</v>
      </c>
      <c r="BK130" s="105">
        <f>ROUND(L130*K130,2)</f>
        <v>0</v>
      </c>
      <c r="BL130" s="21" t="s">
        <v>151</v>
      </c>
      <c r="BM130" s="21" t="s">
        <v>1105</v>
      </c>
    </row>
    <row r="131" spans="2:65" s="1" customFormat="1" ht="38.25" customHeight="1">
      <c r="B131" s="123"/>
      <c r="C131" s="143" t="s">
        <v>190</v>
      </c>
      <c r="D131" s="143" t="s">
        <v>147</v>
      </c>
      <c r="E131" s="144" t="s">
        <v>506</v>
      </c>
      <c r="F131" s="240" t="s">
        <v>507</v>
      </c>
      <c r="G131" s="240"/>
      <c r="H131" s="240"/>
      <c r="I131" s="240"/>
      <c r="J131" s="145" t="s">
        <v>182</v>
      </c>
      <c r="K131" s="146">
        <v>0.23599999999999999</v>
      </c>
      <c r="L131" s="241">
        <v>0</v>
      </c>
      <c r="M131" s="241"/>
      <c r="N131" s="223">
        <f>ROUND(L131*K131,2)</f>
        <v>0</v>
      </c>
      <c r="O131" s="223"/>
      <c r="P131" s="223"/>
      <c r="Q131" s="223"/>
      <c r="R131" s="124"/>
      <c r="T131" s="147" t="s">
        <v>5</v>
      </c>
      <c r="U131" s="46" t="s">
        <v>41</v>
      </c>
      <c r="V131" s="38"/>
      <c r="W131" s="148">
        <f>V131*K131</f>
        <v>0</v>
      </c>
      <c r="X131" s="148">
        <v>0</v>
      </c>
      <c r="Y131" s="148">
        <f>X131*K131</f>
        <v>0</v>
      </c>
      <c r="Z131" s="148">
        <v>0</v>
      </c>
      <c r="AA131" s="149">
        <f>Z131*K131</f>
        <v>0</v>
      </c>
      <c r="AR131" s="21" t="s">
        <v>151</v>
      </c>
      <c r="AT131" s="21" t="s">
        <v>147</v>
      </c>
      <c r="AU131" s="21" t="s">
        <v>99</v>
      </c>
      <c r="AY131" s="21" t="s">
        <v>146</v>
      </c>
      <c r="BE131" s="105">
        <f>IF(U131="základní",N131,0)</f>
        <v>0</v>
      </c>
      <c r="BF131" s="105">
        <f>IF(U131="snížená",N131,0)</f>
        <v>0</v>
      </c>
      <c r="BG131" s="105">
        <f>IF(U131="zákl. přenesená",N131,0)</f>
        <v>0</v>
      </c>
      <c r="BH131" s="105">
        <f>IF(U131="sníž. přenesená",N131,0)</f>
        <v>0</v>
      </c>
      <c r="BI131" s="105">
        <f>IF(U131="nulová",N131,0)</f>
        <v>0</v>
      </c>
      <c r="BJ131" s="21" t="s">
        <v>83</v>
      </c>
      <c r="BK131" s="105">
        <f>ROUND(L131*K131,2)</f>
        <v>0</v>
      </c>
      <c r="BL131" s="21" t="s">
        <v>151</v>
      </c>
      <c r="BM131" s="21" t="s">
        <v>1106</v>
      </c>
    </row>
    <row r="132" spans="2:65" s="9" customFormat="1" ht="29.85" customHeight="1">
      <c r="B132" s="132"/>
      <c r="C132" s="133"/>
      <c r="D132" s="142" t="s">
        <v>121</v>
      </c>
      <c r="E132" s="142"/>
      <c r="F132" s="142"/>
      <c r="G132" s="142"/>
      <c r="H132" s="142"/>
      <c r="I132" s="142"/>
      <c r="J132" s="142"/>
      <c r="K132" s="142"/>
      <c r="L132" s="142"/>
      <c r="M132" s="142"/>
      <c r="N132" s="230">
        <f>BK132</f>
        <v>0</v>
      </c>
      <c r="O132" s="231"/>
      <c r="P132" s="231"/>
      <c r="Q132" s="231"/>
      <c r="R132" s="135"/>
      <c r="T132" s="136"/>
      <c r="U132" s="133"/>
      <c r="V132" s="133"/>
      <c r="W132" s="137">
        <f>W133</f>
        <v>0</v>
      </c>
      <c r="X132" s="133"/>
      <c r="Y132" s="137">
        <f>Y133</f>
        <v>0</v>
      </c>
      <c r="Z132" s="133"/>
      <c r="AA132" s="138">
        <f>AA133</f>
        <v>0</v>
      </c>
      <c r="AR132" s="139" t="s">
        <v>83</v>
      </c>
      <c r="AT132" s="140" t="s">
        <v>74</v>
      </c>
      <c r="AU132" s="140" t="s">
        <v>83</v>
      </c>
      <c r="AY132" s="139" t="s">
        <v>146</v>
      </c>
      <c r="BK132" s="141">
        <f>BK133</f>
        <v>0</v>
      </c>
    </row>
    <row r="133" spans="2:65" s="1" customFormat="1" ht="16.5" customHeight="1">
      <c r="B133" s="123"/>
      <c r="C133" s="143" t="s">
        <v>194</v>
      </c>
      <c r="D133" s="143" t="s">
        <v>147</v>
      </c>
      <c r="E133" s="144" t="s">
        <v>510</v>
      </c>
      <c r="F133" s="240" t="s">
        <v>511</v>
      </c>
      <c r="G133" s="240"/>
      <c r="H133" s="240"/>
      <c r="I133" s="240"/>
      <c r="J133" s="145" t="s">
        <v>182</v>
      </c>
      <c r="K133" s="146">
        <v>0.09</v>
      </c>
      <c r="L133" s="241">
        <v>0</v>
      </c>
      <c r="M133" s="241"/>
      <c r="N133" s="223">
        <f>ROUND(L133*K133,2)</f>
        <v>0</v>
      </c>
      <c r="O133" s="223"/>
      <c r="P133" s="223"/>
      <c r="Q133" s="223"/>
      <c r="R133" s="124"/>
      <c r="T133" s="147" t="s">
        <v>5</v>
      </c>
      <c r="U133" s="46" t="s">
        <v>41</v>
      </c>
      <c r="V133" s="38"/>
      <c r="W133" s="148">
        <f>V133*K133</f>
        <v>0</v>
      </c>
      <c r="X133" s="148">
        <v>0</v>
      </c>
      <c r="Y133" s="148">
        <f>X133*K133</f>
        <v>0</v>
      </c>
      <c r="Z133" s="148">
        <v>0</v>
      </c>
      <c r="AA133" s="149">
        <f>Z133*K133</f>
        <v>0</v>
      </c>
      <c r="AR133" s="21" t="s">
        <v>151</v>
      </c>
      <c r="AT133" s="21" t="s">
        <v>147</v>
      </c>
      <c r="AU133" s="21" t="s">
        <v>99</v>
      </c>
      <c r="AY133" s="21" t="s">
        <v>146</v>
      </c>
      <c r="BE133" s="105">
        <f>IF(U133="základní",N133,0)</f>
        <v>0</v>
      </c>
      <c r="BF133" s="105">
        <f>IF(U133="snížená",N133,0)</f>
        <v>0</v>
      </c>
      <c r="BG133" s="105">
        <f>IF(U133="zákl. přenesená",N133,0)</f>
        <v>0</v>
      </c>
      <c r="BH133" s="105">
        <f>IF(U133="sníž. přenesená",N133,0)</f>
        <v>0</v>
      </c>
      <c r="BI133" s="105">
        <f>IF(U133="nulová",N133,0)</f>
        <v>0</v>
      </c>
      <c r="BJ133" s="21" t="s">
        <v>83</v>
      </c>
      <c r="BK133" s="105">
        <f>ROUND(L133*K133,2)</f>
        <v>0</v>
      </c>
      <c r="BL133" s="21" t="s">
        <v>151</v>
      </c>
      <c r="BM133" s="21" t="s">
        <v>1107</v>
      </c>
    </row>
    <row r="134" spans="2:65" s="9" customFormat="1" ht="37.35" customHeight="1">
      <c r="B134" s="132"/>
      <c r="C134" s="133"/>
      <c r="D134" s="134" t="s">
        <v>122</v>
      </c>
      <c r="E134" s="134"/>
      <c r="F134" s="134"/>
      <c r="G134" s="134"/>
      <c r="H134" s="134"/>
      <c r="I134" s="134"/>
      <c r="J134" s="134"/>
      <c r="K134" s="134"/>
      <c r="L134" s="134"/>
      <c r="M134" s="134"/>
      <c r="N134" s="220">
        <f>BK134</f>
        <v>0</v>
      </c>
      <c r="O134" s="221"/>
      <c r="P134" s="221"/>
      <c r="Q134" s="221"/>
      <c r="R134" s="135"/>
      <c r="T134" s="136"/>
      <c r="U134" s="133"/>
      <c r="V134" s="133"/>
      <c r="W134" s="137">
        <f>W135</f>
        <v>0</v>
      </c>
      <c r="X134" s="133"/>
      <c r="Y134" s="137">
        <f>Y135</f>
        <v>0</v>
      </c>
      <c r="Z134" s="133"/>
      <c r="AA134" s="138">
        <f>AA135</f>
        <v>0</v>
      </c>
      <c r="AR134" s="139" t="s">
        <v>99</v>
      </c>
      <c r="AT134" s="140" t="s">
        <v>74</v>
      </c>
      <c r="AU134" s="140" t="s">
        <v>75</v>
      </c>
      <c r="AY134" s="139" t="s">
        <v>146</v>
      </c>
      <c r="BK134" s="141">
        <f>BK135</f>
        <v>0</v>
      </c>
    </row>
    <row r="135" spans="2:65" s="9" customFormat="1" ht="19.899999999999999" customHeight="1">
      <c r="B135" s="132"/>
      <c r="C135" s="133"/>
      <c r="D135" s="142" t="s">
        <v>1088</v>
      </c>
      <c r="E135" s="142"/>
      <c r="F135" s="142"/>
      <c r="G135" s="142"/>
      <c r="H135" s="142"/>
      <c r="I135" s="142"/>
      <c r="J135" s="142"/>
      <c r="K135" s="142"/>
      <c r="L135" s="142"/>
      <c r="M135" s="142"/>
      <c r="N135" s="228">
        <f>BK135</f>
        <v>0</v>
      </c>
      <c r="O135" s="229"/>
      <c r="P135" s="229"/>
      <c r="Q135" s="229"/>
      <c r="R135" s="135"/>
      <c r="T135" s="136"/>
      <c r="U135" s="133"/>
      <c r="V135" s="133"/>
      <c r="W135" s="137">
        <f>SUM(W136:W158)</f>
        <v>0</v>
      </c>
      <c r="X135" s="133"/>
      <c r="Y135" s="137">
        <f>SUM(Y136:Y158)</f>
        <v>0</v>
      </c>
      <c r="Z135" s="133"/>
      <c r="AA135" s="138">
        <f>SUM(AA136:AA158)</f>
        <v>0</v>
      </c>
      <c r="AR135" s="139" t="s">
        <v>99</v>
      </c>
      <c r="AT135" s="140" t="s">
        <v>74</v>
      </c>
      <c r="AU135" s="140" t="s">
        <v>83</v>
      </c>
      <c r="AY135" s="139" t="s">
        <v>146</v>
      </c>
      <c r="BK135" s="141">
        <f>SUM(BK136:BK158)</f>
        <v>0</v>
      </c>
    </row>
    <row r="136" spans="2:65" s="1" customFormat="1" ht="25.5" customHeight="1">
      <c r="B136" s="123"/>
      <c r="C136" s="143" t="s">
        <v>201</v>
      </c>
      <c r="D136" s="143" t="s">
        <v>147</v>
      </c>
      <c r="E136" s="144" t="s">
        <v>1108</v>
      </c>
      <c r="F136" s="240" t="s">
        <v>1109</v>
      </c>
      <c r="G136" s="240"/>
      <c r="H136" s="240"/>
      <c r="I136" s="240"/>
      <c r="J136" s="145" t="s">
        <v>609</v>
      </c>
      <c r="K136" s="146">
        <v>1</v>
      </c>
      <c r="L136" s="241">
        <v>0</v>
      </c>
      <c r="M136" s="241"/>
      <c r="N136" s="223">
        <f t="shared" ref="N136:N142" si="0">ROUND(L136*K136,2)</f>
        <v>0</v>
      </c>
      <c r="O136" s="223"/>
      <c r="P136" s="223"/>
      <c r="Q136" s="223"/>
      <c r="R136" s="124"/>
      <c r="T136" s="147" t="s">
        <v>5</v>
      </c>
      <c r="U136" s="46" t="s">
        <v>41</v>
      </c>
      <c r="V136" s="38"/>
      <c r="W136" s="148">
        <f t="shared" ref="W136:W142" si="1">V136*K136</f>
        <v>0</v>
      </c>
      <c r="X136" s="148">
        <v>0</v>
      </c>
      <c r="Y136" s="148">
        <f t="shared" ref="Y136:Y142" si="2">X136*K136</f>
        <v>0</v>
      </c>
      <c r="Z136" s="148">
        <v>0</v>
      </c>
      <c r="AA136" s="149">
        <f t="shared" ref="AA136:AA142" si="3">Z136*K136</f>
        <v>0</v>
      </c>
      <c r="AR136" s="21" t="s">
        <v>236</v>
      </c>
      <c r="AT136" s="21" t="s">
        <v>147</v>
      </c>
      <c r="AU136" s="21" t="s">
        <v>99</v>
      </c>
      <c r="AY136" s="21" t="s">
        <v>146</v>
      </c>
      <c r="BE136" s="105">
        <f t="shared" ref="BE136:BE142" si="4">IF(U136="základní",N136,0)</f>
        <v>0</v>
      </c>
      <c r="BF136" s="105">
        <f t="shared" ref="BF136:BF142" si="5">IF(U136="snížená",N136,0)</f>
        <v>0</v>
      </c>
      <c r="BG136" s="105">
        <f t="shared" ref="BG136:BG142" si="6">IF(U136="zákl. přenesená",N136,0)</f>
        <v>0</v>
      </c>
      <c r="BH136" s="105">
        <f t="shared" ref="BH136:BH142" si="7">IF(U136="sníž. přenesená",N136,0)</f>
        <v>0</v>
      </c>
      <c r="BI136" s="105">
        <f t="shared" ref="BI136:BI142" si="8">IF(U136="nulová",N136,0)</f>
        <v>0</v>
      </c>
      <c r="BJ136" s="21" t="s">
        <v>83</v>
      </c>
      <c r="BK136" s="105">
        <f t="shared" ref="BK136:BK142" si="9">ROUND(L136*K136,2)</f>
        <v>0</v>
      </c>
      <c r="BL136" s="21" t="s">
        <v>236</v>
      </c>
      <c r="BM136" s="21" t="s">
        <v>1110</v>
      </c>
    </row>
    <row r="137" spans="2:65" s="1" customFormat="1" ht="38.25" customHeight="1">
      <c r="B137" s="123"/>
      <c r="C137" s="143" t="s">
        <v>206</v>
      </c>
      <c r="D137" s="143" t="s">
        <v>147</v>
      </c>
      <c r="E137" s="144" t="s">
        <v>1111</v>
      </c>
      <c r="F137" s="240" t="s">
        <v>1112</v>
      </c>
      <c r="G137" s="240"/>
      <c r="H137" s="240"/>
      <c r="I137" s="240"/>
      <c r="J137" s="145" t="s">
        <v>609</v>
      </c>
      <c r="K137" s="146">
        <v>1</v>
      </c>
      <c r="L137" s="241">
        <v>0</v>
      </c>
      <c r="M137" s="241"/>
      <c r="N137" s="223">
        <f t="shared" si="0"/>
        <v>0</v>
      </c>
      <c r="O137" s="223"/>
      <c r="P137" s="223"/>
      <c r="Q137" s="223"/>
      <c r="R137" s="124"/>
      <c r="T137" s="147" t="s">
        <v>5</v>
      </c>
      <c r="U137" s="46" t="s">
        <v>41</v>
      </c>
      <c r="V137" s="38"/>
      <c r="W137" s="148">
        <f t="shared" si="1"/>
        <v>0</v>
      </c>
      <c r="X137" s="148">
        <v>0</v>
      </c>
      <c r="Y137" s="148">
        <f t="shared" si="2"/>
        <v>0</v>
      </c>
      <c r="Z137" s="148">
        <v>0</v>
      </c>
      <c r="AA137" s="149">
        <f t="shared" si="3"/>
        <v>0</v>
      </c>
      <c r="AR137" s="21" t="s">
        <v>236</v>
      </c>
      <c r="AT137" s="21" t="s">
        <v>147</v>
      </c>
      <c r="AU137" s="21" t="s">
        <v>99</v>
      </c>
      <c r="AY137" s="21" t="s">
        <v>146</v>
      </c>
      <c r="BE137" s="105">
        <f t="shared" si="4"/>
        <v>0</v>
      </c>
      <c r="BF137" s="105">
        <f t="shared" si="5"/>
        <v>0</v>
      </c>
      <c r="BG137" s="105">
        <f t="shared" si="6"/>
        <v>0</v>
      </c>
      <c r="BH137" s="105">
        <f t="shared" si="7"/>
        <v>0</v>
      </c>
      <c r="BI137" s="105">
        <f t="shared" si="8"/>
        <v>0</v>
      </c>
      <c r="BJ137" s="21" t="s">
        <v>83</v>
      </c>
      <c r="BK137" s="105">
        <f t="shared" si="9"/>
        <v>0</v>
      </c>
      <c r="BL137" s="21" t="s">
        <v>236</v>
      </c>
      <c r="BM137" s="21" t="s">
        <v>1113</v>
      </c>
    </row>
    <row r="138" spans="2:65" s="1" customFormat="1" ht="38.25" customHeight="1">
      <c r="B138" s="123"/>
      <c r="C138" s="143" t="s">
        <v>214</v>
      </c>
      <c r="D138" s="143" t="s">
        <v>147</v>
      </c>
      <c r="E138" s="144" t="s">
        <v>1114</v>
      </c>
      <c r="F138" s="240" t="s">
        <v>1115</v>
      </c>
      <c r="G138" s="240"/>
      <c r="H138" s="240"/>
      <c r="I138" s="240"/>
      <c r="J138" s="145" t="s">
        <v>609</v>
      </c>
      <c r="K138" s="146">
        <v>6</v>
      </c>
      <c r="L138" s="241">
        <v>0</v>
      </c>
      <c r="M138" s="241"/>
      <c r="N138" s="223">
        <f t="shared" si="0"/>
        <v>0</v>
      </c>
      <c r="O138" s="223"/>
      <c r="P138" s="223"/>
      <c r="Q138" s="223"/>
      <c r="R138" s="124"/>
      <c r="T138" s="147" t="s">
        <v>5</v>
      </c>
      <c r="U138" s="46" t="s">
        <v>41</v>
      </c>
      <c r="V138" s="38"/>
      <c r="W138" s="148">
        <f t="shared" si="1"/>
        <v>0</v>
      </c>
      <c r="X138" s="148">
        <v>0</v>
      </c>
      <c r="Y138" s="148">
        <f t="shared" si="2"/>
        <v>0</v>
      </c>
      <c r="Z138" s="148">
        <v>0</v>
      </c>
      <c r="AA138" s="149">
        <f t="shared" si="3"/>
        <v>0</v>
      </c>
      <c r="AR138" s="21" t="s">
        <v>236</v>
      </c>
      <c r="AT138" s="21" t="s">
        <v>147</v>
      </c>
      <c r="AU138" s="21" t="s">
        <v>99</v>
      </c>
      <c r="AY138" s="21" t="s">
        <v>146</v>
      </c>
      <c r="BE138" s="105">
        <f t="shared" si="4"/>
        <v>0</v>
      </c>
      <c r="BF138" s="105">
        <f t="shared" si="5"/>
        <v>0</v>
      </c>
      <c r="BG138" s="105">
        <f t="shared" si="6"/>
        <v>0</v>
      </c>
      <c r="BH138" s="105">
        <f t="shared" si="7"/>
        <v>0</v>
      </c>
      <c r="BI138" s="105">
        <f t="shared" si="8"/>
        <v>0</v>
      </c>
      <c r="BJ138" s="21" t="s">
        <v>83</v>
      </c>
      <c r="BK138" s="105">
        <f t="shared" si="9"/>
        <v>0</v>
      </c>
      <c r="BL138" s="21" t="s">
        <v>236</v>
      </c>
      <c r="BM138" s="21" t="s">
        <v>1116</v>
      </c>
    </row>
    <row r="139" spans="2:65" s="1" customFormat="1" ht="38.25" customHeight="1">
      <c r="B139" s="123"/>
      <c r="C139" s="143" t="s">
        <v>220</v>
      </c>
      <c r="D139" s="143" t="s">
        <v>147</v>
      </c>
      <c r="E139" s="144" t="s">
        <v>1117</v>
      </c>
      <c r="F139" s="240" t="s">
        <v>1118</v>
      </c>
      <c r="G139" s="240"/>
      <c r="H139" s="240"/>
      <c r="I139" s="240"/>
      <c r="J139" s="145" t="s">
        <v>609</v>
      </c>
      <c r="K139" s="146">
        <v>8</v>
      </c>
      <c r="L139" s="241">
        <v>0</v>
      </c>
      <c r="M139" s="241"/>
      <c r="N139" s="223">
        <f t="shared" si="0"/>
        <v>0</v>
      </c>
      <c r="O139" s="223"/>
      <c r="P139" s="223"/>
      <c r="Q139" s="223"/>
      <c r="R139" s="124"/>
      <c r="T139" s="147" t="s">
        <v>5</v>
      </c>
      <c r="U139" s="46" t="s">
        <v>41</v>
      </c>
      <c r="V139" s="38"/>
      <c r="W139" s="148">
        <f t="shared" si="1"/>
        <v>0</v>
      </c>
      <c r="X139" s="148">
        <v>0</v>
      </c>
      <c r="Y139" s="148">
        <f t="shared" si="2"/>
        <v>0</v>
      </c>
      <c r="Z139" s="148">
        <v>0</v>
      </c>
      <c r="AA139" s="149">
        <f t="shared" si="3"/>
        <v>0</v>
      </c>
      <c r="AR139" s="21" t="s">
        <v>236</v>
      </c>
      <c r="AT139" s="21" t="s">
        <v>147</v>
      </c>
      <c r="AU139" s="21" t="s">
        <v>99</v>
      </c>
      <c r="AY139" s="21" t="s">
        <v>146</v>
      </c>
      <c r="BE139" s="105">
        <f t="shared" si="4"/>
        <v>0</v>
      </c>
      <c r="BF139" s="105">
        <f t="shared" si="5"/>
        <v>0</v>
      </c>
      <c r="BG139" s="105">
        <f t="shared" si="6"/>
        <v>0</v>
      </c>
      <c r="BH139" s="105">
        <f t="shared" si="7"/>
        <v>0</v>
      </c>
      <c r="BI139" s="105">
        <f t="shared" si="8"/>
        <v>0</v>
      </c>
      <c r="BJ139" s="21" t="s">
        <v>83</v>
      </c>
      <c r="BK139" s="105">
        <f t="shared" si="9"/>
        <v>0</v>
      </c>
      <c r="BL139" s="21" t="s">
        <v>236</v>
      </c>
      <c r="BM139" s="21" t="s">
        <v>1119</v>
      </c>
    </row>
    <row r="140" spans="2:65" s="1" customFormat="1" ht="16.5" customHeight="1">
      <c r="B140" s="123"/>
      <c r="C140" s="143" t="s">
        <v>226</v>
      </c>
      <c r="D140" s="143" t="s">
        <v>147</v>
      </c>
      <c r="E140" s="144" t="s">
        <v>1120</v>
      </c>
      <c r="F140" s="240" t="s">
        <v>1121</v>
      </c>
      <c r="G140" s="240"/>
      <c r="H140" s="240"/>
      <c r="I140" s="240"/>
      <c r="J140" s="145" t="s">
        <v>609</v>
      </c>
      <c r="K140" s="146">
        <v>15</v>
      </c>
      <c r="L140" s="241">
        <v>0</v>
      </c>
      <c r="M140" s="241"/>
      <c r="N140" s="223">
        <f t="shared" si="0"/>
        <v>0</v>
      </c>
      <c r="O140" s="223"/>
      <c r="P140" s="223"/>
      <c r="Q140" s="223"/>
      <c r="R140" s="124"/>
      <c r="T140" s="147" t="s">
        <v>5</v>
      </c>
      <c r="U140" s="46" t="s">
        <v>41</v>
      </c>
      <c r="V140" s="38"/>
      <c r="W140" s="148">
        <f t="shared" si="1"/>
        <v>0</v>
      </c>
      <c r="X140" s="148">
        <v>0</v>
      </c>
      <c r="Y140" s="148">
        <f t="shared" si="2"/>
        <v>0</v>
      </c>
      <c r="Z140" s="148">
        <v>0</v>
      </c>
      <c r="AA140" s="149">
        <f t="shared" si="3"/>
        <v>0</v>
      </c>
      <c r="AR140" s="21" t="s">
        <v>236</v>
      </c>
      <c r="AT140" s="21" t="s">
        <v>147</v>
      </c>
      <c r="AU140" s="21" t="s">
        <v>99</v>
      </c>
      <c r="AY140" s="21" t="s">
        <v>146</v>
      </c>
      <c r="BE140" s="105">
        <f t="shared" si="4"/>
        <v>0</v>
      </c>
      <c r="BF140" s="105">
        <f t="shared" si="5"/>
        <v>0</v>
      </c>
      <c r="BG140" s="105">
        <f t="shared" si="6"/>
        <v>0</v>
      </c>
      <c r="BH140" s="105">
        <f t="shared" si="7"/>
        <v>0</v>
      </c>
      <c r="BI140" s="105">
        <f t="shared" si="8"/>
        <v>0</v>
      </c>
      <c r="BJ140" s="21" t="s">
        <v>83</v>
      </c>
      <c r="BK140" s="105">
        <f t="shared" si="9"/>
        <v>0</v>
      </c>
      <c r="BL140" s="21" t="s">
        <v>236</v>
      </c>
      <c r="BM140" s="21" t="s">
        <v>1122</v>
      </c>
    </row>
    <row r="141" spans="2:65" s="1" customFormat="1" ht="16.5" customHeight="1">
      <c r="B141" s="123"/>
      <c r="C141" s="143" t="s">
        <v>11</v>
      </c>
      <c r="D141" s="143" t="s">
        <v>147</v>
      </c>
      <c r="E141" s="144" t="s">
        <v>1123</v>
      </c>
      <c r="F141" s="240" t="s">
        <v>1124</v>
      </c>
      <c r="G141" s="240"/>
      <c r="H141" s="240"/>
      <c r="I141" s="240"/>
      <c r="J141" s="145" t="s">
        <v>609</v>
      </c>
      <c r="K141" s="146">
        <v>15</v>
      </c>
      <c r="L141" s="241">
        <v>0</v>
      </c>
      <c r="M141" s="241"/>
      <c r="N141" s="223">
        <f t="shared" si="0"/>
        <v>0</v>
      </c>
      <c r="O141" s="223"/>
      <c r="P141" s="223"/>
      <c r="Q141" s="223"/>
      <c r="R141" s="124"/>
      <c r="T141" s="147" t="s">
        <v>5</v>
      </c>
      <c r="U141" s="46" t="s">
        <v>41</v>
      </c>
      <c r="V141" s="38"/>
      <c r="W141" s="148">
        <f t="shared" si="1"/>
        <v>0</v>
      </c>
      <c r="X141" s="148">
        <v>0</v>
      </c>
      <c r="Y141" s="148">
        <f t="shared" si="2"/>
        <v>0</v>
      </c>
      <c r="Z141" s="148">
        <v>0</v>
      </c>
      <c r="AA141" s="149">
        <f t="shared" si="3"/>
        <v>0</v>
      </c>
      <c r="AR141" s="21" t="s">
        <v>236</v>
      </c>
      <c r="AT141" s="21" t="s">
        <v>147</v>
      </c>
      <c r="AU141" s="21" t="s">
        <v>99</v>
      </c>
      <c r="AY141" s="21" t="s">
        <v>146</v>
      </c>
      <c r="BE141" s="105">
        <f t="shared" si="4"/>
        <v>0</v>
      </c>
      <c r="BF141" s="105">
        <f t="shared" si="5"/>
        <v>0</v>
      </c>
      <c r="BG141" s="105">
        <f t="shared" si="6"/>
        <v>0</v>
      </c>
      <c r="BH141" s="105">
        <f t="shared" si="7"/>
        <v>0</v>
      </c>
      <c r="BI141" s="105">
        <f t="shared" si="8"/>
        <v>0</v>
      </c>
      <c r="BJ141" s="21" t="s">
        <v>83</v>
      </c>
      <c r="BK141" s="105">
        <f t="shared" si="9"/>
        <v>0</v>
      </c>
      <c r="BL141" s="21" t="s">
        <v>236</v>
      </c>
      <c r="BM141" s="21" t="s">
        <v>1125</v>
      </c>
    </row>
    <row r="142" spans="2:65" s="1" customFormat="1" ht="25.5" customHeight="1">
      <c r="B142" s="123"/>
      <c r="C142" s="143" t="s">
        <v>236</v>
      </c>
      <c r="D142" s="143" t="s">
        <v>147</v>
      </c>
      <c r="E142" s="144" t="s">
        <v>1126</v>
      </c>
      <c r="F142" s="240" t="s">
        <v>1127</v>
      </c>
      <c r="G142" s="240"/>
      <c r="H142" s="240"/>
      <c r="I142" s="240"/>
      <c r="J142" s="145" t="s">
        <v>229</v>
      </c>
      <c r="K142" s="146">
        <v>29.5</v>
      </c>
      <c r="L142" s="241">
        <v>0</v>
      </c>
      <c r="M142" s="241"/>
      <c r="N142" s="223">
        <f t="shared" si="0"/>
        <v>0</v>
      </c>
      <c r="O142" s="223"/>
      <c r="P142" s="223"/>
      <c r="Q142" s="223"/>
      <c r="R142" s="124"/>
      <c r="T142" s="147" t="s">
        <v>5</v>
      </c>
      <c r="U142" s="46" t="s">
        <v>41</v>
      </c>
      <c r="V142" s="38"/>
      <c r="W142" s="148">
        <f t="shared" si="1"/>
        <v>0</v>
      </c>
      <c r="X142" s="148">
        <v>0</v>
      </c>
      <c r="Y142" s="148">
        <f t="shared" si="2"/>
        <v>0</v>
      </c>
      <c r="Z142" s="148">
        <v>0</v>
      </c>
      <c r="AA142" s="149">
        <f t="shared" si="3"/>
        <v>0</v>
      </c>
      <c r="AR142" s="21" t="s">
        <v>236</v>
      </c>
      <c r="AT142" s="21" t="s">
        <v>147</v>
      </c>
      <c r="AU142" s="21" t="s">
        <v>99</v>
      </c>
      <c r="AY142" s="21" t="s">
        <v>146</v>
      </c>
      <c r="BE142" s="105">
        <f t="shared" si="4"/>
        <v>0</v>
      </c>
      <c r="BF142" s="105">
        <f t="shared" si="5"/>
        <v>0</v>
      </c>
      <c r="BG142" s="105">
        <f t="shared" si="6"/>
        <v>0</v>
      </c>
      <c r="BH142" s="105">
        <f t="shared" si="7"/>
        <v>0</v>
      </c>
      <c r="BI142" s="105">
        <f t="shared" si="8"/>
        <v>0</v>
      </c>
      <c r="BJ142" s="21" t="s">
        <v>83</v>
      </c>
      <c r="BK142" s="105">
        <f t="shared" si="9"/>
        <v>0</v>
      </c>
      <c r="BL142" s="21" t="s">
        <v>236</v>
      </c>
      <c r="BM142" s="21" t="s">
        <v>1128</v>
      </c>
    </row>
    <row r="143" spans="2:65" s="11" customFormat="1" ht="16.5" customHeight="1">
      <c r="B143" s="157"/>
      <c r="C143" s="158"/>
      <c r="D143" s="158"/>
      <c r="E143" s="159" t="s">
        <v>5</v>
      </c>
      <c r="F143" s="242" t="s">
        <v>1129</v>
      </c>
      <c r="G143" s="243"/>
      <c r="H143" s="243"/>
      <c r="I143" s="243"/>
      <c r="J143" s="158"/>
      <c r="K143" s="160">
        <v>29.5</v>
      </c>
      <c r="L143" s="158"/>
      <c r="M143" s="158"/>
      <c r="N143" s="158"/>
      <c r="O143" s="158"/>
      <c r="P143" s="158"/>
      <c r="Q143" s="158"/>
      <c r="R143" s="161"/>
      <c r="T143" s="162"/>
      <c r="U143" s="158"/>
      <c r="V143" s="158"/>
      <c r="W143" s="158"/>
      <c r="X143" s="158"/>
      <c r="Y143" s="158"/>
      <c r="Z143" s="158"/>
      <c r="AA143" s="163"/>
      <c r="AT143" s="164" t="s">
        <v>154</v>
      </c>
      <c r="AU143" s="164" t="s">
        <v>99</v>
      </c>
      <c r="AV143" s="11" t="s">
        <v>99</v>
      </c>
      <c r="AW143" s="11" t="s">
        <v>35</v>
      </c>
      <c r="AX143" s="11" t="s">
        <v>83</v>
      </c>
      <c r="AY143" s="164" t="s">
        <v>146</v>
      </c>
    </row>
    <row r="144" spans="2:65" s="1" customFormat="1" ht="25.5" customHeight="1">
      <c r="B144" s="123"/>
      <c r="C144" s="143" t="s">
        <v>242</v>
      </c>
      <c r="D144" s="143" t="s">
        <v>147</v>
      </c>
      <c r="E144" s="144" t="s">
        <v>1130</v>
      </c>
      <c r="F144" s="240" t="s">
        <v>1131</v>
      </c>
      <c r="G144" s="240"/>
      <c r="H144" s="240"/>
      <c r="I144" s="240"/>
      <c r="J144" s="145" t="s">
        <v>229</v>
      </c>
      <c r="K144" s="146">
        <v>25</v>
      </c>
      <c r="L144" s="241">
        <v>0</v>
      </c>
      <c r="M144" s="241"/>
      <c r="N144" s="223">
        <f>ROUND(L144*K144,2)</f>
        <v>0</v>
      </c>
      <c r="O144" s="223"/>
      <c r="P144" s="223"/>
      <c r="Q144" s="223"/>
      <c r="R144" s="124"/>
      <c r="T144" s="147" t="s">
        <v>5</v>
      </c>
      <c r="U144" s="46" t="s">
        <v>41</v>
      </c>
      <c r="V144" s="38"/>
      <c r="W144" s="148">
        <f>V144*K144</f>
        <v>0</v>
      </c>
      <c r="X144" s="148">
        <v>0</v>
      </c>
      <c r="Y144" s="148">
        <f>X144*K144</f>
        <v>0</v>
      </c>
      <c r="Z144" s="148">
        <v>0</v>
      </c>
      <c r="AA144" s="149">
        <f>Z144*K144</f>
        <v>0</v>
      </c>
      <c r="AR144" s="21" t="s">
        <v>236</v>
      </c>
      <c r="AT144" s="21" t="s">
        <v>147</v>
      </c>
      <c r="AU144" s="21" t="s">
        <v>99</v>
      </c>
      <c r="AY144" s="21" t="s">
        <v>146</v>
      </c>
      <c r="BE144" s="105">
        <f>IF(U144="základní",N144,0)</f>
        <v>0</v>
      </c>
      <c r="BF144" s="105">
        <f>IF(U144="snížená",N144,0)</f>
        <v>0</v>
      </c>
      <c r="BG144" s="105">
        <f>IF(U144="zákl. přenesená",N144,0)</f>
        <v>0</v>
      </c>
      <c r="BH144" s="105">
        <f>IF(U144="sníž. přenesená",N144,0)</f>
        <v>0</v>
      </c>
      <c r="BI144" s="105">
        <f>IF(U144="nulová",N144,0)</f>
        <v>0</v>
      </c>
      <c r="BJ144" s="21" t="s">
        <v>83</v>
      </c>
      <c r="BK144" s="105">
        <f>ROUND(L144*K144,2)</f>
        <v>0</v>
      </c>
      <c r="BL144" s="21" t="s">
        <v>236</v>
      </c>
      <c r="BM144" s="21" t="s">
        <v>1132</v>
      </c>
    </row>
    <row r="145" spans="2:65" s="11" customFormat="1" ht="16.5" customHeight="1">
      <c r="B145" s="157"/>
      <c r="C145" s="158"/>
      <c r="D145" s="158"/>
      <c r="E145" s="159" t="s">
        <v>5</v>
      </c>
      <c r="F145" s="242" t="s">
        <v>1133</v>
      </c>
      <c r="G145" s="243"/>
      <c r="H145" s="243"/>
      <c r="I145" s="243"/>
      <c r="J145" s="158"/>
      <c r="K145" s="160">
        <v>25</v>
      </c>
      <c r="L145" s="158"/>
      <c r="M145" s="158"/>
      <c r="N145" s="158"/>
      <c r="O145" s="158"/>
      <c r="P145" s="158"/>
      <c r="Q145" s="158"/>
      <c r="R145" s="161"/>
      <c r="T145" s="162"/>
      <c r="U145" s="158"/>
      <c r="V145" s="158"/>
      <c r="W145" s="158"/>
      <c r="X145" s="158"/>
      <c r="Y145" s="158"/>
      <c r="Z145" s="158"/>
      <c r="AA145" s="163"/>
      <c r="AT145" s="164" t="s">
        <v>154</v>
      </c>
      <c r="AU145" s="164" t="s">
        <v>99</v>
      </c>
      <c r="AV145" s="11" t="s">
        <v>99</v>
      </c>
      <c r="AW145" s="11" t="s">
        <v>35</v>
      </c>
      <c r="AX145" s="11" t="s">
        <v>83</v>
      </c>
      <c r="AY145" s="164" t="s">
        <v>146</v>
      </c>
    </row>
    <row r="146" spans="2:65" s="1" customFormat="1" ht="38.25" customHeight="1">
      <c r="B146" s="123"/>
      <c r="C146" s="143" t="s">
        <v>248</v>
      </c>
      <c r="D146" s="143" t="s">
        <v>147</v>
      </c>
      <c r="E146" s="144" t="s">
        <v>1134</v>
      </c>
      <c r="F146" s="240" t="s">
        <v>1135</v>
      </c>
      <c r="G146" s="240"/>
      <c r="H146" s="240"/>
      <c r="I146" s="240"/>
      <c r="J146" s="145" t="s">
        <v>609</v>
      </c>
      <c r="K146" s="146">
        <v>26</v>
      </c>
      <c r="L146" s="241">
        <v>0</v>
      </c>
      <c r="M146" s="241"/>
      <c r="N146" s="223">
        <f>ROUND(L146*K146,2)</f>
        <v>0</v>
      </c>
      <c r="O146" s="223"/>
      <c r="P146" s="223"/>
      <c r="Q146" s="223"/>
      <c r="R146" s="124"/>
      <c r="T146" s="147" t="s">
        <v>5</v>
      </c>
      <c r="U146" s="46" t="s">
        <v>41</v>
      </c>
      <c r="V146" s="38"/>
      <c r="W146" s="148">
        <f>V146*K146</f>
        <v>0</v>
      </c>
      <c r="X146" s="148">
        <v>0</v>
      </c>
      <c r="Y146" s="148">
        <f>X146*K146</f>
        <v>0</v>
      </c>
      <c r="Z146" s="148">
        <v>0</v>
      </c>
      <c r="AA146" s="149">
        <f>Z146*K146</f>
        <v>0</v>
      </c>
      <c r="AR146" s="21" t="s">
        <v>236</v>
      </c>
      <c r="AT146" s="21" t="s">
        <v>147</v>
      </c>
      <c r="AU146" s="21" t="s">
        <v>99</v>
      </c>
      <c r="AY146" s="21" t="s">
        <v>146</v>
      </c>
      <c r="BE146" s="105">
        <f>IF(U146="základní",N146,0)</f>
        <v>0</v>
      </c>
      <c r="BF146" s="105">
        <f>IF(U146="snížená",N146,0)</f>
        <v>0</v>
      </c>
      <c r="BG146" s="105">
        <f>IF(U146="zákl. přenesená",N146,0)</f>
        <v>0</v>
      </c>
      <c r="BH146" s="105">
        <f>IF(U146="sníž. přenesená",N146,0)</f>
        <v>0</v>
      </c>
      <c r="BI146" s="105">
        <f>IF(U146="nulová",N146,0)</f>
        <v>0</v>
      </c>
      <c r="BJ146" s="21" t="s">
        <v>83</v>
      </c>
      <c r="BK146" s="105">
        <f>ROUND(L146*K146,2)</f>
        <v>0</v>
      </c>
      <c r="BL146" s="21" t="s">
        <v>236</v>
      </c>
      <c r="BM146" s="21" t="s">
        <v>1136</v>
      </c>
    </row>
    <row r="147" spans="2:65" s="11" customFormat="1" ht="16.5" customHeight="1">
      <c r="B147" s="157"/>
      <c r="C147" s="158"/>
      <c r="D147" s="158"/>
      <c r="E147" s="159" t="s">
        <v>5</v>
      </c>
      <c r="F147" s="242" t="s">
        <v>1137</v>
      </c>
      <c r="G147" s="243"/>
      <c r="H147" s="243"/>
      <c r="I147" s="243"/>
      <c r="J147" s="158"/>
      <c r="K147" s="160">
        <v>26</v>
      </c>
      <c r="L147" s="158"/>
      <c r="M147" s="158"/>
      <c r="N147" s="158"/>
      <c r="O147" s="158"/>
      <c r="P147" s="158"/>
      <c r="Q147" s="158"/>
      <c r="R147" s="161"/>
      <c r="T147" s="162"/>
      <c r="U147" s="158"/>
      <c r="V147" s="158"/>
      <c r="W147" s="158"/>
      <c r="X147" s="158"/>
      <c r="Y147" s="158"/>
      <c r="Z147" s="158"/>
      <c r="AA147" s="163"/>
      <c r="AT147" s="164" t="s">
        <v>154</v>
      </c>
      <c r="AU147" s="164" t="s">
        <v>99</v>
      </c>
      <c r="AV147" s="11" t="s">
        <v>99</v>
      </c>
      <c r="AW147" s="11" t="s">
        <v>35</v>
      </c>
      <c r="AX147" s="11" t="s">
        <v>83</v>
      </c>
      <c r="AY147" s="164" t="s">
        <v>146</v>
      </c>
    </row>
    <row r="148" spans="2:65" s="1" customFormat="1" ht="38.25" customHeight="1">
      <c r="B148" s="123"/>
      <c r="C148" s="143" t="s">
        <v>252</v>
      </c>
      <c r="D148" s="143" t="s">
        <v>147</v>
      </c>
      <c r="E148" s="144" t="s">
        <v>1138</v>
      </c>
      <c r="F148" s="240" t="s">
        <v>1139</v>
      </c>
      <c r="G148" s="240"/>
      <c r="H148" s="240"/>
      <c r="I148" s="240"/>
      <c r="J148" s="145" t="s">
        <v>609</v>
      </c>
      <c r="K148" s="146">
        <v>1</v>
      </c>
      <c r="L148" s="241">
        <v>0</v>
      </c>
      <c r="M148" s="241"/>
      <c r="N148" s="223">
        <f t="shared" ref="N148:N158" si="10">ROUND(L148*K148,2)</f>
        <v>0</v>
      </c>
      <c r="O148" s="223"/>
      <c r="P148" s="223"/>
      <c r="Q148" s="223"/>
      <c r="R148" s="124"/>
      <c r="T148" s="147" t="s">
        <v>5</v>
      </c>
      <c r="U148" s="46" t="s">
        <v>41</v>
      </c>
      <c r="V148" s="38"/>
      <c r="W148" s="148">
        <f t="shared" ref="W148:W158" si="11">V148*K148</f>
        <v>0</v>
      </c>
      <c r="X148" s="148">
        <v>0</v>
      </c>
      <c r="Y148" s="148">
        <f t="shared" ref="Y148:Y158" si="12">X148*K148</f>
        <v>0</v>
      </c>
      <c r="Z148" s="148">
        <v>0</v>
      </c>
      <c r="AA148" s="149">
        <f t="shared" ref="AA148:AA158" si="13">Z148*K148</f>
        <v>0</v>
      </c>
      <c r="AR148" s="21" t="s">
        <v>236</v>
      </c>
      <c r="AT148" s="21" t="s">
        <v>147</v>
      </c>
      <c r="AU148" s="21" t="s">
        <v>99</v>
      </c>
      <c r="AY148" s="21" t="s">
        <v>146</v>
      </c>
      <c r="BE148" s="105">
        <f t="shared" ref="BE148:BE158" si="14">IF(U148="základní",N148,0)</f>
        <v>0</v>
      </c>
      <c r="BF148" s="105">
        <f t="shared" ref="BF148:BF158" si="15">IF(U148="snížená",N148,0)</f>
        <v>0</v>
      </c>
      <c r="BG148" s="105">
        <f t="shared" ref="BG148:BG158" si="16">IF(U148="zákl. přenesená",N148,0)</f>
        <v>0</v>
      </c>
      <c r="BH148" s="105">
        <f t="shared" ref="BH148:BH158" si="17">IF(U148="sníž. přenesená",N148,0)</f>
        <v>0</v>
      </c>
      <c r="BI148" s="105">
        <f t="shared" ref="BI148:BI158" si="18">IF(U148="nulová",N148,0)</f>
        <v>0</v>
      </c>
      <c r="BJ148" s="21" t="s">
        <v>83</v>
      </c>
      <c r="BK148" s="105">
        <f t="shared" ref="BK148:BK158" si="19">ROUND(L148*K148,2)</f>
        <v>0</v>
      </c>
      <c r="BL148" s="21" t="s">
        <v>236</v>
      </c>
      <c r="BM148" s="21" t="s">
        <v>1140</v>
      </c>
    </row>
    <row r="149" spans="2:65" s="1" customFormat="1" ht="51" customHeight="1">
      <c r="B149" s="123"/>
      <c r="C149" s="143" t="s">
        <v>256</v>
      </c>
      <c r="D149" s="143" t="s">
        <v>147</v>
      </c>
      <c r="E149" s="144" t="s">
        <v>1141</v>
      </c>
      <c r="F149" s="240" t="s">
        <v>1142</v>
      </c>
      <c r="G149" s="240"/>
      <c r="H149" s="240"/>
      <c r="I149" s="240"/>
      <c r="J149" s="145" t="s">
        <v>609</v>
      </c>
      <c r="K149" s="146">
        <v>8</v>
      </c>
      <c r="L149" s="241">
        <v>0</v>
      </c>
      <c r="M149" s="241"/>
      <c r="N149" s="223">
        <f t="shared" si="10"/>
        <v>0</v>
      </c>
      <c r="O149" s="223"/>
      <c r="P149" s="223"/>
      <c r="Q149" s="223"/>
      <c r="R149" s="124"/>
      <c r="T149" s="147" t="s">
        <v>5</v>
      </c>
      <c r="U149" s="46" t="s">
        <v>41</v>
      </c>
      <c r="V149" s="38"/>
      <c r="W149" s="148">
        <f t="shared" si="11"/>
        <v>0</v>
      </c>
      <c r="X149" s="148">
        <v>0</v>
      </c>
      <c r="Y149" s="148">
        <f t="shared" si="12"/>
        <v>0</v>
      </c>
      <c r="Z149" s="148">
        <v>0</v>
      </c>
      <c r="AA149" s="149">
        <f t="shared" si="13"/>
        <v>0</v>
      </c>
      <c r="AR149" s="21" t="s">
        <v>236</v>
      </c>
      <c r="AT149" s="21" t="s">
        <v>147</v>
      </c>
      <c r="AU149" s="21" t="s">
        <v>99</v>
      </c>
      <c r="AY149" s="21" t="s">
        <v>146</v>
      </c>
      <c r="BE149" s="105">
        <f t="shared" si="14"/>
        <v>0</v>
      </c>
      <c r="BF149" s="105">
        <f t="shared" si="15"/>
        <v>0</v>
      </c>
      <c r="BG149" s="105">
        <f t="shared" si="16"/>
        <v>0</v>
      </c>
      <c r="BH149" s="105">
        <f t="shared" si="17"/>
        <v>0</v>
      </c>
      <c r="BI149" s="105">
        <f t="shared" si="18"/>
        <v>0</v>
      </c>
      <c r="BJ149" s="21" t="s">
        <v>83</v>
      </c>
      <c r="BK149" s="105">
        <f t="shared" si="19"/>
        <v>0</v>
      </c>
      <c r="BL149" s="21" t="s">
        <v>236</v>
      </c>
      <c r="BM149" s="21" t="s">
        <v>1143</v>
      </c>
    </row>
    <row r="150" spans="2:65" s="1" customFormat="1" ht="16.5" customHeight="1">
      <c r="B150" s="123"/>
      <c r="C150" s="143" t="s">
        <v>10</v>
      </c>
      <c r="D150" s="143" t="s">
        <v>147</v>
      </c>
      <c r="E150" s="144" t="s">
        <v>1144</v>
      </c>
      <c r="F150" s="240" t="s">
        <v>1145</v>
      </c>
      <c r="G150" s="240"/>
      <c r="H150" s="240"/>
      <c r="I150" s="240"/>
      <c r="J150" s="145" t="s">
        <v>966</v>
      </c>
      <c r="K150" s="146">
        <v>10</v>
      </c>
      <c r="L150" s="241">
        <v>0</v>
      </c>
      <c r="M150" s="241"/>
      <c r="N150" s="223">
        <f t="shared" si="10"/>
        <v>0</v>
      </c>
      <c r="O150" s="223"/>
      <c r="P150" s="223"/>
      <c r="Q150" s="223"/>
      <c r="R150" s="124"/>
      <c r="T150" s="147" t="s">
        <v>5</v>
      </c>
      <c r="U150" s="46" t="s">
        <v>41</v>
      </c>
      <c r="V150" s="38"/>
      <c r="W150" s="148">
        <f t="shared" si="11"/>
        <v>0</v>
      </c>
      <c r="X150" s="148">
        <v>0</v>
      </c>
      <c r="Y150" s="148">
        <f t="shared" si="12"/>
        <v>0</v>
      </c>
      <c r="Z150" s="148">
        <v>0</v>
      </c>
      <c r="AA150" s="149">
        <f t="shared" si="13"/>
        <v>0</v>
      </c>
      <c r="AR150" s="21" t="s">
        <v>236</v>
      </c>
      <c r="AT150" s="21" t="s">
        <v>147</v>
      </c>
      <c r="AU150" s="21" t="s">
        <v>99</v>
      </c>
      <c r="AY150" s="21" t="s">
        <v>146</v>
      </c>
      <c r="BE150" s="105">
        <f t="shared" si="14"/>
        <v>0</v>
      </c>
      <c r="BF150" s="105">
        <f t="shared" si="15"/>
        <v>0</v>
      </c>
      <c r="BG150" s="105">
        <f t="shared" si="16"/>
        <v>0</v>
      </c>
      <c r="BH150" s="105">
        <f t="shared" si="17"/>
        <v>0</v>
      </c>
      <c r="BI150" s="105">
        <f t="shared" si="18"/>
        <v>0</v>
      </c>
      <c r="BJ150" s="21" t="s">
        <v>83</v>
      </c>
      <c r="BK150" s="105">
        <f t="shared" si="19"/>
        <v>0</v>
      </c>
      <c r="BL150" s="21" t="s">
        <v>236</v>
      </c>
      <c r="BM150" s="21" t="s">
        <v>1146</v>
      </c>
    </row>
    <row r="151" spans="2:65" s="1" customFormat="1" ht="16.5" customHeight="1">
      <c r="B151" s="123"/>
      <c r="C151" s="143" t="s">
        <v>263</v>
      </c>
      <c r="D151" s="143" t="s">
        <v>147</v>
      </c>
      <c r="E151" s="144" t="s">
        <v>1147</v>
      </c>
      <c r="F151" s="240" t="s">
        <v>1148</v>
      </c>
      <c r="G151" s="240"/>
      <c r="H151" s="240"/>
      <c r="I151" s="240"/>
      <c r="J151" s="145" t="s">
        <v>655</v>
      </c>
      <c r="K151" s="146">
        <v>1</v>
      </c>
      <c r="L151" s="241">
        <v>0</v>
      </c>
      <c r="M151" s="241"/>
      <c r="N151" s="223">
        <f t="shared" si="10"/>
        <v>0</v>
      </c>
      <c r="O151" s="223"/>
      <c r="P151" s="223"/>
      <c r="Q151" s="223"/>
      <c r="R151" s="124"/>
      <c r="T151" s="147" t="s">
        <v>5</v>
      </c>
      <c r="U151" s="46" t="s">
        <v>41</v>
      </c>
      <c r="V151" s="38"/>
      <c r="W151" s="148">
        <f t="shared" si="11"/>
        <v>0</v>
      </c>
      <c r="X151" s="148">
        <v>0</v>
      </c>
      <c r="Y151" s="148">
        <f t="shared" si="12"/>
        <v>0</v>
      </c>
      <c r="Z151" s="148">
        <v>0</v>
      </c>
      <c r="AA151" s="149">
        <f t="shared" si="13"/>
        <v>0</v>
      </c>
      <c r="AR151" s="21" t="s">
        <v>236</v>
      </c>
      <c r="AT151" s="21" t="s">
        <v>147</v>
      </c>
      <c r="AU151" s="21" t="s">
        <v>99</v>
      </c>
      <c r="AY151" s="21" t="s">
        <v>146</v>
      </c>
      <c r="BE151" s="105">
        <f t="shared" si="14"/>
        <v>0</v>
      </c>
      <c r="BF151" s="105">
        <f t="shared" si="15"/>
        <v>0</v>
      </c>
      <c r="BG151" s="105">
        <f t="shared" si="16"/>
        <v>0</v>
      </c>
      <c r="BH151" s="105">
        <f t="shared" si="17"/>
        <v>0</v>
      </c>
      <c r="BI151" s="105">
        <f t="shared" si="18"/>
        <v>0</v>
      </c>
      <c r="BJ151" s="21" t="s">
        <v>83</v>
      </c>
      <c r="BK151" s="105">
        <f t="shared" si="19"/>
        <v>0</v>
      </c>
      <c r="BL151" s="21" t="s">
        <v>236</v>
      </c>
      <c r="BM151" s="21" t="s">
        <v>1149</v>
      </c>
    </row>
    <row r="152" spans="2:65" s="1" customFormat="1" ht="25.5" customHeight="1">
      <c r="B152" s="123"/>
      <c r="C152" s="143" t="s">
        <v>267</v>
      </c>
      <c r="D152" s="143" t="s">
        <v>147</v>
      </c>
      <c r="E152" s="144" t="s">
        <v>1150</v>
      </c>
      <c r="F152" s="240" t="s">
        <v>1151</v>
      </c>
      <c r="G152" s="240"/>
      <c r="H152" s="240"/>
      <c r="I152" s="240"/>
      <c r="J152" s="145" t="s">
        <v>655</v>
      </c>
      <c r="K152" s="146">
        <v>1</v>
      </c>
      <c r="L152" s="241">
        <v>0</v>
      </c>
      <c r="M152" s="241"/>
      <c r="N152" s="223">
        <f t="shared" si="10"/>
        <v>0</v>
      </c>
      <c r="O152" s="223"/>
      <c r="P152" s="223"/>
      <c r="Q152" s="223"/>
      <c r="R152" s="124"/>
      <c r="T152" s="147" t="s">
        <v>5</v>
      </c>
      <c r="U152" s="46" t="s">
        <v>41</v>
      </c>
      <c r="V152" s="38"/>
      <c r="W152" s="148">
        <f t="shared" si="11"/>
        <v>0</v>
      </c>
      <c r="X152" s="148">
        <v>0</v>
      </c>
      <c r="Y152" s="148">
        <f t="shared" si="12"/>
        <v>0</v>
      </c>
      <c r="Z152" s="148">
        <v>0</v>
      </c>
      <c r="AA152" s="149">
        <f t="shared" si="13"/>
        <v>0</v>
      </c>
      <c r="AR152" s="21" t="s">
        <v>236</v>
      </c>
      <c r="AT152" s="21" t="s">
        <v>147</v>
      </c>
      <c r="AU152" s="21" t="s">
        <v>99</v>
      </c>
      <c r="AY152" s="21" t="s">
        <v>146</v>
      </c>
      <c r="BE152" s="105">
        <f t="shared" si="14"/>
        <v>0</v>
      </c>
      <c r="BF152" s="105">
        <f t="shared" si="15"/>
        <v>0</v>
      </c>
      <c r="BG152" s="105">
        <f t="shared" si="16"/>
        <v>0</v>
      </c>
      <c r="BH152" s="105">
        <f t="shared" si="17"/>
        <v>0</v>
      </c>
      <c r="BI152" s="105">
        <f t="shared" si="18"/>
        <v>0</v>
      </c>
      <c r="BJ152" s="21" t="s">
        <v>83</v>
      </c>
      <c r="BK152" s="105">
        <f t="shared" si="19"/>
        <v>0</v>
      </c>
      <c r="BL152" s="21" t="s">
        <v>236</v>
      </c>
      <c r="BM152" s="21" t="s">
        <v>1152</v>
      </c>
    </row>
    <row r="153" spans="2:65" s="1" customFormat="1" ht="25.5" customHeight="1">
      <c r="B153" s="123"/>
      <c r="C153" s="143" t="s">
        <v>271</v>
      </c>
      <c r="D153" s="143" t="s">
        <v>147</v>
      </c>
      <c r="E153" s="144" t="s">
        <v>1153</v>
      </c>
      <c r="F153" s="240" t="s">
        <v>1154</v>
      </c>
      <c r="G153" s="240"/>
      <c r="H153" s="240"/>
      <c r="I153" s="240"/>
      <c r="J153" s="145" t="s">
        <v>609</v>
      </c>
      <c r="K153" s="146">
        <v>4</v>
      </c>
      <c r="L153" s="241">
        <v>0</v>
      </c>
      <c r="M153" s="241"/>
      <c r="N153" s="223">
        <f t="shared" si="10"/>
        <v>0</v>
      </c>
      <c r="O153" s="223"/>
      <c r="P153" s="223"/>
      <c r="Q153" s="223"/>
      <c r="R153" s="124"/>
      <c r="T153" s="147" t="s">
        <v>5</v>
      </c>
      <c r="U153" s="46" t="s">
        <v>41</v>
      </c>
      <c r="V153" s="38"/>
      <c r="W153" s="148">
        <f t="shared" si="11"/>
        <v>0</v>
      </c>
      <c r="X153" s="148">
        <v>0</v>
      </c>
      <c r="Y153" s="148">
        <f t="shared" si="12"/>
        <v>0</v>
      </c>
      <c r="Z153" s="148">
        <v>0</v>
      </c>
      <c r="AA153" s="149">
        <f t="shared" si="13"/>
        <v>0</v>
      </c>
      <c r="AR153" s="21" t="s">
        <v>236</v>
      </c>
      <c r="AT153" s="21" t="s">
        <v>147</v>
      </c>
      <c r="AU153" s="21" t="s">
        <v>99</v>
      </c>
      <c r="AY153" s="21" t="s">
        <v>146</v>
      </c>
      <c r="BE153" s="105">
        <f t="shared" si="14"/>
        <v>0</v>
      </c>
      <c r="BF153" s="105">
        <f t="shared" si="15"/>
        <v>0</v>
      </c>
      <c r="BG153" s="105">
        <f t="shared" si="16"/>
        <v>0</v>
      </c>
      <c r="BH153" s="105">
        <f t="shared" si="17"/>
        <v>0</v>
      </c>
      <c r="BI153" s="105">
        <f t="shared" si="18"/>
        <v>0</v>
      </c>
      <c r="BJ153" s="21" t="s">
        <v>83</v>
      </c>
      <c r="BK153" s="105">
        <f t="shared" si="19"/>
        <v>0</v>
      </c>
      <c r="BL153" s="21" t="s">
        <v>236</v>
      </c>
      <c r="BM153" s="21" t="s">
        <v>1155</v>
      </c>
    </row>
    <row r="154" spans="2:65" s="1" customFormat="1" ht="25.5" customHeight="1">
      <c r="B154" s="123"/>
      <c r="C154" s="143" t="s">
        <v>284</v>
      </c>
      <c r="D154" s="143" t="s">
        <v>147</v>
      </c>
      <c r="E154" s="144" t="s">
        <v>1156</v>
      </c>
      <c r="F154" s="240" t="s">
        <v>1157</v>
      </c>
      <c r="G154" s="240"/>
      <c r="H154" s="240"/>
      <c r="I154" s="240"/>
      <c r="J154" s="145" t="s">
        <v>966</v>
      </c>
      <c r="K154" s="146">
        <v>10</v>
      </c>
      <c r="L154" s="241">
        <v>0</v>
      </c>
      <c r="M154" s="241"/>
      <c r="N154" s="223">
        <f t="shared" si="10"/>
        <v>0</v>
      </c>
      <c r="O154" s="223"/>
      <c r="P154" s="223"/>
      <c r="Q154" s="223"/>
      <c r="R154" s="124"/>
      <c r="T154" s="147" t="s">
        <v>5</v>
      </c>
      <c r="U154" s="46" t="s">
        <v>41</v>
      </c>
      <c r="V154" s="38"/>
      <c r="W154" s="148">
        <f t="shared" si="11"/>
        <v>0</v>
      </c>
      <c r="X154" s="148">
        <v>0</v>
      </c>
      <c r="Y154" s="148">
        <f t="shared" si="12"/>
        <v>0</v>
      </c>
      <c r="Z154" s="148">
        <v>0</v>
      </c>
      <c r="AA154" s="149">
        <f t="shared" si="13"/>
        <v>0</v>
      </c>
      <c r="AR154" s="21" t="s">
        <v>236</v>
      </c>
      <c r="AT154" s="21" t="s">
        <v>147</v>
      </c>
      <c r="AU154" s="21" t="s">
        <v>99</v>
      </c>
      <c r="AY154" s="21" t="s">
        <v>146</v>
      </c>
      <c r="BE154" s="105">
        <f t="shared" si="14"/>
        <v>0</v>
      </c>
      <c r="BF154" s="105">
        <f t="shared" si="15"/>
        <v>0</v>
      </c>
      <c r="BG154" s="105">
        <f t="shared" si="16"/>
        <v>0</v>
      </c>
      <c r="BH154" s="105">
        <f t="shared" si="17"/>
        <v>0</v>
      </c>
      <c r="BI154" s="105">
        <f t="shared" si="18"/>
        <v>0</v>
      </c>
      <c r="BJ154" s="21" t="s">
        <v>83</v>
      </c>
      <c r="BK154" s="105">
        <f t="shared" si="19"/>
        <v>0</v>
      </c>
      <c r="BL154" s="21" t="s">
        <v>236</v>
      </c>
      <c r="BM154" s="21" t="s">
        <v>1158</v>
      </c>
    </row>
    <row r="155" spans="2:65" s="1" customFormat="1" ht="16.5" customHeight="1">
      <c r="B155" s="123"/>
      <c r="C155" s="143" t="s">
        <v>292</v>
      </c>
      <c r="D155" s="143" t="s">
        <v>147</v>
      </c>
      <c r="E155" s="144" t="s">
        <v>1159</v>
      </c>
      <c r="F155" s="240" t="s">
        <v>1160</v>
      </c>
      <c r="G155" s="240"/>
      <c r="H155" s="240"/>
      <c r="I155" s="240"/>
      <c r="J155" s="145" t="s">
        <v>966</v>
      </c>
      <c r="K155" s="146">
        <v>2</v>
      </c>
      <c r="L155" s="241">
        <v>0</v>
      </c>
      <c r="M155" s="241"/>
      <c r="N155" s="223">
        <f t="shared" si="10"/>
        <v>0</v>
      </c>
      <c r="O155" s="223"/>
      <c r="P155" s="223"/>
      <c r="Q155" s="223"/>
      <c r="R155" s="124"/>
      <c r="T155" s="147" t="s">
        <v>5</v>
      </c>
      <c r="U155" s="46" t="s">
        <v>41</v>
      </c>
      <c r="V155" s="38"/>
      <c r="W155" s="148">
        <f t="shared" si="11"/>
        <v>0</v>
      </c>
      <c r="X155" s="148">
        <v>0</v>
      </c>
      <c r="Y155" s="148">
        <f t="shared" si="12"/>
        <v>0</v>
      </c>
      <c r="Z155" s="148">
        <v>0</v>
      </c>
      <c r="AA155" s="149">
        <f t="shared" si="13"/>
        <v>0</v>
      </c>
      <c r="AR155" s="21" t="s">
        <v>236</v>
      </c>
      <c r="AT155" s="21" t="s">
        <v>147</v>
      </c>
      <c r="AU155" s="21" t="s">
        <v>99</v>
      </c>
      <c r="AY155" s="21" t="s">
        <v>146</v>
      </c>
      <c r="BE155" s="105">
        <f t="shared" si="14"/>
        <v>0</v>
      </c>
      <c r="BF155" s="105">
        <f t="shared" si="15"/>
        <v>0</v>
      </c>
      <c r="BG155" s="105">
        <f t="shared" si="16"/>
        <v>0</v>
      </c>
      <c r="BH155" s="105">
        <f t="shared" si="17"/>
        <v>0</v>
      </c>
      <c r="BI155" s="105">
        <f t="shared" si="18"/>
        <v>0</v>
      </c>
      <c r="BJ155" s="21" t="s">
        <v>83</v>
      </c>
      <c r="BK155" s="105">
        <f t="shared" si="19"/>
        <v>0</v>
      </c>
      <c r="BL155" s="21" t="s">
        <v>236</v>
      </c>
      <c r="BM155" s="21" t="s">
        <v>1161</v>
      </c>
    </row>
    <row r="156" spans="2:65" s="1" customFormat="1" ht="16.5" customHeight="1">
      <c r="B156" s="123"/>
      <c r="C156" s="143" t="s">
        <v>296</v>
      </c>
      <c r="D156" s="143" t="s">
        <v>147</v>
      </c>
      <c r="E156" s="144" t="s">
        <v>1162</v>
      </c>
      <c r="F156" s="240" t="s">
        <v>1163</v>
      </c>
      <c r="G156" s="240"/>
      <c r="H156" s="240"/>
      <c r="I156" s="240"/>
      <c r="J156" s="145" t="s">
        <v>655</v>
      </c>
      <c r="K156" s="146">
        <v>1</v>
      </c>
      <c r="L156" s="241">
        <v>0</v>
      </c>
      <c r="M156" s="241"/>
      <c r="N156" s="223">
        <f t="shared" si="10"/>
        <v>0</v>
      </c>
      <c r="O156" s="223"/>
      <c r="P156" s="223"/>
      <c r="Q156" s="223"/>
      <c r="R156" s="124"/>
      <c r="T156" s="147" t="s">
        <v>5</v>
      </c>
      <c r="U156" s="46" t="s">
        <v>41</v>
      </c>
      <c r="V156" s="38"/>
      <c r="W156" s="148">
        <f t="shared" si="11"/>
        <v>0</v>
      </c>
      <c r="X156" s="148">
        <v>0</v>
      </c>
      <c r="Y156" s="148">
        <f t="shared" si="12"/>
        <v>0</v>
      </c>
      <c r="Z156" s="148">
        <v>0</v>
      </c>
      <c r="AA156" s="149">
        <f t="shared" si="13"/>
        <v>0</v>
      </c>
      <c r="AR156" s="21" t="s">
        <v>236</v>
      </c>
      <c r="AT156" s="21" t="s">
        <v>147</v>
      </c>
      <c r="AU156" s="21" t="s">
        <v>99</v>
      </c>
      <c r="AY156" s="21" t="s">
        <v>146</v>
      </c>
      <c r="BE156" s="105">
        <f t="shared" si="14"/>
        <v>0</v>
      </c>
      <c r="BF156" s="105">
        <f t="shared" si="15"/>
        <v>0</v>
      </c>
      <c r="BG156" s="105">
        <f t="shared" si="16"/>
        <v>0</v>
      </c>
      <c r="BH156" s="105">
        <f t="shared" si="17"/>
        <v>0</v>
      </c>
      <c r="BI156" s="105">
        <f t="shared" si="18"/>
        <v>0</v>
      </c>
      <c r="BJ156" s="21" t="s">
        <v>83</v>
      </c>
      <c r="BK156" s="105">
        <f t="shared" si="19"/>
        <v>0</v>
      </c>
      <c r="BL156" s="21" t="s">
        <v>236</v>
      </c>
      <c r="BM156" s="21" t="s">
        <v>1164</v>
      </c>
    </row>
    <row r="157" spans="2:65" s="1" customFormat="1" ht="16.5" customHeight="1">
      <c r="B157" s="123"/>
      <c r="C157" s="143" t="s">
        <v>305</v>
      </c>
      <c r="D157" s="143" t="s">
        <v>147</v>
      </c>
      <c r="E157" s="144" t="s">
        <v>1165</v>
      </c>
      <c r="F157" s="240" t="s">
        <v>1166</v>
      </c>
      <c r="G157" s="240"/>
      <c r="H157" s="240"/>
      <c r="I157" s="240"/>
      <c r="J157" s="145" t="s">
        <v>655</v>
      </c>
      <c r="K157" s="146">
        <v>1</v>
      </c>
      <c r="L157" s="241">
        <v>0</v>
      </c>
      <c r="M157" s="241"/>
      <c r="N157" s="223">
        <f t="shared" si="10"/>
        <v>0</v>
      </c>
      <c r="O157" s="223"/>
      <c r="P157" s="223"/>
      <c r="Q157" s="223"/>
      <c r="R157" s="124"/>
      <c r="T157" s="147" t="s">
        <v>5</v>
      </c>
      <c r="U157" s="46" t="s">
        <v>41</v>
      </c>
      <c r="V157" s="38"/>
      <c r="W157" s="148">
        <f t="shared" si="11"/>
        <v>0</v>
      </c>
      <c r="X157" s="148">
        <v>0</v>
      </c>
      <c r="Y157" s="148">
        <f t="shared" si="12"/>
        <v>0</v>
      </c>
      <c r="Z157" s="148">
        <v>0</v>
      </c>
      <c r="AA157" s="149">
        <f t="shared" si="13"/>
        <v>0</v>
      </c>
      <c r="AR157" s="21" t="s">
        <v>236</v>
      </c>
      <c r="AT157" s="21" t="s">
        <v>147</v>
      </c>
      <c r="AU157" s="21" t="s">
        <v>99</v>
      </c>
      <c r="AY157" s="21" t="s">
        <v>146</v>
      </c>
      <c r="BE157" s="105">
        <f t="shared" si="14"/>
        <v>0</v>
      </c>
      <c r="BF157" s="105">
        <f t="shared" si="15"/>
        <v>0</v>
      </c>
      <c r="BG157" s="105">
        <f t="shared" si="16"/>
        <v>0</v>
      </c>
      <c r="BH157" s="105">
        <f t="shared" si="17"/>
        <v>0</v>
      </c>
      <c r="BI157" s="105">
        <f t="shared" si="18"/>
        <v>0</v>
      </c>
      <c r="BJ157" s="21" t="s">
        <v>83</v>
      </c>
      <c r="BK157" s="105">
        <f t="shared" si="19"/>
        <v>0</v>
      </c>
      <c r="BL157" s="21" t="s">
        <v>236</v>
      </c>
      <c r="BM157" s="21" t="s">
        <v>1167</v>
      </c>
    </row>
    <row r="158" spans="2:65" s="1" customFormat="1" ht="16.5" customHeight="1">
      <c r="B158" s="123"/>
      <c r="C158" s="143" t="s">
        <v>314</v>
      </c>
      <c r="D158" s="143" t="s">
        <v>147</v>
      </c>
      <c r="E158" s="144" t="s">
        <v>1168</v>
      </c>
      <c r="F158" s="240" t="s">
        <v>1169</v>
      </c>
      <c r="G158" s="240"/>
      <c r="H158" s="240"/>
      <c r="I158" s="240"/>
      <c r="J158" s="145" t="s">
        <v>655</v>
      </c>
      <c r="K158" s="146">
        <v>1</v>
      </c>
      <c r="L158" s="241">
        <v>0</v>
      </c>
      <c r="M158" s="241"/>
      <c r="N158" s="223">
        <f t="shared" si="10"/>
        <v>0</v>
      </c>
      <c r="O158" s="223"/>
      <c r="P158" s="223"/>
      <c r="Q158" s="223"/>
      <c r="R158" s="124"/>
      <c r="T158" s="147" t="s">
        <v>5</v>
      </c>
      <c r="U158" s="46" t="s">
        <v>41</v>
      </c>
      <c r="V158" s="38"/>
      <c r="W158" s="148">
        <f t="shared" si="11"/>
        <v>0</v>
      </c>
      <c r="X158" s="148">
        <v>0</v>
      </c>
      <c r="Y158" s="148">
        <f t="shared" si="12"/>
        <v>0</v>
      </c>
      <c r="Z158" s="148">
        <v>0</v>
      </c>
      <c r="AA158" s="149">
        <f t="shared" si="13"/>
        <v>0</v>
      </c>
      <c r="AR158" s="21" t="s">
        <v>236</v>
      </c>
      <c r="AT158" s="21" t="s">
        <v>147</v>
      </c>
      <c r="AU158" s="21" t="s">
        <v>99</v>
      </c>
      <c r="AY158" s="21" t="s">
        <v>146</v>
      </c>
      <c r="BE158" s="105">
        <f t="shared" si="14"/>
        <v>0</v>
      </c>
      <c r="BF158" s="105">
        <f t="shared" si="15"/>
        <v>0</v>
      </c>
      <c r="BG158" s="105">
        <f t="shared" si="16"/>
        <v>0</v>
      </c>
      <c r="BH158" s="105">
        <f t="shared" si="17"/>
        <v>0</v>
      </c>
      <c r="BI158" s="105">
        <f t="shared" si="18"/>
        <v>0</v>
      </c>
      <c r="BJ158" s="21" t="s">
        <v>83</v>
      </c>
      <c r="BK158" s="105">
        <f t="shared" si="19"/>
        <v>0</v>
      </c>
      <c r="BL158" s="21" t="s">
        <v>236</v>
      </c>
      <c r="BM158" s="21" t="s">
        <v>1170</v>
      </c>
    </row>
    <row r="159" spans="2:65" s="1" customFormat="1" ht="49.9" customHeight="1">
      <c r="B159" s="37"/>
      <c r="C159" s="38"/>
      <c r="D159" s="134"/>
      <c r="E159" s="38"/>
      <c r="F159" s="38"/>
      <c r="G159" s="38"/>
      <c r="H159" s="38"/>
      <c r="I159" s="38"/>
      <c r="J159" s="38"/>
      <c r="K159" s="38"/>
      <c r="L159" s="38"/>
      <c r="M159" s="38"/>
      <c r="N159" s="220"/>
      <c r="O159" s="221"/>
      <c r="P159" s="221"/>
      <c r="Q159" s="221"/>
      <c r="R159" s="39"/>
      <c r="T159" s="178"/>
      <c r="U159" s="58"/>
      <c r="V159" s="58"/>
      <c r="W159" s="58"/>
      <c r="X159" s="58"/>
      <c r="Y159" s="58"/>
      <c r="Z159" s="58"/>
      <c r="AA159" s="60"/>
      <c r="AT159" s="21" t="s">
        <v>74</v>
      </c>
      <c r="AU159" s="21" t="s">
        <v>75</v>
      </c>
      <c r="AY159" s="21" t="s">
        <v>885</v>
      </c>
      <c r="BK159" s="105">
        <v>0</v>
      </c>
    </row>
    <row r="160" spans="2:65" s="1" customFormat="1" ht="6.95" customHeight="1">
      <c r="B160" s="61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3"/>
    </row>
  </sheetData>
  <mergeCells count="16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N89:Q89"/>
    <mergeCell ref="N90:Q90"/>
    <mergeCell ref="N91:Q91"/>
    <mergeCell ref="N92:Q92"/>
    <mergeCell ref="N93:Q93"/>
    <mergeCell ref="N94:Q94"/>
    <mergeCell ref="N95:Q9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F119:I119"/>
    <mergeCell ref="F121:I121"/>
    <mergeCell ref="L121:M121"/>
    <mergeCell ref="N121:Q121"/>
    <mergeCell ref="F122:I122"/>
    <mergeCell ref="L122:M122"/>
    <mergeCell ref="N122:Q122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36:I136"/>
    <mergeCell ref="L136:M136"/>
    <mergeCell ref="N136:Q136"/>
    <mergeCell ref="F137:I137"/>
    <mergeCell ref="L137:M137"/>
    <mergeCell ref="N137:Q13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L144:M144"/>
    <mergeCell ref="N144:Q144"/>
    <mergeCell ref="L151:M151"/>
    <mergeCell ref="N151:Q151"/>
    <mergeCell ref="F152:I152"/>
    <mergeCell ref="L152:M152"/>
    <mergeCell ref="N152:Q152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L149:M149"/>
    <mergeCell ref="N149:Q149"/>
    <mergeCell ref="N135:Q135"/>
    <mergeCell ref="N159:Q159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H1:K1"/>
    <mergeCell ref="S2:AC2"/>
    <mergeCell ref="N115:Q115"/>
    <mergeCell ref="N116:Q116"/>
    <mergeCell ref="N117:Q117"/>
    <mergeCell ref="N120:Q120"/>
    <mergeCell ref="N127:Q127"/>
    <mergeCell ref="N132:Q132"/>
    <mergeCell ref="N134:Q134"/>
    <mergeCell ref="F133:I133"/>
    <mergeCell ref="L133:M133"/>
    <mergeCell ref="N133:Q133"/>
    <mergeCell ref="F123:I123"/>
    <mergeCell ref="F124:I124"/>
    <mergeCell ref="F125:I125"/>
    <mergeCell ref="L125:M125"/>
    <mergeCell ref="N125:Q125"/>
    <mergeCell ref="F126:I126"/>
    <mergeCell ref="F128:I128"/>
    <mergeCell ref="L128:M128"/>
    <mergeCell ref="N128:Q128"/>
    <mergeCell ref="F118:I118"/>
    <mergeCell ref="L118:M118"/>
    <mergeCell ref="N118:Q118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8"/>
  <sheetViews>
    <sheetView showGridLines="0" workbookViewId="0">
      <pane ySplit="1" topLeftCell="A91" activePane="bottomLeft" state="frozen"/>
      <selection pane="bottomLeft" activeCell="AD116" sqref="AD11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8"/>
      <c r="B1" s="14"/>
      <c r="C1" s="14"/>
      <c r="D1" s="15" t="s">
        <v>1</v>
      </c>
      <c r="E1" s="14"/>
      <c r="F1" s="16" t="s">
        <v>94</v>
      </c>
      <c r="G1" s="16"/>
      <c r="H1" s="222" t="s">
        <v>95</v>
      </c>
      <c r="I1" s="222"/>
      <c r="J1" s="222"/>
      <c r="K1" s="222"/>
      <c r="L1" s="16" t="s">
        <v>96</v>
      </c>
      <c r="M1" s="14"/>
      <c r="N1" s="14"/>
      <c r="O1" s="15" t="s">
        <v>97</v>
      </c>
      <c r="P1" s="14"/>
      <c r="Q1" s="14"/>
      <c r="R1" s="14"/>
      <c r="S1" s="16" t="s">
        <v>98</v>
      </c>
      <c r="T1" s="16"/>
      <c r="U1" s="108"/>
      <c r="V1" s="10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21" t="s">
        <v>93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99</v>
      </c>
    </row>
    <row r="4" spans="1:66" ht="36.950000000000003" customHeight="1">
      <c r="B4" s="25"/>
      <c r="C4" s="191" t="s">
        <v>100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6"/>
      <c r="T4" s="20" t="s">
        <v>13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19</v>
      </c>
      <c r="E6" s="28"/>
      <c r="F6" s="247" t="str">
        <f>'Rekapitulace stavby'!K6</f>
        <v>Koupaliště BpH - rekonstrukce sociálního zařízení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8"/>
      <c r="R6" s="26"/>
    </row>
    <row r="7" spans="1:66" s="1" customFormat="1" ht="32.85" customHeight="1">
      <c r="B7" s="37"/>
      <c r="C7" s="38"/>
      <c r="D7" s="31" t="s">
        <v>101</v>
      </c>
      <c r="E7" s="38"/>
      <c r="F7" s="213" t="s">
        <v>1171</v>
      </c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38"/>
      <c r="R7" s="39"/>
    </row>
    <row r="8" spans="1:66" s="1" customFormat="1" ht="14.45" customHeight="1">
      <c r="B8" s="37"/>
      <c r="C8" s="38"/>
      <c r="D8" s="32" t="s">
        <v>21</v>
      </c>
      <c r="E8" s="38"/>
      <c r="F8" s="30" t="s">
        <v>5</v>
      </c>
      <c r="G8" s="38"/>
      <c r="H8" s="38"/>
      <c r="I8" s="38"/>
      <c r="J8" s="38"/>
      <c r="K8" s="38"/>
      <c r="L8" s="38"/>
      <c r="M8" s="32" t="s">
        <v>22</v>
      </c>
      <c r="N8" s="38"/>
      <c r="O8" s="30" t="s">
        <v>5</v>
      </c>
      <c r="P8" s="38"/>
      <c r="Q8" s="38"/>
      <c r="R8" s="39"/>
    </row>
    <row r="9" spans="1:66" s="1" customFormat="1" ht="14.45" customHeight="1">
      <c r="B9" s="37"/>
      <c r="C9" s="38"/>
      <c r="D9" s="32" t="s">
        <v>23</v>
      </c>
      <c r="E9" s="38"/>
      <c r="F9" s="30" t="s">
        <v>24</v>
      </c>
      <c r="G9" s="38"/>
      <c r="H9" s="38"/>
      <c r="I9" s="38"/>
      <c r="J9" s="38"/>
      <c r="K9" s="38"/>
      <c r="L9" s="38"/>
      <c r="M9" s="32" t="s">
        <v>25</v>
      </c>
      <c r="N9" s="38"/>
      <c r="O9" s="263" t="str">
        <f>'Rekapitulace stavby'!AN8</f>
        <v>6. 2. 2019</v>
      </c>
      <c r="P9" s="250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2" t="s">
        <v>27</v>
      </c>
      <c r="E11" s="38"/>
      <c r="F11" s="38"/>
      <c r="G11" s="38"/>
      <c r="H11" s="38"/>
      <c r="I11" s="38"/>
      <c r="J11" s="38"/>
      <c r="K11" s="38"/>
      <c r="L11" s="38"/>
      <c r="M11" s="32" t="s">
        <v>28</v>
      </c>
      <c r="N11" s="38"/>
      <c r="O11" s="211" t="s">
        <v>5</v>
      </c>
      <c r="P11" s="211"/>
      <c r="Q11" s="38"/>
      <c r="R11" s="39"/>
    </row>
    <row r="12" spans="1:66" s="1" customFormat="1" ht="18" customHeight="1">
      <c r="B12" s="37"/>
      <c r="C12" s="38"/>
      <c r="D12" s="38"/>
      <c r="E12" s="30" t="s">
        <v>29</v>
      </c>
      <c r="F12" s="38"/>
      <c r="G12" s="38"/>
      <c r="H12" s="38"/>
      <c r="I12" s="38"/>
      <c r="J12" s="38"/>
      <c r="K12" s="38"/>
      <c r="L12" s="38"/>
      <c r="M12" s="32" t="s">
        <v>30</v>
      </c>
      <c r="N12" s="38"/>
      <c r="O12" s="211" t="s">
        <v>5</v>
      </c>
      <c r="P12" s="211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2" t="s">
        <v>31</v>
      </c>
      <c r="E14" s="38"/>
      <c r="F14" s="38"/>
      <c r="G14" s="38"/>
      <c r="H14" s="38"/>
      <c r="I14" s="38"/>
      <c r="J14" s="38"/>
      <c r="K14" s="38"/>
      <c r="L14" s="38"/>
      <c r="M14" s="32" t="s">
        <v>28</v>
      </c>
      <c r="N14" s="38"/>
      <c r="O14" s="264" t="str">
        <f>IF('Rekapitulace stavby'!AN13="","",'Rekapitulace stavby'!AN13)</f>
        <v>Vyplň údaj</v>
      </c>
      <c r="P14" s="211"/>
      <c r="Q14" s="38"/>
      <c r="R14" s="39"/>
    </row>
    <row r="15" spans="1:66" s="1" customFormat="1" ht="18" customHeight="1">
      <c r="B15" s="37"/>
      <c r="C15" s="38"/>
      <c r="D15" s="38"/>
      <c r="E15" s="264" t="str">
        <f>IF('Rekapitulace stavby'!E14="","",'Rekapitulace stavby'!E14)</f>
        <v>Vyplň údaj</v>
      </c>
      <c r="F15" s="265"/>
      <c r="G15" s="265"/>
      <c r="H15" s="265"/>
      <c r="I15" s="265"/>
      <c r="J15" s="265"/>
      <c r="K15" s="265"/>
      <c r="L15" s="265"/>
      <c r="M15" s="32" t="s">
        <v>30</v>
      </c>
      <c r="N15" s="38"/>
      <c r="O15" s="264" t="str">
        <f>IF('Rekapitulace stavby'!AN14="","",'Rekapitulace stavby'!AN14)</f>
        <v>Vyplň údaj</v>
      </c>
      <c r="P15" s="211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33</v>
      </c>
      <c r="E17" s="38"/>
      <c r="F17" s="38"/>
      <c r="G17" s="38"/>
      <c r="H17" s="38"/>
      <c r="I17" s="38"/>
      <c r="J17" s="38"/>
      <c r="K17" s="38"/>
      <c r="L17" s="38"/>
      <c r="M17" s="32" t="s">
        <v>28</v>
      </c>
      <c r="N17" s="38"/>
      <c r="O17" s="211" t="str">
        <f>IF('Rekapitulace stavby'!AN16="","",'Rekapitulace stavby'!AN16)</f>
        <v/>
      </c>
      <c r="P17" s="211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2" t="s">
        <v>30</v>
      </c>
      <c r="N18" s="38"/>
      <c r="O18" s="211" t="str">
        <f>IF('Rekapitulace stavby'!AN17="","",'Rekapitulace stavby'!AN17)</f>
        <v/>
      </c>
      <c r="P18" s="211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36</v>
      </c>
      <c r="E20" s="38"/>
      <c r="F20" s="38"/>
      <c r="G20" s="38"/>
      <c r="H20" s="38"/>
      <c r="I20" s="38"/>
      <c r="J20" s="38"/>
      <c r="K20" s="38"/>
      <c r="L20" s="38"/>
      <c r="M20" s="32" t="s">
        <v>28</v>
      </c>
      <c r="N20" s="38"/>
      <c r="O20" s="211" t="str">
        <f>IF('Rekapitulace stavby'!AN19="","",'Rekapitulace stavby'!AN19)</f>
        <v/>
      </c>
      <c r="P20" s="211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30</v>
      </c>
      <c r="N21" s="38"/>
      <c r="O21" s="211" t="str">
        <f>IF('Rekapitulace stavby'!AN20="","",'Rekapitulace stavby'!AN20)</f>
        <v/>
      </c>
      <c r="P21" s="211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6" t="s">
        <v>5</v>
      </c>
      <c r="F24" s="216"/>
      <c r="G24" s="216"/>
      <c r="H24" s="216"/>
      <c r="I24" s="216"/>
      <c r="J24" s="216"/>
      <c r="K24" s="216"/>
      <c r="L24" s="216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09" t="s">
        <v>103</v>
      </c>
      <c r="E27" s="38"/>
      <c r="F27" s="38"/>
      <c r="G27" s="38"/>
      <c r="H27" s="38"/>
      <c r="I27" s="38"/>
      <c r="J27" s="38"/>
      <c r="K27" s="38"/>
      <c r="L27" s="38"/>
      <c r="M27" s="217">
        <f>N88</f>
        <v>0</v>
      </c>
      <c r="N27" s="217"/>
      <c r="O27" s="217"/>
      <c r="P27" s="217"/>
      <c r="Q27" s="38"/>
      <c r="R27" s="39"/>
    </row>
    <row r="28" spans="2:18" s="1" customFormat="1" ht="14.45" customHeight="1">
      <c r="B28" s="37"/>
      <c r="C28" s="38"/>
      <c r="D28" s="36"/>
      <c r="E28" s="38"/>
      <c r="F28" s="38"/>
      <c r="G28" s="38"/>
      <c r="H28" s="38"/>
      <c r="I28" s="38"/>
      <c r="J28" s="38"/>
      <c r="K28" s="38"/>
      <c r="L28" s="38"/>
      <c r="M28" s="217"/>
      <c r="N28" s="217"/>
      <c r="O28" s="217"/>
      <c r="P28" s="217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10" t="s">
        <v>39</v>
      </c>
      <c r="E30" s="38"/>
      <c r="F30" s="38"/>
      <c r="G30" s="38"/>
      <c r="H30" s="38"/>
      <c r="I30" s="38"/>
      <c r="J30" s="38"/>
      <c r="K30" s="38"/>
      <c r="L30" s="38"/>
      <c r="M30" s="262">
        <f>ROUND(M27+M28,2)</f>
        <v>0</v>
      </c>
      <c r="N30" s="249"/>
      <c r="O30" s="249"/>
      <c r="P30" s="249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40</v>
      </c>
      <c r="E32" s="44" t="s">
        <v>41</v>
      </c>
      <c r="F32" s="45">
        <v>0.21</v>
      </c>
      <c r="G32" s="111" t="s">
        <v>42</v>
      </c>
      <c r="H32" s="259">
        <f>(SUM(BE93:BE93)+SUM(BE111:BE116))</f>
        <v>0</v>
      </c>
      <c r="I32" s="249"/>
      <c r="J32" s="249"/>
      <c r="K32" s="38"/>
      <c r="L32" s="38"/>
      <c r="M32" s="259">
        <f>ROUND((SUM(BE93:BE93)+SUM(BE111:BE116)), 2)*F32</f>
        <v>0</v>
      </c>
      <c r="N32" s="249"/>
      <c r="O32" s="249"/>
      <c r="P32" s="249"/>
      <c r="Q32" s="38"/>
      <c r="R32" s="39"/>
    </row>
    <row r="33" spans="2:18" s="1" customFormat="1" ht="14.45" customHeight="1">
      <c r="B33" s="37"/>
      <c r="C33" s="38"/>
      <c r="D33" s="38"/>
      <c r="E33" s="44" t="s">
        <v>43</v>
      </c>
      <c r="F33" s="45">
        <v>0.15</v>
      </c>
      <c r="G33" s="111" t="s">
        <v>42</v>
      </c>
      <c r="H33" s="259">
        <f>(SUM(BF93:BF93)+SUM(BF111:BF116))</f>
        <v>0</v>
      </c>
      <c r="I33" s="249"/>
      <c r="J33" s="249"/>
      <c r="K33" s="38"/>
      <c r="L33" s="38"/>
      <c r="M33" s="259">
        <f>ROUND((SUM(BF93:BF93)+SUM(BF111:BF116)), 2)*F33</f>
        <v>0</v>
      </c>
      <c r="N33" s="249"/>
      <c r="O33" s="249"/>
      <c r="P33" s="249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44</v>
      </c>
      <c r="F34" s="45">
        <v>0.21</v>
      </c>
      <c r="G34" s="111" t="s">
        <v>42</v>
      </c>
      <c r="H34" s="259">
        <f>(SUM(BG93:BG93)+SUM(BG111:BG116))</f>
        <v>0</v>
      </c>
      <c r="I34" s="249"/>
      <c r="J34" s="249"/>
      <c r="K34" s="38"/>
      <c r="L34" s="38"/>
      <c r="M34" s="259">
        <v>0</v>
      </c>
      <c r="N34" s="249"/>
      <c r="O34" s="249"/>
      <c r="P34" s="249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45</v>
      </c>
      <c r="F35" s="45">
        <v>0.15</v>
      </c>
      <c r="G35" s="111" t="s">
        <v>42</v>
      </c>
      <c r="H35" s="259">
        <f>(SUM(BH93:BH93)+SUM(BH111:BH116))</f>
        <v>0</v>
      </c>
      <c r="I35" s="249"/>
      <c r="J35" s="249"/>
      <c r="K35" s="38"/>
      <c r="L35" s="38"/>
      <c r="M35" s="259">
        <v>0</v>
      </c>
      <c r="N35" s="249"/>
      <c r="O35" s="249"/>
      <c r="P35" s="249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46</v>
      </c>
      <c r="F36" s="45">
        <v>0</v>
      </c>
      <c r="G36" s="111" t="s">
        <v>42</v>
      </c>
      <c r="H36" s="259">
        <f>(SUM(BI93:BI93)+SUM(BI111:BI116))</f>
        <v>0</v>
      </c>
      <c r="I36" s="249"/>
      <c r="J36" s="249"/>
      <c r="K36" s="38"/>
      <c r="L36" s="38"/>
      <c r="M36" s="259">
        <v>0</v>
      </c>
      <c r="N36" s="249"/>
      <c r="O36" s="249"/>
      <c r="P36" s="249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07"/>
      <c r="D38" s="112" t="s">
        <v>47</v>
      </c>
      <c r="E38" s="77"/>
      <c r="F38" s="77"/>
      <c r="G38" s="113" t="s">
        <v>48</v>
      </c>
      <c r="H38" s="114" t="s">
        <v>49</v>
      </c>
      <c r="I38" s="77"/>
      <c r="J38" s="77"/>
      <c r="K38" s="77"/>
      <c r="L38" s="260">
        <f>SUM(M30:M36)</f>
        <v>0</v>
      </c>
      <c r="M38" s="260"/>
      <c r="N38" s="260"/>
      <c r="O38" s="260"/>
      <c r="P38" s="261"/>
      <c r="Q38" s="107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7"/>
      <c r="C50" s="38"/>
      <c r="D50" s="52" t="s">
        <v>50</v>
      </c>
      <c r="E50" s="53"/>
      <c r="F50" s="53"/>
      <c r="G50" s="53"/>
      <c r="H50" s="54"/>
      <c r="I50" s="38"/>
      <c r="J50" s="52" t="s">
        <v>51</v>
      </c>
      <c r="K50" s="53"/>
      <c r="L50" s="53"/>
      <c r="M50" s="53"/>
      <c r="N50" s="53"/>
      <c r="O50" s="53"/>
      <c r="P50" s="54"/>
      <c r="Q50" s="38"/>
      <c r="R50" s="39"/>
    </row>
    <row r="51" spans="2:18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5">
      <c r="B59" s="37"/>
      <c r="C59" s="38"/>
      <c r="D59" s="57" t="s">
        <v>52</v>
      </c>
      <c r="E59" s="58"/>
      <c r="F59" s="58"/>
      <c r="G59" s="59" t="s">
        <v>53</v>
      </c>
      <c r="H59" s="60"/>
      <c r="I59" s="38"/>
      <c r="J59" s="57" t="s">
        <v>52</v>
      </c>
      <c r="K59" s="58"/>
      <c r="L59" s="58"/>
      <c r="M59" s="58"/>
      <c r="N59" s="59" t="s">
        <v>53</v>
      </c>
      <c r="O59" s="58"/>
      <c r="P59" s="60"/>
      <c r="Q59" s="38"/>
      <c r="R59" s="39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7"/>
      <c r="C61" s="38"/>
      <c r="D61" s="52" t="s">
        <v>54</v>
      </c>
      <c r="E61" s="53"/>
      <c r="F61" s="53"/>
      <c r="G61" s="53"/>
      <c r="H61" s="54"/>
      <c r="I61" s="38"/>
      <c r="J61" s="52" t="s">
        <v>55</v>
      </c>
      <c r="K61" s="53"/>
      <c r="L61" s="53"/>
      <c r="M61" s="53"/>
      <c r="N61" s="53"/>
      <c r="O61" s="53"/>
      <c r="P61" s="54"/>
      <c r="Q61" s="38"/>
      <c r="R61" s="39"/>
    </row>
    <row r="62" spans="2:18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5">
      <c r="B70" s="37"/>
      <c r="C70" s="38"/>
      <c r="D70" s="57" t="s">
        <v>52</v>
      </c>
      <c r="E70" s="58"/>
      <c r="F70" s="58"/>
      <c r="G70" s="59" t="s">
        <v>53</v>
      </c>
      <c r="H70" s="60"/>
      <c r="I70" s="38"/>
      <c r="J70" s="57" t="s">
        <v>52</v>
      </c>
      <c r="K70" s="58"/>
      <c r="L70" s="58"/>
      <c r="M70" s="58"/>
      <c r="N70" s="59" t="s">
        <v>53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0000000000003" customHeight="1">
      <c r="B76" s="37"/>
      <c r="C76" s="191" t="s">
        <v>104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19</v>
      </c>
      <c r="D78" s="38"/>
      <c r="E78" s="38"/>
      <c r="F78" s="247" t="str">
        <f>F6</f>
        <v>Koupaliště BpH - rekonstrukce sociálního zařízení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38"/>
      <c r="R78" s="39"/>
    </row>
    <row r="79" spans="2:18" s="1" customFormat="1" ht="36.950000000000003" customHeight="1">
      <c r="B79" s="37"/>
      <c r="C79" s="71" t="s">
        <v>101</v>
      </c>
      <c r="D79" s="38"/>
      <c r="E79" s="38"/>
      <c r="F79" s="193" t="str">
        <f>F7</f>
        <v>04 - VRNY</v>
      </c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38"/>
      <c r="R79" s="39"/>
    </row>
    <row r="80" spans="2:18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47" s="1" customFormat="1" ht="18" customHeight="1">
      <c r="B81" s="37"/>
      <c r="C81" s="32" t="s">
        <v>23</v>
      </c>
      <c r="D81" s="38"/>
      <c r="E81" s="38"/>
      <c r="F81" s="30" t="str">
        <f>F9</f>
        <v>Bystřice p.Hostýnem</v>
      </c>
      <c r="G81" s="38"/>
      <c r="H81" s="38"/>
      <c r="I81" s="38"/>
      <c r="J81" s="38"/>
      <c r="K81" s="32" t="s">
        <v>25</v>
      </c>
      <c r="L81" s="38"/>
      <c r="M81" s="250" t="str">
        <f>IF(O9="","",O9)</f>
        <v>6. 2. 2019</v>
      </c>
      <c r="N81" s="250"/>
      <c r="O81" s="250"/>
      <c r="P81" s="250"/>
      <c r="Q81" s="38"/>
      <c r="R81" s="39"/>
    </row>
    <row r="82" spans="2:47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47" s="1" customFormat="1" ht="15">
      <c r="B83" s="37"/>
      <c r="C83" s="32" t="s">
        <v>27</v>
      </c>
      <c r="D83" s="38"/>
      <c r="E83" s="38"/>
      <c r="F83" s="30" t="str">
        <f>E12</f>
        <v>Město Bystřice pod Hostýnem</v>
      </c>
      <c r="G83" s="38"/>
      <c r="H83" s="38"/>
      <c r="I83" s="38"/>
      <c r="J83" s="38"/>
      <c r="K83" s="32" t="s">
        <v>33</v>
      </c>
      <c r="L83" s="38"/>
      <c r="M83" s="211" t="str">
        <f>E18</f>
        <v xml:space="preserve"> </v>
      </c>
      <c r="N83" s="211"/>
      <c r="O83" s="211"/>
      <c r="P83" s="211"/>
      <c r="Q83" s="211"/>
      <c r="R83" s="39"/>
    </row>
    <row r="84" spans="2:47" s="1" customFormat="1" ht="14.45" customHeight="1">
      <c r="B84" s="37"/>
      <c r="C84" s="32" t="s">
        <v>31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36</v>
      </c>
      <c r="L84" s="38"/>
      <c r="M84" s="211" t="str">
        <f>E21</f>
        <v xml:space="preserve"> </v>
      </c>
      <c r="N84" s="211"/>
      <c r="O84" s="211"/>
      <c r="P84" s="211"/>
      <c r="Q84" s="211"/>
      <c r="R84" s="39"/>
    </row>
    <row r="85" spans="2:47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47" s="1" customFormat="1" ht="29.25" customHeight="1">
      <c r="B86" s="37"/>
      <c r="C86" s="256" t="s">
        <v>105</v>
      </c>
      <c r="D86" s="257"/>
      <c r="E86" s="257"/>
      <c r="F86" s="257"/>
      <c r="G86" s="257"/>
      <c r="H86" s="107"/>
      <c r="I86" s="107"/>
      <c r="J86" s="107"/>
      <c r="K86" s="107"/>
      <c r="L86" s="107"/>
      <c r="M86" s="107"/>
      <c r="N86" s="256" t="s">
        <v>106</v>
      </c>
      <c r="O86" s="257"/>
      <c r="P86" s="257"/>
      <c r="Q86" s="257"/>
      <c r="R86" s="39"/>
    </row>
    <row r="87" spans="2:47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15" t="s">
        <v>103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183">
        <f>N111</f>
        <v>0</v>
      </c>
      <c r="O88" s="258"/>
      <c r="P88" s="258"/>
      <c r="Q88" s="258"/>
      <c r="R88" s="39"/>
      <c r="AU88" s="21" t="s">
        <v>107</v>
      </c>
    </row>
    <row r="89" spans="2:47" s="6" customFormat="1" ht="24.95" customHeight="1">
      <c r="B89" s="116"/>
      <c r="C89" s="117"/>
      <c r="D89" s="118" t="s">
        <v>1172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27">
        <f>N112</f>
        <v>0</v>
      </c>
      <c r="O89" s="255"/>
      <c r="P89" s="255"/>
      <c r="Q89" s="255"/>
      <c r="R89" s="119"/>
    </row>
    <row r="90" spans="2:47" s="7" customFormat="1" ht="19.899999999999999" customHeight="1">
      <c r="B90" s="120"/>
      <c r="C90" s="121"/>
      <c r="D90" s="104" t="s">
        <v>1173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53">
        <f>N113</f>
        <v>0</v>
      </c>
      <c r="O90" s="254"/>
      <c r="P90" s="254"/>
      <c r="Q90" s="254"/>
      <c r="R90" s="122"/>
    </row>
    <row r="91" spans="2:47" s="7" customFormat="1" ht="19.899999999999999" customHeight="1">
      <c r="B91" s="120"/>
      <c r="C91" s="121"/>
      <c r="D91" s="104" t="s">
        <v>1174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53">
        <f>N115</f>
        <v>0</v>
      </c>
      <c r="O91" s="254"/>
      <c r="P91" s="254"/>
      <c r="Q91" s="254"/>
      <c r="R91" s="122"/>
    </row>
    <row r="92" spans="2:47" s="1" customFormat="1" ht="21.75" customHeight="1"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9"/>
    </row>
    <row r="93" spans="2:47" s="1" customForma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9"/>
    </row>
    <row r="94" spans="2:47" s="1" customFormat="1" ht="29.25" customHeight="1">
      <c r="B94" s="37"/>
      <c r="C94" s="106" t="s">
        <v>1182</v>
      </c>
      <c r="D94" s="107"/>
      <c r="E94" s="107"/>
      <c r="F94" s="107"/>
      <c r="G94" s="107"/>
      <c r="H94" s="107"/>
      <c r="I94" s="107"/>
      <c r="J94" s="107"/>
      <c r="K94" s="107"/>
      <c r="L94" s="179">
        <f>N88</f>
        <v>0</v>
      </c>
      <c r="M94" s="179"/>
      <c r="N94" s="179"/>
      <c r="O94" s="179"/>
      <c r="P94" s="179"/>
      <c r="Q94" s="179"/>
      <c r="R94" s="39"/>
    </row>
    <row r="95" spans="2:47" s="1" customFormat="1" ht="6.95" customHeight="1"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3"/>
    </row>
    <row r="99" spans="2:63" s="1" customFormat="1" ht="6.95" customHeight="1"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6"/>
    </row>
    <row r="100" spans="2:63" s="1" customFormat="1" ht="36.950000000000003" customHeight="1">
      <c r="B100" s="37"/>
      <c r="C100" s="191" t="s">
        <v>132</v>
      </c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39"/>
    </row>
    <row r="101" spans="2:63" s="1" customFormat="1" ht="6.95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9"/>
    </row>
    <row r="102" spans="2:63" s="1" customFormat="1" ht="30" customHeight="1">
      <c r="B102" s="37"/>
      <c r="C102" s="32" t="s">
        <v>19</v>
      </c>
      <c r="D102" s="38"/>
      <c r="E102" s="38"/>
      <c r="F102" s="247" t="str">
        <f>F6</f>
        <v>Koupaliště BpH - rekonstrukce sociálního zařízení</v>
      </c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38"/>
      <c r="R102" s="39"/>
    </row>
    <row r="103" spans="2:63" s="1" customFormat="1" ht="36.950000000000003" customHeight="1">
      <c r="B103" s="37"/>
      <c r="C103" s="71" t="s">
        <v>101</v>
      </c>
      <c r="D103" s="38"/>
      <c r="E103" s="38"/>
      <c r="F103" s="193" t="str">
        <f>F7</f>
        <v>04 - VRNY</v>
      </c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38"/>
      <c r="R103" s="39"/>
    </row>
    <row r="104" spans="2:63" s="1" customFormat="1" ht="6.95" customHeight="1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9"/>
    </row>
    <row r="105" spans="2:63" s="1" customFormat="1" ht="18" customHeight="1">
      <c r="B105" s="37"/>
      <c r="C105" s="32" t="s">
        <v>23</v>
      </c>
      <c r="D105" s="38"/>
      <c r="E105" s="38"/>
      <c r="F105" s="30" t="str">
        <f>F9</f>
        <v>Bystřice p.Hostýnem</v>
      </c>
      <c r="G105" s="38"/>
      <c r="H105" s="38"/>
      <c r="I105" s="38"/>
      <c r="J105" s="38"/>
      <c r="K105" s="32" t="s">
        <v>25</v>
      </c>
      <c r="L105" s="38"/>
      <c r="M105" s="250" t="str">
        <f>IF(O9="","",O9)</f>
        <v>6. 2. 2019</v>
      </c>
      <c r="N105" s="250"/>
      <c r="O105" s="250"/>
      <c r="P105" s="250"/>
      <c r="Q105" s="38"/>
      <c r="R105" s="39"/>
    </row>
    <row r="106" spans="2:63" s="1" customFormat="1" ht="6.95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9"/>
    </row>
    <row r="107" spans="2:63" s="1" customFormat="1" ht="15">
      <c r="B107" s="37"/>
      <c r="C107" s="32" t="s">
        <v>27</v>
      </c>
      <c r="D107" s="38"/>
      <c r="E107" s="38"/>
      <c r="F107" s="30" t="str">
        <f>E12</f>
        <v>Město Bystřice pod Hostýnem</v>
      </c>
      <c r="G107" s="38"/>
      <c r="H107" s="38"/>
      <c r="I107" s="38"/>
      <c r="J107" s="38"/>
      <c r="K107" s="32" t="s">
        <v>33</v>
      </c>
      <c r="L107" s="38"/>
      <c r="M107" s="211" t="str">
        <f>E18</f>
        <v xml:space="preserve"> </v>
      </c>
      <c r="N107" s="211"/>
      <c r="O107" s="211"/>
      <c r="P107" s="211"/>
      <c r="Q107" s="211"/>
      <c r="R107" s="39"/>
    </row>
    <row r="108" spans="2:63" s="1" customFormat="1" ht="14.45" customHeight="1">
      <c r="B108" s="37"/>
      <c r="C108" s="32" t="s">
        <v>31</v>
      </c>
      <c r="D108" s="38"/>
      <c r="E108" s="38"/>
      <c r="F108" s="30" t="str">
        <f>IF(E15="","",E15)</f>
        <v>Vyplň údaj</v>
      </c>
      <c r="G108" s="38"/>
      <c r="H108" s="38"/>
      <c r="I108" s="38"/>
      <c r="J108" s="38"/>
      <c r="K108" s="32" t="s">
        <v>36</v>
      </c>
      <c r="L108" s="38"/>
      <c r="M108" s="211" t="str">
        <f>E21</f>
        <v xml:space="preserve"> </v>
      </c>
      <c r="N108" s="211"/>
      <c r="O108" s="211"/>
      <c r="P108" s="211"/>
      <c r="Q108" s="211"/>
      <c r="R108" s="39"/>
    </row>
    <row r="109" spans="2:63" s="1" customFormat="1" ht="10.35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spans="2:63" s="8" customFormat="1" ht="29.25" customHeight="1">
      <c r="B110" s="125"/>
      <c r="C110" s="126" t="s">
        <v>133</v>
      </c>
      <c r="D110" s="127" t="s">
        <v>134</v>
      </c>
      <c r="E110" s="127" t="s">
        <v>58</v>
      </c>
      <c r="F110" s="251" t="s">
        <v>135</v>
      </c>
      <c r="G110" s="251"/>
      <c r="H110" s="251"/>
      <c r="I110" s="251"/>
      <c r="J110" s="127" t="s">
        <v>136</v>
      </c>
      <c r="K110" s="127" t="s">
        <v>137</v>
      </c>
      <c r="L110" s="251" t="s">
        <v>138</v>
      </c>
      <c r="M110" s="251"/>
      <c r="N110" s="251" t="s">
        <v>106</v>
      </c>
      <c r="O110" s="251"/>
      <c r="P110" s="251"/>
      <c r="Q110" s="252"/>
      <c r="R110" s="128"/>
      <c r="T110" s="78" t="s">
        <v>139</v>
      </c>
      <c r="U110" s="79" t="s">
        <v>40</v>
      </c>
      <c r="V110" s="79" t="s">
        <v>140</v>
      </c>
      <c r="W110" s="79" t="s">
        <v>141</v>
      </c>
      <c r="X110" s="79" t="s">
        <v>142</v>
      </c>
      <c r="Y110" s="79" t="s">
        <v>143</v>
      </c>
      <c r="Z110" s="79" t="s">
        <v>144</v>
      </c>
      <c r="AA110" s="80" t="s">
        <v>145</v>
      </c>
    </row>
    <row r="111" spans="2:63" s="1" customFormat="1" ht="29.25" customHeight="1">
      <c r="B111" s="37"/>
      <c r="C111" s="82" t="s">
        <v>103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224">
        <f>BK111</f>
        <v>0</v>
      </c>
      <c r="O111" s="225"/>
      <c r="P111" s="225"/>
      <c r="Q111" s="225"/>
      <c r="R111" s="39"/>
      <c r="T111" s="81"/>
      <c r="U111" s="53"/>
      <c r="V111" s="53"/>
      <c r="W111" s="129">
        <f>W112+W117</f>
        <v>0</v>
      </c>
      <c r="X111" s="53"/>
      <c r="Y111" s="129">
        <f>Y112+Y117</f>
        <v>0</v>
      </c>
      <c r="Z111" s="53"/>
      <c r="AA111" s="130">
        <f>AA112+AA117</f>
        <v>0</v>
      </c>
      <c r="AT111" s="21" t="s">
        <v>74</v>
      </c>
      <c r="AU111" s="21" t="s">
        <v>107</v>
      </c>
      <c r="BK111" s="131">
        <f>BK112+BK117</f>
        <v>0</v>
      </c>
    </row>
    <row r="112" spans="2:63" s="9" customFormat="1" ht="37.35" customHeight="1">
      <c r="B112" s="132"/>
      <c r="C112" s="133"/>
      <c r="D112" s="134" t="s">
        <v>1172</v>
      </c>
      <c r="E112" s="134"/>
      <c r="F112" s="134"/>
      <c r="G112" s="134"/>
      <c r="H112" s="134"/>
      <c r="I112" s="134"/>
      <c r="J112" s="134"/>
      <c r="K112" s="134"/>
      <c r="L112" s="134"/>
      <c r="M112" s="134"/>
      <c r="N112" s="226">
        <f>BK112</f>
        <v>0</v>
      </c>
      <c r="O112" s="227"/>
      <c r="P112" s="227"/>
      <c r="Q112" s="227"/>
      <c r="R112" s="135"/>
      <c r="T112" s="136"/>
      <c r="U112" s="133"/>
      <c r="V112" s="133"/>
      <c r="W112" s="137">
        <f>W113+W115</f>
        <v>0</v>
      </c>
      <c r="X112" s="133"/>
      <c r="Y112" s="137">
        <f>Y113+Y115</f>
        <v>0</v>
      </c>
      <c r="Z112" s="133"/>
      <c r="AA112" s="138">
        <f>AA113+AA115</f>
        <v>0</v>
      </c>
      <c r="AR112" s="139" t="s">
        <v>175</v>
      </c>
      <c r="AT112" s="140" t="s">
        <v>74</v>
      </c>
      <c r="AU112" s="140" t="s">
        <v>75</v>
      </c>
      <c r="AY112" s="139" t="s">
        <v>146</v>
      </c>
      <c r="BK112" s="141">
        <f>BK113+BK115</f>
        <v>0</v>
      </c>
    </row>
    <row r="113" spans="2:65" s="9" customFormat="1" ht="19.899999999999999" customHeight="1">
      <c r="B113" s="132"/>
      <c r="C113" s="133"/>
      <c r="D113" s="142" t="s">
        <v>1173</v>
      </c>
      <c r="E113" s="142"/>
      <c r="F113" s="142"/>
      <c r="G113" s="142"/>
      <c r="H113" s="142"/>
      <c r="I113" s="142"/>
      <c r="J113" s="142"/>
      <c r="K113" s="142"/>
      <c r="L113" s="142"/>
      <c r="M113" s="142"/>
      <c r="N113" s="228">
        <f>BK113</f>
        <v>0</v>
      </c>
      <c r="O113" s="229"/>
      <c r="P113" s="229"/>
      <c r="Q113" s="229"/>
      <c r="R113" s="135"/>
      <c r="T113" s="136"/>
      <c r="U113" s="133"/>
      <c r="V113" s="133"/>
      <c r="W113" s="137">
        <f>W114</f>
        <v>0</v>
      </c>
      <c r="X113" s="133"/>
      <c r="Y113" s="137">
        <f>Y114</f>
        <v>0</v>
      </c>
      <c r="Z113" s="133"/>
      <c r="AA113" s="138">
        <f>AA114</f>
        <v>0</v>
      </c>
      <c r="AR113" s="139" t="s">
        <v>175</v>
      </c>
      <c r="AT113" s="140" t="s">
        <v>74</v>
      </c>
      <c r="AU113" s="140" t="s">
        <v>83</v>
      </c>
      <c r="AY113" s="139" t="s">
        <v>146</v>
      </c>
      <c r="BK113" s="141">
        <f>BK114</f>
        <v>0</v>
      </c>
    </row>
    <row r="114" spans="2:65" s="1" customFormat="1" ht="16.5" customHeight="1">
      <c r="B114" s="123"/>
      <c r="C114" s="143" t="s">
        <v>83</v>
      </c>
      <c r="D114" s="143" t="s">
        <v>147</v>
      </c>
      <c r="E114" s="144" t="s">
        <v>1175</v>
      </c>
      <c r="F114" s="240" t="s">
        <v>1176</v>
      </c>
      <c r="G114" s="240"/>
      <c r="H114" s="240"/>
      <c r="I114" s="240"/>
      <c r="J114" s="145" t="s">
        <v>655</v>
      </c>
      <c r="K114" s="146">
        <v>1</v>
      </c>
      <c r="L114" s="241"/>
      <c r="M114" s="241"/>
      <c r="N114" s="223">
        <f>ROUND(L114*K114,2)</f>
        <v>0</v>
      </c>
      <c r="O114" s="223"/>
      <c r="P114" s="223"/>
      <c r="Q114" s="223"/>
      <c r="R114" s="124"/>
      <c r="T114" s="147" t="s">
        <v>5</v>
      </c>
      <c r="U114" s="46" t="s">
        <v>41</v>
      </c>
      <c r="V114" s="38"/>
      <c r="W114" s="148">
        <f>V114*K114</f>
        <v>0</v>
      </c>
      <c r="X114" s="148">
        <v>0</v>
      </c>
      <c r="Y114" s="148">
        <f>X114*K114</f>
        <v>0</v>
      </c>
      <c r="Z114" s="148">
        <v>0</v>
      </c>
      <c r="AA114" s="149">
        <f>Z114*K114</f>
        <v>0</v>
      </c>
      <c r="AR114" s="21" t="s">
        <v>1177</v>
      </c>
      <c r="AT114" s="21" t="s">
        <v>147</v>
      </c>
      <c r="AU114" s="21" t="s">
        <v>99</v>
      </c>
      <c r="AY114" s="21" t="s">
        <v>146</v>
      </c>
      <c r="BE114" s="105">
        <f>IF(U114="základní",N114,0)</f>
        <v>0</v>
      </c>
      <c r="BF114" s="105">
        <f>IF(U114="snížená",N114,0)</f>
        <v>0</v>
      </c>
      <c r="BG114" s="105">
        <f>IF(U114="zákl. přenesená",N114,0)</f>
        <v>0</v>
      </c>
      <c r="BH114" s="105">
        <f>IF(U114="sníž. přenesená",N114,0)</f>
        <v>0</v>
      </c>
      <c r="BI114" s="105">
        <f>IF(U114="nulová",N114,0)</f>
        <v>0</v>
      </c>
      <c r="BJ114" s="21" t="s">
        <v>83</v>
      </c>
      <c r="BK114" s="105">
        <f>ROUND(L114*K114,2)</f>
        <v>0</v>
      </c>
      <c r="BL114" s="21" t="s">
        <v>1177</v>
      </c>
      <c r="BM114" s="21" t="s">
        <v>1178</v>
      </c>
    </row>
    <row r="115" spans="2:65" s="9" customFormat="1" ht="29.85" customHeight="1">
      <c r="B115" s="132"/>
      <c r="C115" s="133"/>
      <c r="D115" s="142" t="s">
        <v>1174</v>
      </c>
      <c r="E115" s="142"/>
      <c r="F115" s="142"/>
      <c r="G115" s="142"/>
      <c r="H115" s="142"/>
      <c r="I115" s="142"/>
      <c r="J115" s="142"/>
      <c r="K115" s="142"/>
      <c r="L115" s="142"/>
      <c r="M115" s="142"/>
      <c r="N115" s="230">
        <f>BK115</f>
        <v>0</v>
      </c>
      <c r="O115" s="231"/>
      <c r="P115" s="231"/>
      <c r="Q115" s="231"/>
      <c r="R115" s="135"/>
      <c r="T115" s="136"/>
      <c r="U115" s="133"/>
      <c r="V115" s="133"/>
      <c r="W115" s="137">
        <f>W116</f>
        <v>0</v>
      </c>
      <c r="X115" s="133"/>
      <c r="Y115" s="137">
        <f>Y116</f>
        <v>0</v>
      </c>
      <c r="Z115" s="133"/>
      <c r="AA115" s="138">
        <f>AA116</f>
        <v>0</v>
      </c>
      <c r="AR115" s="139" t="s">
        <v>175</v>
      </c>
      <c r="AT115" s="140" t="s">
        <v>74</v>
      </c>
      <c r="AU115" s="140" t="s">
        <v>83</v>
      </c>
      <c r="AY115" s="139" t="s">
        <v>146</v>
      </c>
      <c r="BK115" s="141">
        <f>BK116</f>
        <v>0</v>
      </c>
    </row>
    <row r="116" spans="2:65" s="1" customFormat="1" ht="16.5" customHeight="1">
      <c r="B116" s="123"/>
      <c r="C116" s="143" t="s">
        <v>99</v>
      </c>
      <c r="D116" s="143" t="s">
        <v>147</v>
      </c>
      <c r="E116" s="144" t="s">
        <v>1179</v>
      </c>
      <c r="F116" s="240" t="s">
        <v>131</v>
      </c>
      <c r="G116" s="240"/>
      <c r="H116" s="240"/>
      <c r="I116" s="240"/>
      <c r="J116" s="145" t="s">
        <v>1180</v>
      </c>
      <c r="K116" s="146">
        <v>3</v>
      </c>
      <c r="L116" s="241"/>
      <c r="M116" s="241"/>
      <c r="N116" s="223">
        <f>ROUND(L116*K116,2)</f>
        <v>0</v>
      </c>
      <c r="O116" s="223"/>
      <c r="P116" s="223"/>
      <c r="Q116" s="223"/>
      <c r="R116" s="124"/>
      <c r="T116" s="147" t="s">
        <v>5</v>
      </c>
      <c r="U116" s="46" t="s">
        <v>41</v>
      </c>
      <c r="V116" s="38"/>
      <c r="W116" s="148">
        <f>V116*K116</f>
        <v>0</v>
      </c>
      <c r="X116" s="148">
        <v>0</v>
      </c>
      <c r="Y116" s="148">
        <f>X116*K116</f>
        <v>0</v>
      </c>
      <c r="Z116" s="148">
        <v>0</v>
      </c>
      <c r="AA116" s="149">
        <f>Z116*K116</f>
        <v>0</v>
      </c>
      <c r="AR116" s="21" t="s">
        <v>1177</v>
      </c>
      <c r="AT116" s="21" t="s">
        <v>147</v>
      </c>
      <c r="AU116" s="21" t="s">
        <v>99</v>
      </c>
      <c r="AY116" s="21" t="s">
        <v>146</v>
      </c>
      <c r="BE116" s="105">
        <f>IF(U116="základní",N116,0)</f>
        <v>0</v>
      </c>
      <c r="BF116" s="105">
        <f>IF(U116="snížená",N116,0)</f>
        <v>0</v>
      </c>
      <c r="BG116" s="105">
        <f>IF(U116="zákl. přenesená",N116,0)</f>
        <v>0</v>
      </c>
      <c r="BH116" s="105">
        <f>IF(U116="sníž. přenesená",N116,0)</f>
        <v>0</v>
      </c>
      <c r="BI116" s="105">
        <f>IF(U116="nulová",N116,0)</f>
        <v>0</v>
      </c>
      <c r="BJ116" s="21" t="s">
        <v>83</v>
      </c>
      <c r="BK116" s="105">
        <f>ROUND(L116*K116,2)</f>
        <v>0</v>
      </c>
      <c r="BL116" s="21" t="s">
        <v>1177</v>
      </c>
      <c r="BM116" s="21" t="s">
        <v>1181</v>
      </c>
    </row>
    <row r="117" spans="2:65" s="1" customFormat="1" ht="49.9" customHeight="1">
      <c r="B117" s="37"/>
      <c r="C117" s="38"/>
      <c r="D117" s="134"/>
      <c r="E117" s="38"/>
      <c r="F117" s="38"/>
      <c r="G117" s="38"/>
      <c r="H117" s="38"/>
      <c r="I117" s="38"/>
      <c r="J117" s="38"/>
      <c r="K117" s="38"/>
      <c r="L117" s="38"/>
      <c r="M117" s="38"/>
      <c r="N117" s="220"/>
      <c r="O117" s="221"/>
      <c r="P117" s="221"/>
      <c r="Q117" s="221"/>
      <c r="R117" s="39"/>
      <c r="T117" s="178"/>
      <c r="U117" s="58"/>
      <c r="V117" s="58"/>
      <c r="W117" s="58"/>
      <c r="X117" s="58"/>
      <c r="Y117" s="58"/>
      <c r="Z117" s="58"/>
      <c r="AA117" s="60"/>
      <c r="AT117" s="21" t="s">
        <v>74</v>
      </c>
      <c r="AU117" s="21" t="s">
        <v>75</v>
      </c>
      <c r="AY117" s="21" t="s">
        <v>885</v>
      </c>
      <c r="BK117" s="105">
        <v>0</v>
      </c>
    </row>
    <row r="118" spans="2:65" s="1" customFormat="1" ht="6.95" customHeight="1"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3"/>
    </row>
  </sheetData>
  <mergeCells count="6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N89:Q89"/>
    <mergeCell ref="N90:Q90"/>
    <mergeCell ref="N91:Q91"/>
    <mergeCell ref="F79:P79"/>
    <mergeCell ref="M81:P81"/>
    <mergeCell ref="M83:Q83"/>
    <mergeCell ref="M84:Q84"/>
    <mergeCell ref="C86:G86"/>
    <mergeCell ref="N86:Q86"/>
    <mergeCell ref="N115:Q115"/>
    <mergeCell ref="N117:Q117"/>
    <mergeCell ref="F114:I114"/>
    <mergeCell ref="L114:M114"/>
    <mergeCell ref="N114:Q114"/>
    <mergeCell ref="F116:I116"/>
    <mergeCell ref="L116:M116"/>
    <mergeCell ref="N116:Q116"/>
    <mergeCell ref="H1:K1"/>
    <mergeCell ref="S2:AC2"/>
    <mergeCell ref="N111:Q111"/>
    <mergeCell ref="N112:Q112"/>
    <mergeCell ref="N113:Q113"/>
    <mergeCell ref="M107:Q107"/>
    <mergeCell ref="M108:Q108"/>
    <mergeCell ref="F110:I110"/>
    <mergeCell ref="L110:M110"/>
    <mergeCell ref="N110:Q110"/>
    <mergeCell ref="L94:Q94"/>
    <mergeCell ref="C100:Q100"/>
    <mergeCell ref="F102:P102"/>
    <mergeCell ref="F103:P103"/>
    <mergeCell ref="M105:P105"/>
    <mergeCell ref="N88:Q88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01 - Stavební práce</vt:lpstr>
      <vt:lpstr>02 - ZTI</vt:lpstr>
      <vt:lpstr>03 - Elektro</vt:lpstr>
      <vt:lpstr>04 - VRNY</vt:lpstr>
      <vt:lpstr>'01 - Stavební práce'!Názvy_tisku</vt:lpstr>
      <vt:lpstr>'02 - ZTI'!Názvy_tisku</vt:lpstr>
      <vt:lpstr>'03 - Elektro'!Názvy_tisku</vt:lpstr>
      <vt:lpstr>'04 - VRNY'!Názvy_tisku</vt:lpstr>
      <vt:lpstr>'Rekapitulace stavby'!Názvy_tisku</vt:lpstr>
      <vt:lpstr>'01 - Stavební práce'!Oblast_tisku</vt:lpstr>
      <vt:lpstr>'02 - ZTI'!Oblast_tisku</vt:lpstr>
      <vt:lpstr>'03 - Elektro'!Oblast_tisku</vt:lpstr>
      <vt:lpstr>'04 - VRNY'!Oblast_tisku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PC-HLJ\hlavica</dc:creator>
  <cp:lastModifiedBy>Winkler Aleš</cp:lastModifiedBy>
  <dcterms:created xsi:type="dcterms:W3CDTF">2019-02-12T06:58:56Z</dcterms:created>
  <dcterms:modified xsi:type="dcterms:W3CDTF">2019-04-12T05:32:06Z</dcterms:modified>
</cp:coreProperties>
</file>