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HarvestoroveSluzby OZLT_DNS\HarvestoroveSluzby - Vyzva 17-2022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ponuka'!$A$1:$O$35</definedName>
  </definedNames>
  <calcPr calcId="162913"/>
</workbook>
</file>

<file path=xl/calcChain.xml><?xml version="1.0" encoding="utf-8"?>
<calcChain xmlns="http://schemas.openxmlformats.org/spreadsheetml/2006/main">
  <c r="O17" i="1" l="1"/>
  <c r="L20" i="1" l="1"/>
  <c r="F18" i="1" l="1"/>
  <c r="E18" i="1"/>
  <c r="O13" i="1" l="1"/>
  <c r="O14" i="1"/>
  <c r="G15" i="1"/>
  <c r="O16" i="1"/>
  <c r="O15" i="1" l="1"/>
  <c r="G12" i="1"/>
  <c r="O12" i="1" s="1"/>
  <c r="G18" i="1" l="1"/>
  <c r="P12" i="1"/>
  <c r="O18" i="1" l="1"/>
  <c r="P18" i="1" s="1"/>
  <c r="O20" i="1" l="1"/>
  <c r="P20" i="1" s="1"/>
  <c r="O22" i="1" l="1"/>
  <c r="O21" i="1" s="1"/>
</calcChain>
</file>

<file path=xl/sharedStrings.xml><?xml version="1.0" encoding="utf-8"?>
<sst xmlns="http://schemas.openxmlformats.org/spreadsheetml/2006/main" count="90" uniqueCount="80">
  <si>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</si>
  <si>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</si>
  <si>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</si>
  <si>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</si>
  <si>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</si>
  <si>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</si>
  <si>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</si>
  <si>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</si>
  <si>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</si>
  <si>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</si>
  <si>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</si>
  <si>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</si>
  <si>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</si>
  <si>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</si>
  <si>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</si>
  <si>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</si>
  <si>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</si>
  <si>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</si>
  <si>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</si>
  <si>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</si>
  <si>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</si>
  <si>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</si>
  <si>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</si>
  <si>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</si>
  <si>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</si>
  <si>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</si>
  <si>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</si>
  <si>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</si>
  <si>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</si>
  <si>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</si>
  <si>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</si>
  <si>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</si>
  <si>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</si>
  <si>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</si>
  <si>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</si>
  <si>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</si>
  <si>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</si>
  <si>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</si>
  <si>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</si>
  <si>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</si>
  <si>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</si>
  <si>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</si>
  <si>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</si>
  <si>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</si>
  <si>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</si>
  <si>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</si>
  <si>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</si>
  <si>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</si>
  <si>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</si>
  <si>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</si>
  <si>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</si>
  <si>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</si>
  <si>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</si>
  <si>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</si>
  <si>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</si>
  <si>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</si>
  <si>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</si>
  <si>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</si>
  <si>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</si>
  <si>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</si>
  <si>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</si>
  <si>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</si>
  <si>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</si>
  <si>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</si>
  <si>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</si>
  <si>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</si>
  <si>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</si>
  <si>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</si>
  <si>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</si>
  <si>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</si>
  <si>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</si>
  <si>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Lesy SR š.p. OZ Karpaty</t>
  </si>
  <si>
    <t>Lesnícke služby v ťažbovom procese - viacoperačné technológie na OZ Karpaty, VC Majdán</t>
  </si>
  <si>
    <t>Políčko</t>
  </si>
  <si>
    <t>Koza</t>
  </si>
  <si>
    <t>OU</t>
  </si>
  <si>
    <t>VU+</t>
  </si>
  <si>
    <t>24.10.2022 Ing. Róbert Smolarčík</t>
  </si>
  <si>
    <t>časť „C“ - Ťažba a výroba sortimentov v lanovkových / ťažkoprístupných terénoch forvestermi a ich sústreďovanie z lokality peň forvestermi na vývozné miesto alebo odvozné miesto / ich vývoz forwardermi na odvozné miesto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</si>
  <si>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do 31.12.2022. Zo SP je požadovaná technológia z bodu 3. Predmet zákazky - (bližšie vymedzenie predmetu zákazky) : časť „C“ - Ťažba a výroba sortimentov v lanovkových / ťažkoprístupných terénoch forvestermi a ich sústreďovanie z lokality peň forvestermi na vývozné miesto alebo odvozné miesto / ich vývoz forwardermi na odvozné miesto                                              Objednávateľ na požiadanie dodávateľa prác umožní obhliadku porastov. Kontaktná osoba: Ing.Michal Kralovič +421918333087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</si>
</sst>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3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Protection="1"/>
    <xf numFmtId="0" fontId="0" fillId="3" borderId="34" xfId="0" applyFill="1" applyBorder="1" applyProtection="1"/>
    <xf numFmtId="0" fontId="10" fillId="3" borderId="32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7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vertical="center" wrapText="1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50" xfId="0" applyFont="1" applyFill="1" applyBorder="1" applyAlignment="1" applyProtection="1">
      <alignment horizontal="right" vertical="center" wrapText="1"/>
    </xf>
    <xf numFmtId="4" fontId="10" fillId="3" borderId="33" xfId="0" applyNumberFormat="1" applyFont="1" applyFill="1" applyBorder="1" applyAlignment="1" applyProtection="1">
      <alignment horizontal="center" vertical="center"/>
    </xf>
    <xf numFmtId="4" fontId="6" fillId="3" borderId="51" xfId="0" applyNumberFormat="1" applyFont="1" applyFill="1" applyBorder="1" applyAlignment="1" applyProtection="1">
      <alignment horizontal="center" vertical="center"/>
      <protection locked="0"/>
    </xf>
    <xf numFmtId="3" fontId="0" fillId="3" borderId="31" xfId="0" applyNumberFormat="1" applyFont="1" applyFill="1" applyBorder="1" applyAlignment="1" applyProtection="1">
      <alignment horizontal="righ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2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0" fillId="3" borderId="52" xfId="0" applyFont="1" applyFill="1" applyBorder="1" applyAlignment="1" applyProtection="1">
      <alignment horizontal="center" vertical="center" wrapText="1"/>
    </xf>
    <xf numFmtId="0" fontId="10" fillId="3" borderId="53" xfId="0" applyFont="1" applyFill="1" applyBorder="1" applyAlignment="1" applyProtection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view="pageBreakPreview" zoomScaleNormal="100" zoomScaleSheetLayoutView="100" workbookViewId="0">
      <selection activeCell="R16" sqref="R1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1" t="s">
        <v>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142" t="s">
        <v>72</v>
      </c>
      <c r="D3" s="143"/>
      <c r="E3" s="143"/>
      <c r="F3" s="143"/>
      <c r="G3" s="143"/>
      <c r="H3" s="143"/>
      <c r="I3" s="143"/>
      <c r="J3" s="143"/>
      <c r="K3" s="143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32"/>
      <c r="F5" s="13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3" t="s">
        <v>71</v>
      </c>
      <c r="C6" s="133"/>
      <c r="D6" s="133"/>
      <c r="E6" s="133"/>
      <c r="F6" s="13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4"/>
      <c r="C7" s="134"/>
      <c r="D7" s="134"/>
      <c r="E7" s="134"/>
      <c r="F7" s="13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0" t="s">
        <v>66</v>
      </c>
      <c r="B8" s="13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7" t="s">
        <v>70</v>
      </c>
      <c r="B9" s="135" t="s">
        <v>2</v>
      </c>
      <c r="C9" s="137" t="s">
        <v>53</v>
      </c>
      <c r="D9" s="138"/>
      <c r="E9" s="139" t="s">
        <v>3</v>
      </c>
      <c r="F9" s="140"/>
      <c r="G9" s="141"/>
      <c r="H9" s="122" t="s">
        <v>4</v>
      </c>
      <c r="I9" s="114" t="s">
        <v>5</v>
      </c>
      <c r="J9" s="125" t="s">
        <v>6</v>
      </c>
      <c r="K9" s="128" t="s">
        <v>7</v>
      </c>
      <c r="L9" s="114" t="s">
        <v>54</v>
      </c>
      <c r="M9" s="114" t="s">
        <v>60</v>
      </c>
      <c r="N9" s="104" t="s">
        <v>58</v>
      </c>
      <c r="O9" s="106" t="s">
        <v>59</v>
      </c>
    </row>
    <row r="10" spans="1:16" ht="21.75" customHeight="1" x14ac:dyDescent="0.25">
      <c r="A10" s="25"/>
      <c r="B10" s="136"/>
      <c r="C10" s="108" t="s">
        <v>67</v>
      </c>
      <c r="D10" s="109"/>
      <c r="E10" s="108" t="s">
        <v>9</v>
      </c>
      <c r="F10" s="110" t="s">
        <v>10</v>
      </c>
      <c r="G10" s="112" t="s">
        <v>11</v>
      </c>
      <c r="H10" s="123"/>
      <c r="I10" s="115"/>
      <c r="J10" s="126"/>
      <c r="K10" s="129"/>
      <c r="L10" s="115"/>
      <c r="M10" s="115"/>
      <c r="N10" s="105"/>
      <c r="O10" s="107"/>
    </row>
    <row r="11" spans="1:16" ht="50.25" customHeight="1" thickBot="1" x14ac:dyDescent="0.3">
      <c r="A11" s="26"/>
      <c r="B11" s="136"/>
      <c r="C11" s="108"/>
      <c r="D11" s="109"/>
      <c r="E11" s="108"/>
      <c r="F11" s="111"/>
      <c r="G11" s="113"/>
      <c r="H11" s="124"/>
      <c r="I11" s="115"/>
      <c r="J11" s="127"/>
      <c r="K11" s="129"/>
      <c r="L11" s="116"/>
      <c r="M11" s="116"/>
      <c r="N11" s="105"/>
      <c r="O11" s="107"/>
    </row>
    <row r="12" spans="1:16" ht="15.75" thickBot="1" x14ac:dyDescent="0.3">
      <c r="A12" s="27" t="s">
        <v>73</v>
      </c>
      <c r="B12" s="60">
        <v>31</v>
      </c>
      <c r="C12" s="117" t="s">
        <v>78</v>
      </c>
      <c r="D12" s="118"/>
      <c r="E12" s="61"/>
      <c r="F12" s="62">
        <v>956</v>
      </c>
      <c r="G12" s="63">
        <f>E12+F12</f>
        <v>956</v>
      </c>
      <c r="H12" s="64" t="s">
        <v>75</v>
      </c>
      <c r="I12" s="65"/>
      <c r="J12" s="65">
        <v>0.8</v>
      </c>
      <c r="K12" s="66">
        <v>450</v>
      </c>
      <c r="L12" s="68">
        <v>25627</v>
      </c>
      <c r="M12" s="28" t="s">
        <v>61</v>
      </c>
      <c r="N12" s="56"/>
      <c r="O12" s="29">
        <f>SUM(N12*G12)</f>
        <v>0</v>
      </c>
      <c r="P12" s="12" t="str">
        <f>IF( O12=0," ", IF(100-((L12/O12)*100)&gt;20,"viac ako 20%",0))</f>
        <v xml:space="preserve"> </v>
      </c>
    </row>
    <row r="13" spans="1:16" ht="15.75" thickBot="1" x14ac:dyDescent="0.3">
      <c r="A13" s="27" t="s">
        <v>73</v>
      </c>
      <c r="B13" s="71">
        <v>36</v>
      </c>
      <c r="C13" s="119"/>
      <c r="D13" s="120"/>
      <c r="E13" s="72"/>
      <c r="F13" s="73">
        <v>400</v>
      </c>
      <c r="G13" s="67">
        <v>401</v>
      </c>
      <c r="H13" s="64" t="s">
        <v>76</v>
      </c>
      <c r="I13" s="31"/>
      <c r="J13" s="31">
        <v>0.46</v>
      </c>
      <c r="K13" s="55">
        <v>500</v>
      </c>
      <c r="L13" s="68">
        <v>11944</v>
      </c>
      <c r="M13" s="30" t="s">
        <v>61</v>
      </c>
      <c r="N13" s="56"/>
      <c r="O13" s="29">
        <f t="shared" ref="O13:O17" si="0">SUM(N13*G13)</f>
        <v>0</v>
      </c>
      <c r="P13" s="12"/>
    </row>
    <row r="14" spans="1:16" ht="15.75" thickBot="1" x14ac:dyDescent="0.3">
      <c r="A14" s="27" t="s">
        <v>73</v>
      </c>
      <c r="B14" s="71">
        <v>29</v>
      </c>
      <c r="C14" s="119"/>
      <c r="D14" s="120"/>
      <c r="E14" s="72"/>
      <c r="F14" s="73">
        <v>340</v>
      </c>
      <c r="G14" s="67">
        <v>339</v>
      </c>
      <c r="H14" s="64" t="s">
        <v>75</v>
      </c>
      <c r="I14" s="31"/>
      <c r="J14" s="31">
        <v>0.57999999999999996</v>
      </c>
      <c r="K14" s="55">
        <v>850</v>
      </c>
      <c r="L14" s="68">
        <v>9953</v>
      </c>
      <c r="M14" s="30" t="s">
        <v>61</v>
      </c>
      <c r="N14" s="56"/>
      <c r="O14" s="29">
        <f t="shared" si="0"/>
        <v>0</v>
      </c>
      <c r="P14" s="12"/>
    </row>
    <row r="15" spans="1:16" ht="15.75" thickBot="1" x14ac:dyDescent="0.3">
      <c r="A15" s="70" t="s">
        <v>74</v>
      </c>
      <c r="B15" s="71">
        <v>37</v>
      </c>
      <c r="C15" s="119"/>
      <c r="D15" s="120"/>
      <c r="E15" s="72"/>
      <c r="F15" s="73">
        <v>800</v>
      </c>
      <c r="G15" s="67">
        <f t="shared" ref="G15" si="1">E15+F15</f>
        <v>800</v>
      </c>
      <c r="H15" s="64" t="s">
        <v>75</v>
      </c>
      <c r="I15" s="31"/>
      <c r="J15" s="31">
        <v>0.6</v>
      </c>
      <c r="K15" s="55">
        <v>650</v>
      </c>
      <c r="L15" s="68">
        <v>25492</v>
      </c>
      <c r="M15" s="30" t="s">
        <v>61</v>
      </c>
      <c r="N15" s="56"/>
      <c r="O15" s="29">
        <f t="shared" si="0"/>
        <v>0</v>
      </c>
      <c r="P15" s="12"/>
    </row>
    <row r="16" spans="1:16" ht="15.75" thickBot="1" x14ac:dyDescent="0.3">
      <c r="A16" s="70"/>
      <c r="B16" s="71"/>
      <c r="C16" s="119"/>
      <c r="D16" s="120"/>
      <c r="E16" s="72"/>
      <c r="F16" s="73"/>
      <c r="G16" s="67"/>
      <c r="H16" s="64"/>
      <c r="I16" s="31"/>
      <c r="J16" s="31"/>
      <c r="K16" s="55"/>
      <c r="L16" s="68"/>
      <c r="M16" s="30"/>
      <c r="N16" s="56"/>
      <c r="O16" s="29">
        <f t="shared" si="0"/>
        <v>0</v>
      </c>
      <c r="P16" s="12"/>
    </row>
    <row r="17" spans="1:16" x14ac:dyDescent="0.25">
      <c r="A17" s="70"/>
      <c r="B17" s="71"/>
      <c r="C17" s="119"/>
      <c r="D17" s="120"/>
      <c r="E17" s="72"/>
      <c r="F17" s="73"/>
      <c r="G17" s="67"/>
      <c r="H17" s="64"/>
      <c r="I17" s="31"/>
      <c r="J17" s="31"/>
      <c r="K17" s="55"/>
      <c r="L17" s="68"/>
      <c r="M17" s="30"/>
      <c r="N17" s="56"/>
      <c r="O17" s="29">
        <f t="shared" si="0"/>
        <v>0</v>
      </c>
      <c r="P17" s="12"/>
    </row>
    <row r="18" spans="1:16" ht="15.75" thickBot="1" x14ac:dyDescent="0.3">
      <c r="A18" s="32"/>
      <c r="B18" s="33"/>
      <c r="C18" s="85"/>
      <c r="D18" s="86"/>
      <c r="E18" s="77">
        <f>SUM(E12:E17)</f>
        <v>0</v>
      </c>
      <c r="F18" s="34">
        <f>SUM(F12:F17)</f>
        <v>2496</v>
      </c>
      <c r="G18" s="74">
        <f>SUM(G12:G17)</f>
        <v>2496</v>
      </c>
      <c r="H18" s="59"/>
      <c r="I18" s="33"/>
      <c r="J18" s="33"/>
      <c r="K18" s="69"/>
      <c r="L18" s="75"/>
      <c r="M18" s="45" t="s">
        <v>61</v>
      </c>
      <c r="N18" s="76"/>
      <c r="O18" s="45">
        <f t="shared" ref="O18" si="2">SUM(N18*G18)</f>
        <v>0</v>
      </c>
      <c r="P18" s="12" t="str">
        <f t="shared" ref="P18" si="3">IF( O18=0," ", IF(100-((L18/O18)*100)&gt;20,"viac ako 20%",0))</f>
        <v xml:space="preserve"> </v>
      </c>
    </row>
    <row r="19" spans="1:16" ht="15.75" thickBot="1" x14ac:dyDescent="0.3">
      <c r="A19" s="35"/>
      <c r="B19" s="36"/>
      <c r="C19" s="37"/>
      <c r="D19" s="38"/>
      <c r="E19" s="39"/>
      <c r="F19" s="39"/>
      <c r="G19" s="39"/>
      <c r="H19" s="40"/>
      <c r="I19" s="36"/>
      <c r="J19" s="36"/>
      <c r="K19" s="37"/>
      <c r="L19" s="47"/>
      <c r="M19" s="42"/>
      <c r="N19" s="46"/>
      <c r="O19" s="47"/>
      <c r="P19" s="12"/>
    </row>
    <row r="20" spans="1:16" ht="15.75" thickBot="1" x14ac:dyDescent="0.3">
      <c r="A20" s="58"/>
      <c r="B20" s="43"/>
      <c r="C20" s="43"/>
      <c r="D20" s="43"/>
      <c r="E20" s="43"/>
      <c r="F20" s="43"/>
      <c r="G20" s="43"/>
      <c r="H20" s="43"/>
      <c r="I20" s="43"/>
      <c r="J20" s="79" t="s">
        <v>13</v>
      </c>
      <c r="K20" s="79"/>
      <c r="L20" s="47">
        <f>SUM(L12:L18)</f>
        <v>73016</v>
      </c>
      <c r="M20" s="44"/>
      <c r="N20" s="48" t="s">
        <v>14</v>
      </c>
      <c r="O20" s="41">
        <f>SUM(O12:O18)</f>
        <v>0</v>
      </c>
      <c r="P20" s="12" t="str">
        <f>IF(O20&gt;L20,"prekročená cena","nižšia ako stanovená")</f>
        <v>nižšia ako stanovená</v>
      </c>
    </row>
    <row r="21" spans="1:16" ht="15.75" thickBot="1" x14ac:dyDescent="0.3">
      <c r="A21" s="80" t="s">
        <v>15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2"/>
      <c r="O21" s="41">
        <f>O22-O20</f>
        <v>0</v>
      </c>
    </row>
    <row r="22" spans="1:16" ht="15.75" thickBot="1" x14ac:dyDescent="0.3">
      <c r="A22" s="80" t="s">
        <v>16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2"/>
      <c r="O22" s="41">
        <f>IF("nie"=MID(I30,1,3),O20,(O20*1.2))</f>
        <v>0</v>
      </c>
    </row>
    <row r="23" spans="1:16" x14ac:dyDescent="0.25">
      <c r="A23" s="93" t="s">
        <v>17</v>
      </c>
      <c r="B23" s="93"/>
      <c r="C23" s="93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6" x14ac:dyDescent="0.25">
      <c r="A24" s="83" t="s">
        <v>65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spans="1:16" ht="25.5" customHeight="1" x14ac:dyDescent="0.25">
      <c r="A25" s="50" t="s">
        <v>57</v>
      </c>
      <c r="B25" s="50"/>
      <c r="C25" s="50"/>
      <c r="D25" s="50"/>
      <c r="E25" s="50"/>
      <c r="F25" s="50"/>
      <c r="G25" s="51" t="s">
        <v>55</v>
      </c>
      <c r="H25" s="50"/>
      <c r="I25" s="50"/>
      <c r="J25" s="52"/>
      <c r="K25" s="52"/>
      <c r="L25" s="52"/>
      <c r="M25" s="52"/>
      <c r="N25" s="52"/>
      <c r="O25" s="52"/>
    </row>
    <row r="26" spans="1:16" ht="15" customHeight="1" x14ac:dyDescent="0.25">
      <c r="A26" s="95" t="s">
        <v>79</v>
      </c>
      <c r="B26" s="96"/>
      <c r="C26" s="96"/>
      <c r="D26" s="96"/>
      <c r="E26" s="97"/>
      <c r="F26" s="94" t="s">
        <v>56</v>
      </c>
      <c r="G26" s="53" t="s">
        <v>18</v>
      </c>
      <c r="H26" s="87"/>
      <c r="I26" s="88"/>
      <c r="J26" s="88"/>
      <c r="K26" s="88"/>
      <c r="L26" s="88"/>
      <c r="M26" s="88"/>
      <c r="N26" s="88"/>
      <c r="O26" s="89"/>
    </row>
    <row r="27" spans="1:16" x14ac:dyDescent="0.25">
      <c r="A27" s="98"/>
      <c r="B27" s="99"/>
      <c r="C27" s="99"/>
      <c r="D27" s="99"/>
      <c r="E27" s="100"/>
      <c r="F27" s="94"/>
      <c r="G27" s="53" t="s">
        <v>19</v>
      </c>
      <c r="H27" s="87"/>
      <c r="I27" s="88"/>
      <c r="J27" s="88"/>
      <c r="K27" s="88"/>
      <c r="L27" s="88"/>
      <c r="M27" s="88"/>
      <c r="N27" s="88"/>
      <c r="O27" s="89"/>
    </row>
    <row r="28" spans="1:16" ht="18" customHeight="1" x14ac:dyDescent="0.25">
      <c r="A28" s="98"/>
      <c r="B28" s="99"/>
      <c r="C28" s="99"/>
      <c r="D28" s="99"/>
      <c r="E28" s="100"/>
      <c r="F28" s="94"/>
      <c r="G28" s="53" t="s">
        <v>20</v>
      </c>
      <c r="H28" s="87"/>
      <c r="I28" s="88"/>
      <c r="J28" s="88"/>
      <c r="K28" s="88"/>
      <c r="L28" s="88"/>
      <c r="M28" s="88"/>
      <c r="N28" s="88"/>
      <c r="O28" s="89"/>
    </row>
    <row r="29" spans="1:16" x14ac:dyDescent="0.25">
      <c r="A29" s="98"/>
      <c r="B29" s="99"/>
      <c r="C29" s="99"/>
      <c r="D29" s="99"/>
      <c r="E29" s="100"/>
      <c r="F29" s="94"/>
      <c r="G29" s="53" t="s">
        <v>21</v>
      </c>
      <c r="H29" s="87"/>
      <c r="I29" s="88"/>
      <c r="J29" s="88"/>
      <c r="K29" s="88"/>
      <c r="L29" s="88"/>
      <c r="M29" s="88"/>
      <c r="N29" s="88"/>
      <c r="O29" s="89"/>
    </row>
    <row r="30" spans="1:16" x14ac:dyDescent="0.25">
      <c r="A30" s="98"/>
      <c r="B30" s="99"/>
      <c r="C30" s="99"/>
      <c r="D30" s="99"/>
      <c r="E30" s="100"/>
      <c r="F30" s="94"/>
      <c r="G30" s="53" t="s">
        <v>22</v>
      </c>
      <c r="H30" s="87"/>
      <c r="I30" s="88"/>
      <c r="J30" s="88"/>
      <c r="K30" s="88"/>
      <c r="L30" s="88"/>
      <c r="M30" s="88"/>
      <c r="N30" s="88"/>
      <c r="O30" s="89"/>
    </row>
    <row r="31" spans="1:16" x14ac:dyDescent="0.25">
      <c r="A31" s="98"/>
      <c r="B31" s="99"/>
      <c r="C31" s="99"/>
      <c r="D31" s="99"/>
      <c r="E31" s="100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98"/>
      <c r="B32" s="99"/>
      <c r="C32" s="99"/>
      <c r="D32" s="99"/>
      <c r="E32" s="100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25">
      <c r="A33" s="101"/>
      <c r="B33" s="102"/>
      <c r="C33" s="102"/>
      <c r="D33" s="102"/>
      <c r="E33" s="103"/>
      <c r="F33" s="52"/>
      <c r="G33" s="24"/>
      <c r="H33" s="18"/>
      <c r="I33" s="24"/>
      <c r="J33" s="24" t="s">
        <v>23</v>
      </c>
      <c r="K33" s="24"/>
      <c r="L33" s="90"/>
      <c r="M33" s="91"/>
      <c r="N33" s="92"/>
      <c r="O33" s="24"/>
    </row>
    <row r="34" spans="1:15" x14ac:dyDescent="0.25">
      <c r="A34" s="78" t="s">
        <v>77</v>
      </c>
      <c r="B34" s="52"/>
      <c r="C34" s="52"/>
      <c r="D34" s="52"/>
      <c r="E34" s="52"/>
      <c r="F34" s="52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21"/>
      <c r="B35" s="21"/>
      <c r="C35" s="21"/>
      <c r="D35" s="21"/>
      <c r="E35" s="21"/>
      <c r="F35" s="21"/>
      <c r="G35" s="24"/>
      <c r="H35" s="24"/>
      <c r="I35" s="24"/>
      <c r="J35" s="24"/>
      <c r="K35" s="24"/>
      <c r="L35" s="24"/>
      <c r="M35" s="24"/>
      <c r="N35" s="24"/>
      <c r="O35" s="24"/>
    </row>
  </sheetData>
  <mergeCells count="36">
    <mergeCell ref="C12:D17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30:O30"/>
    <mergeCell ref="L33:N33"/>
    <mergeCell ref="A23:C23"/>
    <mergeCell ref="F26:F30"/>
    <mergeCell ref="H26:O26"/>
    <mergeCell ref="H27:O27"/>
    <mergeCell ref="H28:O28"/>
    <mergeCell ref="H29:O29"/>
    <mergeCell ref="A26:E33"/>
    <mergeCell ref="J20:K20"/>
    <mergeCell ref="A21:N21"/>
    <mergeCell ref="A22:N22"/>
    <mergeCell ref="A24:O24"/>
    <mergeCell ref="C18:D18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6" t="s">
        <v>51</v>
      </c>
      <c r="M2" s="146"/>
    </row>
    <row r="3" spans="1:14" x14ac:dyDescent="0.25">
      <c r="A3" s="5" t="s">
        <v>25</v>
      </c>
      <c r="B3" s="147" t="s">
        <v>26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x14ac:dyDescent="0.25">
      <c r="A4" s="5" t="s">
        <v>27</v>
      </c>
      <c r="B4" s="147" t="s">
        <v>28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4" x14ac:dyDescent="0.25">
      <c r="A5" s="5" t="s">
        <v>8</v>
      </c>
      <c r="B5" s="147" t="s">
        <v>29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14" x14ac:dyDescent="0.25">
      <c r="A6" s="5" t="s">
        <v>2</v>
      </c>
      <c r="B6" s="147" t="s">
        <v>30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4" x14ac:dyDescent="0.25">
      <c r="A7" s="6" t="s">
        <v>31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5"/>
    </row>
    <row r="8" spans="1:14" x14ac:dyDescent="0.25">
      <c r="A8" s="5" t="s">
        <v>12</v>
      </c>
      <c r="B8" s="147" t="s">
        <v>32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spans="1:14" x14ac:dyDescent="0.25">
      <c r="A9" s="7" t="s">
        <v>33</v>
      </c>
      <c r="B9" s="147" t="s">
        <v>34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spans="1:14" x14ac:dyDescent="0.25">
      <c r="A10" s="7" t="s">
        <v>35</v>
      </c>
      <c r="B10" s="147" t="s">
        <v>36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</row>
    <row r="11" spans="1:14" x14ac:dyDescent="0.25">
      <c r="A11" s="8" t="s">
        <v>37</v>
      </c>
      <c r="B11" s="147" t="s">
        <v>38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</row>
    <row r="12" spans="1:14" x14ac:dyDescent="0.25">
      <c r="A12" s="9" t="s">
        <v>39</v>
      </c>
      <c r="B12" s="147" t="s">
        <v>40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</row>
    <row r="13" spans="1:14" ht="24" customHeight="1" x14ac:dyDescent="0.25">
      <c r="A13" s="8" t="s">
        <v>41</v>
      </c>
      <c r="B13" s="147" t="s">
        <v>42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</row>
    <row r="14" spans="1:14" ht="16.5" customHeight="1" x14ac:dyDescent="0.25">
      <c r="A14" s="8" t="s">
        <v>5</v>
      </c>
      <c r="B14" s="147" t="s">
        <v>52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</row>
    <row r="15" spans="1:14" x14ac:dyDescent="0.25">
      <c r="A15" s="8" t="s">
        <v>43</v>
      </c>
      <c r="B15" s="147" t="s">
        <v>44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pans="1:14" ht="38.25" x14ac:dyDescent="0.25">
      <c r="A16" s="10" t="s">
        <v>45</v>
      </c>
      <c r="B16" s="147" t="s">
        <v>46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pans="1:14" ht="28.5" customHeight="1" x14ac:dyDescent="0.25">
      <c r="A17" s="10" t="s">
        <v>47</v>
      </c>
      <c r="B17" s="147" t="s">
        <v>48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1:14" ht="27" customHeight="1" x14ac:dyDescent="0.25">
      <c r="A18" s="11" t="s">
        <v>49</v>
      </c>
      <c r="B18" s="147" t="s">
        <v>50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spans="1:14" ht="75" customHeight="1" x14ac:dyDescent="0.25">
      <c r="A19" s="54" t="s">
        <v>62</v>
      </c>
      <c r="B19" s="148" t="s">
        <v>63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bohuslav.chudik</cp:lastModifiedBy>
  <cp:lastPrinted>2022-10-26T07:01:40Z</cp:lastPrinted>
  <dcterms:created xsi:type="dcterms:W3CDTF">2012-08-13T12:29:09Z</dcterms:created>
  <dcterms:modified xsi:type="dcterms:W3CDTF">2022-10-31T14:09:03Z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