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nis2724405\Desktop\15.2.2023 doplnenie r a v-v SOŠ PZ KE\VYKRESY dopracované projektantom SOŠ PZ KE\"/>
    </mc:Choice>
  </mc:AlternateContent>
  <bookViews>
    <workbookView xWindow="0" yWindow="0" windowWidth="28800" windowHeight="12135" tabRatio="520" firstSheet="3" activeTab="7"/>
  </bookViews>
  <sheets>
    <sheet name="Rekapitulácia stavby n" sheetId="1" r:id="rId1"/>
    <sheet name="Rek blok A n" sheetId="25" r:id="rId2"/>
    <sheet name="SO 101 - Zateplenie blok A n" sheetId="2" r:id="rId3"/>
    <sheet name="SO 102 - Zateplenie blok B n" sheetId="3" r:id="rId4"/>
    <sheet name="Kl blesk n" sheetId="5" r:id="rId5"/>
    <sheet name="Rek blesk n" sheetId="6" r:id="rId6"/>
    <sheet name="RZP blesk n" sheetId="7" r:id="rId7"/>
    <sheet name="RZP+Kl blok E n" sheetId="4" r:id="rId8"/>
    <sheet name="Kl ZTI n" sheetId="8" r:id="rId9"/>
    <sheet name="Rek ZTI n" sheetId="9" r:id="rId10"/>
    <sheet name="RZP ZTI n" sheetId="10" r:id="rId11"/>
    <sheet name="Kl ÚK n" sheetId="11" r:id="rId12"/>
    <sheet name="RZP ÚK n" sheetId="12" r:id="rId13"/>
    <sheet name="Kl VZT č.5 n" sheetId="13" r:id="rId14"/>
    <sheet name="RZP VZT č.5 n" sheetId="14" r:id="rId15"/>
    <sheet name="Kl VZT č.3 n" sheetId="15" r:id="rId16"/>
    <sheet name="RZP VZT č.3 n" sheetId="16" r:id="rId17"/>
    <sheet name="Kl VZT č.2 n" sheetId="17" r:id="rId18"/>
    <sheet name="RZP VZT č.2 n" sheetId="18" r:id="rId19"/>
    <sheet name="Kl VZT č.1 n" sheetId="19" r:id="rId20"/>
    <sheet name="RZP VZT č.1 n" sheetId="20" r:id="rId21"/>
    <sheet name="Kl VZT učební n" sheetId="21" r:id="rId22"/>
    <sheet name="Rek VZT učební n" sheetId="22" r:id="rId23"/>
    <sheet name="RZP VZT učební n" sheetId="23" r:id="rId24"/>
    <sheet name="M a D - ELI n" sheetId="24" r:id="rId25"/>
  </sheets>
  <externalReferences>
    <externalReference r:id="rId26"/>
    <externalReference r:id="rId27"/>
    <externalReference r:id="rId28"/>
  </externalReferences>
  <definedNames>
    <definedName name="_FilterDatabase" localSheetId="1" hidden="1">#REF!</definedName>
    <definedName name="_FilterDatabase" hidden="1">#REF!</definedName>
    <definedName name="_xlnm._FilterDatabase" localSheetId="7" hidden="1">'RZP+Kl blok E n'!$C$146:$K$804</definedName>
    <definedName name="_xlnm._FilterDatabase" localSheetId="2" hidden="1">'SO 101 - Zateplenie blok A n'!$C$136:$K$676</definedName>
    <definedName name="_xlnm._FilterDatabase" localSheetId="3" hidden="1">'SO 102 - Zateplenie blok B n'!$C$137:$K$611</definedName>
    <definedName name="ccc" hidden="1">#REF!</definedName>
    <definedName name="fakt1R" localSheetId="1">#REF!</definedName>
    <definedName name="fakt1R">#REF!</definedName>
    <definedName name="_xlnm.Print_Titles" localSheetId="24">'M a D - ELI n'!$1:$10</definedName>
    <definedName name="_xlnm.Print_Titles" localSheetId="5">'Rek blesk n'!$9:$11</definedName>
    <definedName name="_xlnm.Print_Titles" localSheetId="1">'Rek blok A n'!$94:$94</definedName>
    <definedName name="_xlnm.Print_Titles" localSheetId="0">'Rekapitulácia stavby n'!$92:$92</definedName>
    <definedName name="_xlnm.Print_Titles" localSheetId="6">'RZP blesk n'!$9:$11</definedName>
    <definedName name="_xlnm.Print_Titles" localSheetId="12">'RZP ÚK n'!$10:$10</definedName>
    <definedName name="_xlnm.Print_Titles" localSheetId="20">'RZP VZT č.1 n'!$10:$10</definedName>
    <definedName name="_xlnm.Print_Titles" localSheetId="18">'RZP VZT č.2 n'!$10:$10</definedName>
    <definedName name="_xlnm.Print_Titles" localSheetId="16">'RZP VZT č.3 n'!$10:$10</definedName>
    <definedName name="_xlnm.Print_Titles" localSheetId="14">'RZP VZT č.5 n'!$10:$10</definedName>
    <definedName name="_xlnm.Print_Titles" localSheetId="7">'RZP+Kl blok E n'!$146:$146</definedName>
    <definedName name="_xlnm.Print_Titles" localSheetId="2">'SO 101 - Zateplenie blok A n'!$136:$136</definedName>
    <definedName name="_xlnm.Print_Titles" localSheetId="3">'SO 102 - Zateplenie blok B n'!$137:$137</definedName>
    <definedName name="_xlnm.Print_Area" localSheetId="4">'Kl blesk n'!$A:$M</definedName>
    <definedName name="_xlnm.Print_Area" localSheetId="19">'Kl VZT č.1 n'!$A$1:$AA$41</definedName>
    <definedName name="_xlnm.Print_Area" localSheetId="17">'Kl VZT č.2 n'!$A$1:$AA$41</definedName>
    <definedName name="_xlnm.Print_Area" localSheetId="21">'Kl VZT učební n'!$A$1:$Q$34</definedName>
    <definedName name="_xlnm.Print_Area" localSheetId="24">'M a D - ELI n'!$A$1:$G$140</definedName>
    <definedName name="_xlnm.Print_Area" localSheetId="5">'Rek blesk n'!$A:$F</definedName>
    <definedName name="_xlnm.Print_Area" localSheetId="1">'Rek blok A n'!$D$4:$AO$77,'Rek blok A n'!$C$83:$AQ$100</definedName>
    <definedName name="_xlnm.Print_Area" localSheetId="22">'Rek VZT učební n'!$A$1:$B$17</definedName>
    <definedName name="_xlnm.Print_Area" localSheetId="0">'Rekapitulácia stavby n'!$D$4:$AO$76,'Rekapitulácia stavby n'!$C$82:$AQ$101</definedName>
    <definedName name="_xlnm.Print_Area" localSheetId="6">'RZP blesk n'!$A:$O</definedName>
    <definedName name="_xlnm.Print_Area" localSheetId="12">'RZP ÚK n'!$A$1:$V$112</definedName>
    <definedName name="_xlnm.Print_Area" localSheetId="20">'RZP VZT č.1 n'!$A$1:$Z$45</definedName>
    <definedName name="_xlnm.Print_Area" localSheetId="18">'RZP VZT č.2 n'!$A$1:$Z$41</definedName>
    <definedName name="_xlnm.Print_Area" localSheetId="16">'RZP VZT č.3 n'!$A$1:$AA$36</definedName>
    <definedName name="_xlnm.Print_Area" localSheetId="14">'RZP VZT č.5 n'!$A$1:$Z$44</definedName>
    <definedName name="_xlnm.Print_Area" localSheetId="23">'RZP VZT učební n'!$A$1:$J$33</definedName>
    <definedName name="_xlnm.Print_Area" localSheetId="10">'RZP ZTI n'!$A$1:$R$92</definedName>
    <definedName name="_xlnm.Print_Area" localSheetId="7">'RZP+Kl blok E n'!$C$4:$J$76,'RZP+Kl blok E n'!$C$82:$J$128,'RZP+Kl blok E n'!$C$134:$J$804</definedName>
    <definedName name="_xlnm.Print_Area" localSheetId="2">'SO 101 - Zateplenie blok A n'!$C$4:$J$76,'SO 101 - Zateplenie blok A n'!$C$82:$J$118,'SO 101 - Zateplenie blok A n'!$C$124:$J$676</definedName>
    <definedName name="_xlnm.Print_Area" localSheetId="3">'SO 102 - Zateplenie blok B n'!$C$4:$J$76,'SO 102 - Zateplenie blok B n'!$C$82:$J$119,'SO 102 - Zateplenie blok B n'!$C$125:$J$611</definedName>
  </definedNames>
  <calcPr calcId="152511"/>
</workbook>
</file>

<file path=xl/calcChain.xml><?xml version="1.0" encoding="utf-8"?>
<calcChain xmlns="http://schemas.openxmlformats.org/spreadsheetml/2006/main">
  <c r="S35" i="16" l="1"/>
  <c r="P35" i="16"/>
  <c r="N110" i="12" l="1"/>
  <c r="N111" i="12"/>
  <c r="P39" i="14" l="1"/>
  <c r="S39" i="14"/>
  <c r="L17" i="12"/>
  <c r="E140" i="4"/>
  <c r="F91" i="4"/>
  <c r="E88" i="4"/>
  <c r="E131" i="3"/>
  <c r="E88" i="3"/>
  <c r="E130" i="2"/>
  <c r="E88" i="2"/>
  <c r="W34" i="25" l="1"/>
  <c r="AM92" i="25"/>
  <c r="L92" i="25"/>
  <c r="AM91" i="25"/>
  <c r="AM89" i="25"/>
  <c r="L89" i="25"/>
  <c r="L85" i="25"/>
  <c r="W32" i="25"/>
  <c r="K6" i="25"/>
  <c r="L86" i="25" s="1"/>
  <c r="W33" i="25" l="1"/>
  <c r="L84" i="1" l="1"/>
  <c r="K39" i="10" l="1"/>
  <c r="L39" i="10"/>
  <c r="F59" i="10"/>
  <c r="F41" i="10"/>
  <c r="H586" i="3" l="1"/>
  <c r="N40" i="12" l="1"/>
  <c r="N98" i="12"/>
  <c r="N56" i="12"/>
  <c r="O106" i="12"/>
  <c r="N106" i="12"/>
  <c r="O40" i="12"/>
  <c r="K38" i="12"/>
  <c r="L38" i="12"/>
  <c r="K37" i="12"/>
  <c r="L37" i="12"/>
  <c r="K36" i="12"/>
  <c r="L36" i="12"/>
  <c r="J14" i="12"/>
  <c r="K14" i="12"/>
  <c r="L14" i="12"/>
  <c r="J15" i="12"/>
  <c r="K15" i="12"/>
  <c r="L15" i="12"/>
  <c r="J16" i="12"/>
  <c r="K16" i="12"/>
  <c r="L16" i="12"/>
  <c r="L13" i="12"/>
  <c r="K13" i="12"/>
  <c r="J13" i="12"/>
  <c r="A2" i="23" l="1"/>
  <c r="A10" i="22"/>
  <c r="E3" i="21"/>
  <c r="Z37" i="20"/>
  <c r="Z36" i="20"/>
  <c r="Z35" i="20"/>
  <c r="Z34" i="20"/>
  <c r="Z33" i="20"/>
  <c r="Z32" i="20"/>
  <c r="Z31" i="20"/>
  <c r="Z30" i="20"/>
  <c r="Z29" i="20"/>
  <c r="Z28" i="20"/>
  <c r="Z27" i="20"/>
  <c r="Z26" i="20"/>
  <c r="Z25" i="20"/>
  <c r="Z24" i="20"/>
  <c r="Z23" i="20"/>
  <c r="Z22" i="20"/>
  <c r="Z21" i="20"/>
  <c r="Z20" i="20"/>
  <c r="Z19" i="20"/>
  <c r="Z18" i="20"/>
  <c r="Z17" i="20"/>
  <c r="Z16" i="20"/>
  <c r="Z15" i="20"/>
  <c r="Z14" i="20"/>
  <c r="Z13" i="20"/>
  <c r="B5" i="20"/>
  <c r="B2" i="19"/>
  <c r="Z29" i="18"/>
  <c r="Z28" i="18"/>
  <c r="Z27" i="18"/>
  <c r="Z26" i="18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B5" i="18"/>
  <c r="B2" i="17"/>
  <c r="Z28" i="16"/>
  <c r="Z27" i="16"/>
  <c r="Z26" i="16"/>
  <c r="Z25" i="16"/>
  <c r="Z24" i="16"/>
  <c r="Z23" i="16"/>
  <c r="Z35" i="16" s="1"/>
  <c r="B5" i="16"/>
  <c r="B2" i="15"/>
  <c r="S41" i="14"/>
  <c r="P41" i="14"/>
  <c r="Z37" i="14"/>
  <c r="M37" i="14"/>
  <c r="K37" i="14"/>
  <c r="J37" i="14"/>
  <c r="Z36" i="14"/>
  <c r="M36" i="14"/>
  <c r="K36" i="14"/>
  <c r="J36" i="14"/>
  <c r="Z35" i="14"/>
  <c r="M35" i="14"/>
  <c r="K35" i="14"/>
  <c r="J35" i="14"/>
  <c r="Z34" i="14"/>
  <c r="L34" i="14"/>
  <c r="K34" i="14"/>
  <c r="J34" i="14"/>
  <c r="Z33" i="14"/>
  <c r="L33" i="14"/>
  <c r="K33" i="14"/>
  <c r="J33" i="14"/>
  <c r="Z32" i="14"/>
  <c r="L32" i="14"/>
  <c r="K32" i="14"/>
  <c r="J32" i="14"/>
  <c r="Z31" i="14"/>
  <c r="L31" i="14"/>
  <c r="K31" i="14"/>
  <c r="J31" i="14"/>
  <c r="Z30" i="14"/>
  <c r="L30" i="14"/>
  <c r="K30" i="14"/>
  <c r="J30" i="14"/>
  <c r="Z27" i="14"/>
  <c r="L27" i="14"/>
  <c r="K27" i="14"/>
  <c r="J27" i="14"/>
  <c r="Z26" i="14"/>
  <c r="M26" i="14"/>
  <c r="K26" i="14"/>
  <c r="J26" i="14"/>
  <c r="Z25" i="14"/>
  <c r="L25" i="14"/>
  <c r="L39" i="14" s="1"/>
  <c r="L41" i="14" s="1"/>
  <c r="K25" i="14"/>
  <c r="J25" i="14"/>
  <c r="S19" i="14"/>
  <c r="S21" i="14" s="1"/>
  <c r="P19" i="14"/>
  <c r="P21" i="14" s="1"/>
  <c r="M19" i="14"/>
  <c r="M21" i="14" s="1"/>
  <c r="Z13" i="14"/>
  <c r="L13" i="14"/>
  <c r="L19" i="14" s="1"/>
  <c r="L21" i="14" s="1"/>
  <c r="K13" i="14"/>
  <c r="K42" i="14" s="1"/>
  <c r="J13" i="14"/>
  <c r="B2" i="13"/>
  <c r="O98" i="12"/>
  <c r="L97" i="12"/>
  <c r="K97" i="12"/>
  <c r="L96" i="12"/>
  <c r="K96" i="12"/>
  <c r="L95" i="12"/>
  <c r="K95" i="12"/>
  <c r="L94" i="12"/>
  <c r="K94" i="12"/>
  <c r="L93" i="12"/>
  <c r="K93" i="12"/>
  <c r="V92" i="12"/>
  <c r="M92" i="12"/>
  <c r="K92" i="12"/>
  <c r="J92" i="12"/>
  <c r="V91" i="12"/>
  <c r="M91" i="12"/>
  <c r="K91" i="12"/>
  <c r="J91" i="12"/>
  <c r="V90" i="12"/>
  <c r="M90" i="12"/>
  <c r="K90" i="12"/>
  <c r="J90" i="12"/>
  <c r="V89" i="12"/>
  <c r="M89" i="12"/>
  <c r="K89" i="12"/>
  <c r="J89" i="12"/>
  <c r="V88" i="12"/>
  <c r="M88" i="12"/>
  <c r="K88" i="12"/>
  <c r="J88" i="12"/>
  <c r="V87" i="12"/>
  <c r="M87" i="12"/>
  <c r="K87" i="12"/>
  <c r="J87" i="12"/>
  <c r="V86" i="12"/>
  <c r="M86" i="12"/>
  <c r="K86" i="12"/>
  <c r="J86" i="12"/>
  <c r="V85" i="12"/>
  <c r="M85" i="12"/>
  <c r="J85" i="12"/>
  <c r="V84" i="12"/>
  <c r="M84" i="12"/>
  <c r="K84" i="12"/>
  <c r="J84" i="12"/>
  <c r="V83" i="12"/>
  <c r="M83" i="12"/>
  <c r="K83" i="12"/>
  <c r="J83" i="12"/>
  <c r="V82" i="12"/>
  <c r="M82" i="12"/>
  <c r="K82" i="12"/>
  <c r="J82" i="12"/>
  <c r="V81" i="12"/>
  <c r="M81" i="12"/>
  <c r="K81" i="12"/>
  <c r="J81" i="12"/>
  <c r="V80" i="12"/>
  <c r="M80" i="12"/>
  <c r="K80" i="12"/>
  <c r="J80" i="12"/>
  <c r="V79" i="12"/>
  <c r="M79" i="12"/>
  <c r="K79" i="12"/>
  <c r="J79" i="12"/>
  <c r="V78" i="12"/>
  <c r="M78" i="12"/>
  <c r="K78" i="12"/>
  <c r="J78" i="12"/>
  <c r="V77" i="12"/>
  <c r="M77" i="12"/>
  <c r="K77" i="12"/>
  <c r="J77" i="12"/>
  <c r="V76" i="12"/>
  <c r="M76" i="12"/>
  <c r="K76" i="12"/>
  <c r="J76" i="12"/>
  <c r="V75" i="12"/>
  <c r="M75" i="12"/>
  <c r="K75" i="12"/>
  <c r="J75" i="12"/>
  <c r="V74" i="12"/>
  <c r="M74" i="12"/>
  <c r="K74" i="12"/>
  <c r="J74" i="12"/>
  <c r="V73" i="12"/>
  <c r="M73" i="12"/>
  <c r="K73" i="12"/>
  <c r="J73" i="12"/>
  <c r="V72" i="12"/>
  <c r="M72" i="12"/>
  <c r="K72" i="12"/>
  <c r="J72" i="12"/>
  <c r="V71" i="12"/>
  <c r="M71" i="12"/>
  <c r="K71" i="12"/>
  <c r="J71" i="12"/>
  <c r="V70" i="12"/>
  <c r="M70" i="12"/>
  <c r="K70" i="12"/>
  <c r="J70" i="12"/>
  <c r="V69" i="12"/>
  <c r="L69" i="12"/>
  <c r="K69" i="12"/>
  <c r="J69" i="12"/>
  <c r="V68" i="12"/>
  <c r="L68" i="12"/>
  <c r="K68" i="12"/>
  <c r="J68" i="12"/>
  <c r="V67" i="12"/>
  <c r="L67" i="12"/>
  <c r="K67" i="12"/>
  <c r="J67" i="12"/>
  <c r="V66" i="12"/>
  <c r="L66" i="12"/>
  <c r="K66" i="12"/>
  <c r="J66" i="12"/>
  <c r="V65" i="12"/>
  <c r="L65" i="12"/>
  <c r="K65" i="12"/>
  <c r="J65" i="12"/>
  <c r="V64" i="12"/>
  <c r="L64" i="12"/>
  <c r="K64" i="12"/>
  <c r="J64" i="12"/>
  <c r="V63" i="12"/>
  <c r="L63" i="12"/>
  <c r="K63" i="12"/>
  <c r="J63" i="12"/>
  <c r="V62" i="12"/>
  <c r="L62" i="12"/>
  <c r="K62" i="12"/>
  <c r="J62" i="12"/>
  <c r="V61" i="12"/>
  <c r="L61" i="12"/>
  <c r="K61" i="12"/>
  <c r="J61" i="12"/>
  <c r="V60" i="12"/>
  <c r="L60" i="12"/>
  <c r="K60" i="12"/>
  <c r="J60" i="12"/>
  <c r="V59" i="12"/>
  <c r="L59" i="12"/>
  <c r="K59" i="12"/>
  <c r="J59" i="12"/>
  <c r="O56" i="12"/>
  <c r="V55" i="12"/>
  <c r="M55" i="12"/>
  <c r="K55" i="12"/>
  <c r="J55" i="12"/>
  <c r="V54" i="12"/>
  <c r="M54" i="12"/>
  <c r="K54" i="12"/>
  <c r="J54" i="12"/>
  <c r="V53" i="12"/>
  <c r="M53" i="12"/>
  <c r="K53" i="12"/>
  <c r="J53" i="12"/>
  <c r="V52" i="12"/>
  <c r="M52" i="12"/>
  <c r="K52" i="12"/>
  <c r="J52" i="12"/>
  <c r="V51" i="12"/>
  <c r="M51" i="12"/>
  <c r="K51" i="12"/>
  <c r="J51" i="12"/>
  <c r="V50" i="12"/>
  <c r="M50" i="12"/>
  <c r="K50" i="12"/>
  <c r="J50" i="12"/>
  <c r="V49" i="12"/>
  <c r="M49" i="12"/>
  <c r="M56" i="12" s="1"/>
  <c r="K49" i="12"/>
  <c r="J49" i="12"/>
  <c r="V48" i="12"/>
  <c r="L48" i="12"/>
  <c r="K48" i="12"/>
  <c r="J48" i="12"/>
  <c r="V47" i="12"/>
  <c r="L47" i="12"/>
  <c r="K47" i="12"/>
  <c r="J47" i="12"/>
  <c r="V46" i="12"/>
  <c r="L46" i="12"/>
  <c r="K46" i="12"/>
  <c r="J46" i="12"/>
  <c r="V45" i="12"/>
  <c r="L45" i="12"/>
  <c r="K45" i="12"/>
  <c r="J45" i="12"/>
  <c r="V44" i="12"/>
  <c r="L44" i="12"/>
  <c r="K44" i="12"/>
  <c r="J44" i="12"/>
  <c r="V43" i="12"/>
  <c r="L43" i="12"/>
  <c r="L56" i="12" s="1"/>
  <c r="K43" i="12"/>
  <c r="J43" i="12"/>
  <c r="M40" i="12"/>
  <c r="V35" i="12"/>
  <c r="L35" i="12"/>
  <c r="K35" i="12"/>
  <c r="J35" i="12"/>
  <c r="V34" i="12"/>
  <c r="L34" i="12"/>
  <c r="K34" i="12"/>
  <c r="J34" i="12"/>
  <c r="V33" i="12"/>
  <c r="L33" i="12"/>
  <c r="K33" i="12"/>
  <c r="J33" i="12"/>
  <c r="V32" i="12"/>
  <c r="L32" i="12"/>
  <c r="K32" i="12"/>
  <c r="J32" i="12"/>
  <c r="V31" i="12"/>
  <c r="L31" i="12"/>
  <c r="K31" i="12"/>
  <c r="J31" i="12"/>
  <c r="V30" i="12"/>
  <c r="L30" i="12"/>
  <c r="K30" i="12"/>
  <c r="J30" i="12"/>
  <c r="V29" i="12"/>
  <c r="L29" i="12"/>
  <c r="K29" i="12"/>
  <c r="J29" i="12"/>
  <c r="V28" i="12"/>
  <c r="L28" i="12"/>
  <c r="K28" i="12"/>
  <c r="J28" i="12"/>
  <c r="V27" i="12"/>
  <c r="L27" i="12"/>
  <c r="K27" i="12"/>
  <c r="J27" i="12"/>
  <c r="V26" i="12"/>
  <c r="L26" i="12"/>
  <c r="K26" i="12"/>
  <c r="J26" i="12"/>
  <c r="V25" i="12"/>
  <c r="L25" i="12"/>
  <c r="K25" i="12"/>
  <c r="J25" i="12"/>
  <c r="B2" i="11"/>
  <c r="Z91" i="10"/>
  <c r="P88" i="10"/>
  <c r="M88" i="10"/>
  <c r="L87" i="10"/>
  <c r="K87" i="10"/>
  <c r="J87" i="10"/>
  <c r="L86" i="10"/>
  <c r="K86" i="10"/>
  <c r="J86" i="10"/>
  <c r="L85" i="10"/>
  <c r="K85" i="10"/>
  <c r="J85" i="10"/>
  <c r="L84" i="10"/>
  <c r="K84" i="10"/>
  <c r="J84" i="10"/>
  <c r="L83" i="10"/>
  <c r="K83" i="10"/>
  <c r="J83" i="10"/>
  <c r="L82" i="10"/>
  <c r="K82" i="10"/>
  <c r="J82" i="10"/>
  <c r="L81" i="10"/>
  <c r="K81" i="10"/>
  <c r="J81" i="10"/>
  <c r="L80" i="10"/>
  <c r="K80" i="10"/>
  <c r="J80" i="10"/>
  <c r="L79" i="10"/>
  <c r="K79" i="10"/>
  <c r="J79" i="10"/>
  <c r="L78" i="10"/>
  <c r="K78" i="10"/>
  <c r="J78" i="10"/>
  <c r="L77" i="10"/>
  <c r="K77" i="10"/>
  <c r="J77" i="10"/>
  <c r="L76" i="10"/>
  <c r="K76" i="10"/>
  <c r="J76" i="10"/>
  <c r="F75" i="10"/>
  <c r="K75" i="10" s="1"/>
  <c r="L74" i="10"/>
  <c r="K74" i="10"/>
  <c r="J74" i="10"/>
  <c r="L73" i="10"/>
  <c r="K73" i="10"/>
  <c r="J73" i="10"/>
  <c r="L72" i="10"/>
  <c r="K72" i="10"/>
  <c r="J72" i="10"/>
  <c r="P69" i="10"/>
  <c r="M69" i="10"/>
  <c r="L68" i="10"/>
  <c r="K68" i="10"/>
  <c r="J68" i="10"/>
  <c r="L67" i="10"/>
  <c r="K67" i="10"/>
  <c r="J67" i="10"/>
  <c r="L66" i="10"/>
  <c r="K66" i="10"/>
  <c r="J66" i="10"/>
  <c r="L65" i="10"/>
  <c r="K65" i="10"/>
  <c r="J65" i="10"/>
  <c r="L64" i="10"/>
  <c r="K64" i="10"/>
  <c r="J64" i="10"/>
  <c r="L63" i="10"/>
  <c r="K63" i="10"/>
  <c r="J63" i="10"/>
  <c r="L62" i="10"/>
  <c r="K62" i="10"/>
  <c r="J62" i="10"/>
  <c r="L61" i="10"/>
  <c r="K61" i="10"/>
  <c r="J61" i="10"/>
  <c r="L60" i="10"/>
  <c r="K60" i="10"/>
  <c r="J60" i="10"/>
  <c r="L59" i="10"/>
  <c r="K59" i="10"/>
  <c r="J59" i="10"/>
  <c r="L58" i="10"/>
  <c r="K58" i="10"/>
  <c r="J58" i="10"/>
  <c r="L57" i="10"/>
  <c r="K57" i="10"/>
  <c r="J57" i="10"/>
  <c r="L56" i="10"/>
  <c r="K56" i="10"/>
  <c r="J56" i="10"/>
  <c r="L55" i="10"/>
  <c r="K55" i="10"/>
  <c r="J55" i="10"/>
  <c r="L54" i="10"/>
  <c r="K54" i="10"/>
  <c r="J54" i="10"/>
  <c r="P51" i="10"/>
  <c r="M51" i="10"/>
  <c r="L50" i="10"/>
  <c r="K50" i="10"/>
  <c r="J50" i="10"/>
  <c r="L49" i="10"/>
  <c r="K49" i="10"/>
  <c r="J49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3" i="10"/>
  <c r="K43" i="10"/>
  <c r="J43" i="10"/>
  <c r="L42" i="10"/>
  <c r="K42" i="10"/>
  <c r="J42" i="10"/>
  <c r="L41" i="10"/>
  <c r="K41" i="10"/>
  <c r="L38" i="10"/>
  <c r="K38" i="10"/>
  <c r="J38" i="10"/>
  <c r="L37" i="10"/>
  <c r="K37" i="10"/>
  <c r="J37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1" i="10"/>
  <c r="K31" i="10"/>
  <c r="J31" i="10"/>
  <c r="M28" i="10"/>
  <c r="P27" i="10"/>
  <c r="L27" i="10"/>
  <c r="K27" i="10"/>
  <c r="J27" i="10"/>
  <c r="P26" i="10"/>
  <c r="L26" i="10"/>
  <c r="K26" i="10"/>
  <c r="J26" i="10"/>
  <c r="P25" i="10"/>
  <c r="L25" i="10"/>
  <c r="K25" i="10"/>
  <c r="J25" i="10"/>
  <c r="P24" i="10"/>
  <c r="L24" i="10"/>
  <c r="K24" i="10"/>
  <c r="J24" i="10"/>
  <c r="P23" i="10"/>
  <c r="L23" i="10"/>
  <c r="K23" i="10"/>
  <c r="J23" i="10"/>
  <c r="P22" i="10"/>
  <c r="L22" i="10"/>
  <c r="K22" i="10"/>
  <c r="J22" i="10"/>
  <c r="P21" i="10"/>
  <c r="L21" i="10"/>
  <c r="K21" i="10"/>
  <c r="J21" i="10"/>
  <c r="P20" i="10"/>
  <c r="L20" i="10"/>
  <c r="K20" i="10"/>
  <c r="J20" i="10"/>
  <c r="P19" i="10"/>
  <c r="L19" i="10"/>
  <c r="K19" i="10"/>
  <c r="J19" i="10"/>
  <c r="P18" i="10"/>
  <c r="L18" i="10"/>
  <c r="K18" i="10"/>
  <c r="J18" i="10"/>
  <c r="P17" i="10"/>
  <c r="L17" i="10"/>
  <c r="K17" i="10"/>
  <c r="J17" i="10"/>
  <c r="P16" i="10"/>
  <c r="L16" i="10"/>
  <c r="K16" i="10"/>
  <c r="J16" i="10"/>
  <c r="P15" i="10"/>
  <c r="L15" i="10"/>
  <c r="K15" i="10"/>
  <c r="J15" i="10"/>
  <c r="A5" i="10"/>
  <c r="A5" i="7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B9" i="6"/>
  <c r="M22" i="5"/>
  <c r="I16" i="5"/>
  <c r="M10" i="5"/>
  <c r="I10" i="5"/>
  <c r="F10" i="5"/>
  <c r="M9" i="5"/>
  <c r="I9" i="5"/>
  <c r="F9" i="5"/>
  <c r="H1" i="5"/>
  <c r="Z42" i="14" l="1"/>
  <c r="M90" i="10"/>
  <c r="M91" i="10" s="1"/>
  <c r="P90" i="10"/>
  <c r="Z36" i="18"/>
  <c r="P28" i="10"/>
  <c r="L75" i="10"/>
  <c r="L88" i="10" s="1"/>
  <c r="L69" i="10"/>
  <c r="L51" i="10"/>
  <c r="Z44" i="20"/>
  <c r="L42" i="14"/>
  <c r="L40" i="12"/>
  <c r="K111" i="12"/>
  <c r="L98" i="12"/>
  <c r="L110" i="12" s="1"/>
  <c r="L111" i="12" s="1"/>
  <c r="M98" i="12"/>
  <c r="M110" i="12" s="1"/>
  <c r="M111" i="12" s="1"/>
  <c r="V111" i="12"/>
  <c r="P42" i="14"/>
  <c r="S42" i="14"/>
  <c r="M39" i="14"/>
  <c r="O110" i="12"/>
  <c r="O111" i="12" s="1"/>
  <c r="L28" i="10"/>
  <c r="J41" i="10"/>
  <c r="J75" i="10"/>
  <c r="P91" i="10" l="1"/>
  <c r="L90" i="10"/>
  <c r="L91" i="10" s="1"/>
  <c r="M41" i="14"/>
  <c r="M42" i="14" s="1"/>
  <c r="J37" i="4" l="1"/>
  <c r="J36" i="4"/>
  <c r="J35" i="4"/>
  <c r="BA804" i="4"/>
  <c r="AZ804" i="4"/>
  <c r="AY804" i="4"/>
  <c r="AW804" i="4"/>
  <c r="BA801" i="4"/>
  <c r="AZ801" i="4"/>
  <c r="AY801" i="4"/>
  <c r="AW801" i="4"/>
  <c r="BA800" i="4"/>
  <c r="AZ800" i="4"/>
  <c r="AY800" i="4"/>
  <c r="AW800" i="4"/>
  <c r="BA799" i="4"/>
  <c r="AZ799" i="4"/>
  <c r="AY799" i="4"/>
  <c r="AW799" i="4"/>
  <c r="BA798" i="4"/>
  <c r="AZ798" i="4"/>
  <c r="AY798" i="4"/>
  <c r="AW798" i="4"/>
  <c r="BA797" i="4"/>
  <c r="AZ797" i="4"/>
  <c r="AY797" i="4"/>
  <c r="AW797" i="4"/>
  <c r="BA796" i="4"/>
  <c r="AZ796" i="4"/>
  <c r="AY796" i="4"/>
  <c r="AW796" i="4"/>
  <c r="BA794" i="4"/>
  <c r="AZ794" i="4"/>
  <c r="AY794" i="4"/>
  <c r="AW794" i="4"/>
  <c r="BA793" i="4"/>
  <c r="AZ793" i="4"/>
  <c r="AY793" i="4"/>
  <c r="AW793" i="4"/>
  <c r="BA792" i="4"/>
  <c r="AZ792" i="4"/>
  <c r="AY792" i="4"/>
  <c r="AW792" i="4"/>
  <c r="BA791" i="4"/>
  <c r="AZ791" i="4"/>
  <c r="AY791" i="4"/>
  <c r="AW791" i="4"/>
  <c r="BA789" i="4"/>
  <c r="AZ789" i="4"/>
  <c r="AY789" i="4"/>
  <c r="AW789" i="4"/>
  <c r="BA788" i="4"/>
  <c r="AZ788" i="4"/>
  <c r="AY788" i="4"/>
  <c r="AW788" i="4"/>
  <c r="BA785" i="4"/>
  <c r="AZ785" i="4"/>
  <c r="AY785" i="4"/>
  <c r="AW785" i="4"/>
  <c r="BA777" i="4"/>
  <c r="AZ777" i="4"/>
  <c r="AY777" i="4"/>
  <c r="AW777" i="4"/>
  <c r="BA776" i="4"/>
  <c r="AZ776" i="4"/>
  <c r="AY776" i="4"/>
  <c r="AW776" i="4"/>
  <c r="BA775" i="4"/>
  <c r="AZ775" i="4"/>
  <c r="AY775" i="4"/>
  <c r="AW775" i="4"/>
  <c r="BA769" i="4"/>
  <c r="AZ769" i="4"/>
  <c r="AY769" i="4"/>
  <c r="AW769" i="4"/>
  <c r="BA756" i="4"/>
  <c r="AZ756" i="4"/>
  <c r="AY756" i="4"/>
  <c r="AW756" i="4"/>
  <c r="BA753" i="4"/>
  <c r="AZ753" i="4"/>
  <c r="AY753" i="4"/>
  <c r="AW753" i="4"/>
  <c r="BA747" i="4"/>
  <c r="AZ747" i="4"/>
  <c r="AY747" i="4"/>
  <c r="AW747" i="4"/>
  <c r="BA746" i="4"/>
  <c r="AZ746" i="4"/>
  <c r="AY746" i="4"/>
  <c r="AW746" i="4"/>
  <c r="BA744" i="4"/>
  <c r="AZ744" i="4"/>
  <c r="AY744" i="4"/>
  <c r="AW744" i="4"/>
  <c r="BA742" i="4"/>
  <c r="AZ742" i="4"/>
  <c r="AY742" i="4"/>
  <c r="AW742" i="4"/>
  <c r="BA736" i="4"/>
  <c r="AZ736" i="4"/>
  <c r="AY736" i="4"/>
  <c r="AW736" i="4"/>
  <c r="BA734" i="4"/>
  <c r="AZ734" i="4"/>
  <c r="AY734" i="4"/>
  <c r="AW734" i="4"/>
  <c r="BA729" i="4"/>
  <c r="AZ729" i="4"/>
  <c r="AY729" i="4"/>
  <c r="AW729" i="4"/>
  <c r="BA728" i="4"/>
  <c r="AZ728" i="4"/>
  <c r="AY728" i="4"/>
  <c r="AW728" i="4"/>
  <c r="BA726" i="4"/>
  <c r="AZ726" i="4"/>
  <c r="AY726" i="4"/>
  <c r="AW726" i="4"/>
  <c r="BA725" i="4"/>
  <c r="AZ725" i="4"/>
  <c r="AY725" i="4"/>
  <c r="AW725" i="4"/>
  <c r="BA717" i="4"/>
  <c r="AZ717" i="4"/>
  <c r="AY717" i="4"/>
  <c r="AW717" i="4"/>
  <c r="BA710" i="4"/>
  <c r="AZ710" i="4"/>
  <c r="AY710" i="4"/>
  <c r="AW710" i="4"/>
  <c r="BA708" i="4"/>
  <c r="AZ708" i="4"/>
  <c r="AY708" i="4"/>
  <c r="AW708" i="4"/>
  <c r="BA706" i="4"/>
  <c r="AZ706" i="4"/>
  <c r="AY706" i="4"/>
  <c r="AW706" i="4"/>
  <c r="BA705" i="4"/>
  <c r="AZ705" i="4"/>
  <c r="AY705" i="4"/>
  <c r="AW705" i="4"/>
  <c r="BA703" i="4"/>
  <c r="AZ703" i="4"/>
  <c r="AY703" i="4"/>
  <c r="AW703" i="4"/>
  <c r="BA702" i="4"/>
  <c r="AZ702" i="4"/>
  <c r="AY702" i="4"/>
  <c r="AW702" i="4"/>
  <c r="BA701" i="4"/>
  <c r="AZ701" i="4"/>
  <c r="AY701" i="4"/>
  <c r="AW701" i="4"/>
  <c r="BA700" i="4"/>
  <c r="AZ700" i="4"/>
  <c r="AY700" i="4"/>
  <c r="AW700" i="4"/>
  <c r="BA699" i="4"/>
  <c r="AZ699" i="4"/>
  <c r="AY699" i="4"/>
  <c r="AW699" i="4"/>
  <c r="BA697" i="4"/>
  <c r="AZ697" i="4"/>
  <c r="AY697" i="4"/>
  <c r="AW697" i="4"/>
  <c r="BA696" i="4"/>
  <c r="AZ696" i="4"/>
  <c r="AY696" i="4"/>
  <c r="AW696" i="4"/>
  <c r="BA695" i="4"/>
  <c r="AZ695" i="4"/>
  <c r="AY695" i="4"/>
  <c r="AW695" i="4"/>
  <c r="BA694" i="4"/>
  <c r="AZ694" i="4"/>
  <c r="AY694" i="4"/>
  <c r="AW694" i="4"/>
  <c r="BA682" i="4"/>
  <c r="AZ682" i="4"/>
  <c r="AY682" i="4"/>
  <c r="AW682" i="4"/>
  <c r="BA670" i="4"/>
  <c r="AZ670" i="4"/>
  <c r="AY670" i="4"/>
  <c r="AW670" i="4"/>
  <c r="BA668" i="4"/>
  <c r="AZ668" i="4"/>
  <c r="AY668" i="4"/>
  <c r="AW668" i="4"/>
  <c r="BA662" i="4"/>
  <c r="AZ662" i="4"/>
  <c r="AY662" i="4"/>
  <c r="AW662" i="4"/>
  <c r="BA659" i="4"/>
  <c r="AZ659" i="4"/>
  <c r="AY659" i="4"/>
  <c r="AW659" i="4"/>
  <c r="BA657" i="4"/>
  <c r="AZ657" i="4"/>
  <c r="AY657" i="4"/>
  <c r="AW657" i="4"/>
  <c r="BA655" i="4"/>
  <c r="AZ655" i="4"/>
  <c r="AY655" i="4"/>
  <c r="AW655" i="4"/>
  <c r="BA653" i="4"/>
  <c r="AZ653" i="4"/>
  <c r="AY653" i="4"/>
  <c r="AW653" i="4"/>
  <c r="BA651" i="4"/>
  <c r="AZ651" i="4"/>
  <c r="AY651" i="4"/>
  <c r="AW651" i="4"/>
  <c r="BA649" i="4"/>
  <c r="AZ649" i="4"/>
  <c r="AY649" i="4"/>
  <c r="AW649" i="4"/>
  <c r="BA647" i="4"/>
  <c r="AZ647" i="4"/>
  <c r="AY647" i="4"/>
  <c r="AW647" i="4"/>
  <c r="BA646" i="4"/>
  <c r="AZ646" i="4"/>
  <c r="AY646" i="4"/>
  <c r="AW646" i="4"/>
  <c r="BA645" i="4"/>
  <c r="AZ645" i="4"/>
  <c r="AY645" i="4"/>
  <c r="AW645" i="4"/>
  <c r="BA644" i="4"/>
  <c r="AZ644" i="4"/>
  <c r="AY644" i="4"/>
  <c r="AW644" i="4"/>
  <c r="BA643" i="4"/>
  <c r="AZ643" i="4"/>
  <c r="AY643" i="4"/>
  <c r="AW643" i="4"/>
  <c r="BA629" i="4"/>
  <c r="AZ629" i="4"/>
  <c r="AY629" i="4"/>
  <c r="AW629" i="4"/>
  <c r="BA628" i="4"/>
  <c r="AZ628" i="4"/>
  <c r="AY628" i="4"/>
  <c r="AW628" i="4"/>
  <c r="BA627" i="4"/>
  <c r="AZ627" i="4"/>
  <c r="AY627" i="4"/>
  <c r="AW627" i="4"/>
  <c r="BA613" i="4"/>
  <c r="AZ613" i="4"/>
  <c r="AY613" i="4"/>
  <c r="AW613" i="4"/>
  <c r="BA612" i="4"/>
  <c r="AZ612" i="4"/>
  <c r="AY612" i="4"/>
  <c r="AW612" i="4"/>
  <c r="BA609" i="4"/>
  <c r="AZ609" i="4"/>
  <c r="AY609" i="4"/>
  <c r="AW609" i="4"/>
  <c r="BA608" i="4"/>
  <c r="AZ608" i="4"/>
  <c r="AY608" i="4"/>
  <c r="AW608" i="4"/>
  <c r="BA607" i="4"/>
  <c r="AZ607" i="4"/>
  <c r="AY607" i="4"/>
  <c r="AW607" i="4"/>
  <c r="BA606" i="4"/>
  <c r="AZ606" i="4"/>
  <c r="AY606" i="4"/>
  <c r="AW606" i="4"/>
  <c r="BA605" i="4"/>
  <c r="AZ605" i="4"/>
  <c r="AY605" i="4"/>
  <c r="AW605" i="4"/>
  <c r="BA598" i="4"/>
  <c r="AZ598" i="4"/>
  <c r="AY598" i="4"/>
  <c r="AW598" i="4"/>
  <c r="BA596" i="4"/>
  <c r="AZ596" i="4"/>
  <c r="AY596" i="4"/>
  <c r="AW596" i="4"/>
  <c r="BA595" i="4"/>
  <c r="AZ595" i="4"/>
  <c r="AY595" i="4"/>
  <c r="AW595" i="4"/>
  <c r="BA594" i="4"/>
  <c r="AZ594" i="4"/>
  <c r="AY594" i="4"/>
  <c r="AW594" i="4"/>
  <c r="BA593" i="4"/>
  <c r="AZ593" i="4"/>
  <c r="AY593" i="4"/>
  <c r="AW593" i="4"/>
  <c r="BA592" i="4"/>
  <c r="AZ592" i="4"/>
  <c r="AY592" i="4"/>
  <c r="AW592" i="4"/>
  <c r="BA591" i="4"/>
  <c r="AZ591" i="4"/>
  <c r="AY591" i="4"/>
  <c r="AW591" i="4"/>
  <c r="BA585" i="4"/>
  <c r="AZ585" i="4"/>
  <c r="AY585" i="4"/>
  <c r="AW585" i="4"/>
  <c r="BA583" i="4"/>
  <c r="AZ583" i="4"/>
  <c r="AY583" i="4"/>
  <c r="AW583" i="4"/>
  <c r="BA582" i="4"/>
  <c r="AZ582" i="4"/>
  <c r="AY582" i="4"/>
  <c r="AW582" i="4"/>
  <c r="BA581" i="4"/>
  <c r="AZ581" i="4"/>
  <c r="AY581" i="4"/>
  <c r="AW581" i="4"/>
  <c r="BA580" i="4"/>
  <c r="AZ580" i="4"/>
  <c r="AY580" i="4"/>
  <c r="AW580" i="4"/>
  <c r="BA579" i="4"/>
  <c r="AZ579" i="4"/>
  <c r="AY579" i="4"/>
  <c r="AW579" i="4"/>
  <c r="BA578" i="4"/>
  <c r="AZ578" i="4"/>
  <c r="AY578" i="4"/>
  <c r="AW578" i="4"/>
  <c r="BA577" i="4"/>
  <c r="AZ577" i="4"/>
  <c r="AY577" i="4"/>
  <c r="AW577" i="4"/>
  <c r="BA576" i="4"/>
  <c r="AZ576" i="4"/>
  <c r="AY576" i="4"/>
  <c r="AW576" i="4"/>
  <c r="BA575" i="4"/>
  <c r="AZ575" i="4"/>
  <c r="AY575" i="4"/>
  <c r="AW575" i="4"/>
  <c r="BA574" i="4"/>
  <c r="AZ574" i="4"/>
  <c r="AY574" i="4"/>
  <c r="AW574" i="4"/>
  <c r="BA572" i="4"/>
  <c r="AZ572" i="4"/>
  <c r="AY572" i="4"/>
  <c r="AW572" i="4"/>
  <c r="BA569" i="4"/>
  <c r="AZ569" i="4"/>
  <c r="AY569" i="4"/>
  <c r="AW569" i="4"/>
  <c r="BA568" i="4"/>
  <c r="AZ568" i="4"/>
  <c r="AY568" i="4"/>
  <c r="AW568" i="4"/>
  <c r="BA562" i="4"/>
  <c r="AZ562" i="4"/>
  <c r="AY562" i="4"/>
  <c r="AW562" i="4"/>
  <c r="BA561" i="4"/>
  <c r="AZ561" i="4"/>
  <c r="AY561" i="4"/>
  <c r="AW561" i="4"/>
  <c r="BA554" i="4"/>
  <c r="AZ554" i="4"/>
  <c r="AY554" i="4"/>
  <c r="AW554" i="4"/>
  <c r="BA548" i="4"/>
  <c r="AZ548" i="4"/>
  <c r="AY548" i="4"/>
  <c r="AW548" i="4"/>
  <c r="BA546" i="4"/>
  <c r="AZ546" i="4"/>
  <c r="AY546" i="4"/>
  <c r="AW546" i="4"/>
  <c r="BA544" i="4"/>
  <c r="AZ544" i="4"/>
  <c r="AY544" i="4"/>
  <c r="AW544" i="4"/>
  <c r="BA543" i="4"/>
  <c r="AZ543" i="4"/>
  <c r="AY543" i="4"/>
  <c r="AW543" i="4"/>
  <c r="BA542" i="4"/>
  <c r="AZ542" i="4"/>
  <c r="AY542" i="4"/>
  <c r="AW542" i="4"/>
  <c r="BA532" i="4"/>
  <c r="AZ532" i="4"/>
  <c r="AY532" i="4"/>
  <c r="AW532" i="4"/>
  <c r="BA530" i="4"/>
  <c r="AZ530" i="4"/>
  <c r="AY530" i="4"/>
  <c r="AW530" i="4"/>
  <c r="BA526" i="4"/>
  <c r="AZ526" i="4"/>
  <c r="AY526" i="4"/>
  <c r="AW526" i="4"/>
  <c r="BA524" i="4"/>
  <c r="AZ524" i="4"/>
  <c r="AY524" i="4"/>
  <c r="AW524" i="4"/>
  <c r="BA523" i="4"/>
  <c r="AZ523" i="4"/>
  <c r="AY523" i="4"/>
  <c r="AW523" i="4"/>
  <c r="BA522" i="4"/>
  <c r="AZ522" i="4"/>
  <c r="AY522" i="4"/>
  <c r="AW522" i="4"/>
  <c r="BA521" i="4"/>
  <c r="AZ521" i="4"/>
  <c r="AY521" i="4"/>
  <c r="AW521" i="4"/>
  <c r="BA509" i="4"/>
  <c r="AZ509" i="4"/>
  <c r="AY509" i="4"/>
  <c r="AW509" i="4"/>
  <c r="BA507" i="4"/>
  <c r="AZ507" i="4"/>
  <c r="AY507" i="4"/>
  <c r="AW507" i="4"/>
  <c r="BA501" i="4"/>
  <c r="AZ501" i="4"/>
  <c r="AY501" i="4"/>
  <c r="AW501" i="4"/>
  <c r="BA499" i="4"/>
  <c r="AZ499" i="4"/>
  <c r="AY499" i="4"/>
  <c r="AW499" i="4"/>
  <c r="BA496" i="4"/>
  <c r="AZ496" i="4"/>
  <c r="AY496" i="4"/>
  <c r="AW496" i="4"/>
  <c r="BA494" i="4"/>
  <c r="AZ494" i="4"/>
  <c r="AY494" i="4"/>
  <c r="AW494" i="4"/>
  <c r="BA493" i="4"/>
  <c r="AZ493" i="4"/>
  <c r="AY493" i="4"/>
  <c r="AW493" i="4"/>
  <c r="BA491" i="4"/>
  <c r="AZ491" i="4"/>
  <c r="AY491" i="4"/>
  <c r="AW491" i="4"/>
  <c r="BA485" i="4"/>
  <c r="AZ485" i="4"/>
  <c r="AY485" i="4"/>
  <c r="AW485" i="4"/>
  <c r="BA483" i="4"/>
  <c r="AZ483" i="4"/>
  <c r="AY483" i="4"/>
  <c r="AW483" i="4"/>
  <c r="BA477" i="4"/>
  <c r="AZ477" i="4"/>
  <c r="AY477" i="4"/>
  <c r="AW477" i="4"/>
  <c r="BA476" i="4"/>
  <c r="AZ476" i="4"/>
  <c r="AY476" i="4"/>
  <c r="AW476" i="4"/>
  <c r="BA475" i="4"/>
  <c r="AZ475" i="4"/>
  <c r="AY475" i="4"/>
  <c r="AW475" i="4"/>
  <c r="BA474" i="4"/>
  <c r="AZ474" i="4"/>
  <c r="AY474" i="4"/>
  <c r="AW474" i="4"/>
  <c r="BA472" i="4"/>
  <c r="AZ472" i="4"/>
  <c r="AY472" i="4"/>
  <c r="AW472" i="4"/>
  <c r="BA471" i="4"/>
  <c r="AZ471" i="4"/>
  <c r="AY471" i="4"/>
  <c r="AW471" i="4"/>
  <c r="BA465" i="4"/>
  <c r="AZ465" i="4"/>
  <c r="AY465" i="4"/>
  <c r="AW465" i="4"/>
  <c r="BA464" i="4"/>
  <c r="AZ464" i="4"/>
  <c r="AY464" i="4"/>
  <c r="AW464" i="4"/>
  <c r="BA461" i="4"/>
  <c r="AZ461" i="4"/>
  <c r="AY461" i="4"/>
  <c r="AW461" i="4"/>
  <c r="BA458" i="4"/>
  <c r="AZ458" i="4"/>
  <c r="AY458" i="4"/>
  <c r="AW458" i="4"/>
  <c r="BA456" i="4"/>
  <c r="AZ456" i="4"/>
  <c r="AY456" i="4"/>
  <c r="AW456" i="4"/>
  <c r="BA455" i="4"/>
  <c r="AZ455" i="4"/>
  <c r="AY455" i="4"/>
  <c r="AW455" i="4"/>
  <c r="BA453" i="4"/>
  <c r="AZ453" i="4"/>
  <c r="AY453" i="4"/>
  <c r="AW453" i="4"/>
  <c r="BA448" i="4"/>
  <c r="AZ448" i="4"/>
  <c r="AY448" i="4"/>
  <c r="AW448" i="4"/>
  <c r="BA447" i="4"/>
  <c r="AZ447" i="4"/>
  <c r="AY447" i="4"/>
  <c r="AW447" i="4"/>
  <c r="BA446" i="4"/>
  <c r="AZ446" i="4"/>
  <c r="AY446" i="4"/>
  <c r="AW446" i="4"/>
  <c r="BA436" i="4"/>
  <c r="AZ436" i="4"/>
  <c r="AY436" i="4"/>
  <c r="AW436" i="4"/>
  <c r="BA434" i="4"/>
  <c r="AZ434" i="4"/>
  <c r="AY434" i="4"/>
  <c r="AW434" i="4"/>
  <c r="BA424" i="4"/>
  <c r="AZ424" i="4"/>
  <c r="AY424" i="4"/>
  <c r="AW424" i="4"/>
  <c r="BA417" i="4"/>
  <c r="AZ417" i="4"/>
  <c r="AY417" i="4"/>
  <c r="AW417" i="4"/>
  <c r="BA415" i="4"/>
  <c r="AZ415" i="4"/>
  <c r="AY415" i="4"/>
  <c r="AW415" i="4"/>
  <c r="BA404" i="4"/>
  <c r="AZ404" i="4"/>
  <c r="AY404" i="4"/>
  <c r="AW404" i="4"/>
  <c r="BA401" i="4"/>
  <c r="AZ401" i="4"/>
  <c r="AY401" i="4"/>
  <c r="AW401" i="4"/>
  <c r="BA395" i="4"/>
  <c r="AZ395" i="4"/>
  <c r="AY395" i="4"/>
  <c r="AW395" i="4"/>
  <c r="BA388" i="4"/>
  <c r="AZ388" i="4"/>
  <c r="AY388" i="4"/>
  <c r="AW388" i="4"/>
  <c r="BA385" i="4"/>
  <c r="AZ385" i="4"/>
  <c r="AY385" i="4"/>
  <c r="AW385" i="4"/>
  <c r="BA378" i="4"/>
  <c r="AZ378" i="4"/>
  <c r="AY378" i="4"/>
  <c r="AW378" i="4"/>
  <c r="BA375" i="4"/>
  <c r="AZ375" i="4"/>
  <c r="AY375" i="4"/>
  <c r="AW375" i="4"/>
  <c r="BA372" i="4"/>
  <c r="AZ372" i="4"/>
  <c r="AY372" i="4"/>
  <c r="AW372" i="4"/>
  <c r="BA370" i="4"/>
  <c r="AZ370" i="4"/>
  <c r="AY370" i="4"/>
  <c r="AW370" i="4"/>
  <c r="BA369" i="4"/>
  <c r="AZ369" i="4"/>
  <c r="AY369" i="4"/>
  <c r="AW369" i="4"/>
  <c r="BA363" i="4"/>
  <c r="AZ363" i="4"/>
  <c r="AY363" i="4"/>
  <c r="AW363" i="4"/>
  <c r="BA352" i="4"/>
  <c r="AZ352" i="4"/>
  <c r="AY352" i="4"/>
  <c r="AW352" i="4"/>
  <c r="BA350" i="4"/>
  <c r="AZ350" i="4"/>
  <c r="AY350" i="4"/>
  <c r="AW350" i="4"/>
  <c r="BA339" i="4"/>
  <c r="AZ339" i="4"/>
  <c r="AY339" i="4"/>
  <c r="AW339" i="4"/>
  <c r="BA332" i="4"/>
  <c r="AZ332" i="4"/>
  <c r="AY332" i="4"/>
  <c r="AW332" i="4"/>
  <c r="BA331" i="4"/>
  <c r="AZ331" i="4"/>
  <c r="AY331" i="4"/>
  <c r="AW331" i="4"/>
  <c r="BA329" i="4"/>
  <c r="AZ329" i="4"/>
  <c r="AY329" i="4"/>
  <c r="AW329" i="4"/>
  <c r="BA325" i="4"/>
  <c r="AZ325" i="4"/>
  <c r="AY325" i="4"/>
  <c r="AW325" i="4"/>
  <c r="BA324" i="4"/>
  <c r="AZ324" i="4"/>
  <c r="AY324" i="4"/>
  <c r="AW324" i="4"/>
  <c r="BA321" i="4"/>
  <c r="AZ321" i="4"/>
  <c r="AY321" i="4"/>
  <c r="AW321" i="4"/>
  <c r="BA306" i="4"/>
  <c r="AZ306" i="4"/>
  <c r="AY306" i="4"/>
  <c r="AW306" i="4"/>
  <c r="BA305" i="4"/>
  <c r="AZ305" i="4"/>
  <c r="AY305" i="4"/>
  <c r="AW305" i="4"/>
  <c r="BA304" i="4"/>
  <c r="AZ304" i="4"/>
  <c r="AY304" i="4"/>
  <c r="AW304" i="4"/>
  <c r="BA303" i="4"/>
  <c r="AZ303" i="4"/>
  <c r="AY303" i="4"/>
  <c r="AW303" i="4"/>
  <c r="BA302" i="4"/>
  <c r="AZ302" i="4"/>
  <c r="AY302" i="4"/>
  <c r="AW302" i="4"/>
  <c r="BA290" i="4"/>
  <c r="AZ290" i="4"/>
  <c r="AY290" i="4"/>
  <c r="AW290" i="4"/>
  <c r="BA287" i="4"/>
  <c r="AZ287" i="4"/>
  <c r="AY287" i="4"/>
  <c r="AW287" i="4"/>
  <c r="BA286" i="4"/>
  <c r="AZ286" i="4"/>
  <c r="AY286" i="4"/>
  <c r="AW286" i="4"/>
  <c r="BA270" i="4"/>
  <c r="AZ270" i="4"/>
  <c r="AY270" i="4"/>
  <c r="AW270" i="4"/>
  <c r="BA260" i="4"/>
  <c r="AZ260" i="4"/>
  <c r="AY260" i="4"/>
  <c r="AW260" i="4"/>
  <c r="BA250" i="4"/>
  <c r="AZ250" i="4"/>
  <c r="AY250" i="4"/>
  <c r="AW250" i="4"/>
  <c r="BA239" i="4"/>
  <c r="AZ239" i="4"/>
  <c r="AY239" i="4"/>
  <c r="AW239" i="4"/>
  <c r="BA231" i="4"/>
  <c r="AZ231" i="4"/>
  <c r="AY231" i="4"/>
  <c r="AW231" i="4"/>
  <c r="BA229" i="4"/>
  <c r="AZ229" i="4"/>
  <c r="AY229" i="4"/>
  <c r="AW229" i="4"/>
  <c r="BA221" i="4"/>
  <c r="AZ221" i="4"/>
  <c r="AY221" i="4"/>
  <c r="AW221" i="4"/>
  <c r="BA212" i="4"/>
  <c r="AZ212" i="4"/>
  <c r="AY212" i="4"/>
  <c r="AW212" i="4"/>
  <c r="BA211" i="4"/>
  <c r="AZ211" i="4"/>
  <c r="AY211" i="4"/>
  <c r="AW211" i="4"/>
  <c r="BA210" i="4"/>
  <c r="AZ210" i="4"/>
  <c r="AY210" i="4"/>
  <c r="AW210" i="4"/>
  <c r="BA207" i="4"/>
  <c r="AZ207" i="4"/>
  <c r="AY207" i="4"/>
  <c r="AW207" i="4"/>
  <c r="BA206" i="4"/>
  <c r="AZ206" i="4"/>
  <c r="AY206" i="4"/>
  <c r="AW206" i="4"/>
  <c r="BA203" i="4"/>
  <c r="AZ203" i="4"/>
  <c r="AY203" i="4"/>
  <c r="AW203" i="4"/>
  <c r="BA200" i="4"/>
  <c r="AZ200" i="4"/>
  <c r="AY200" i="4"/>
  <c r="AW200" i="4"/>
  <c r="BA197" i="4"/>
  <c r="AZ197" i="4"/>
  <c r="AY197" i="4"/>
  <c r="AW197" i="4"/>
  <c r="BA194" i="4"/>
  <c r="AZ194" i="4"/>
  <c r="AY194" i="4"/>
  <c r="AW194" i="4"/>
  <c r="BA190" i="4"/>
  <c r="AZ190" i="4"/>
  <c r="AY190" i="4"/>
  <c r="AW190" i="4"/>
  <c r="BA182" i="4"/>
  <c r="AZ182" i="4"/>
  <c r="AY182" i="4"/>
  <c r="AW182" i="4"/>
  <c r="BA177" i="4"/>
  <c r="AZ177" i="4"/>
  <c r="AY177" i="4"/>
  <c r="AW177" i="4"/>
  <c r="BA171" i="4"/>
  <c r="AZ171" i="4"/>
  <c r="AY171" i="4"/>
  <c r="AW171" i="4"/>
  <c r="BA168" i="4"/>
  <c r="AZ168" i="4"/>
  <c r="AY168" i="4"/>
  <c r="AW168" i="4"/>
  <c r="BA167" i="4"/>
  <c r="AZ167" i="4"/>
  <c r="AY167" i="4"/>
  <c r="AW167" i="4"/>
  <c r="BA166" i="4"/>
  <c r="AZ166" i="4"/>
  <c r="AY166" i="4"/>
  <c r="AW166" i="4"/>
  <c r="BA165" i="4"/>
  <c r="AZ165" i="4"/>
  <c r="AY165" i="4"/>
  <c r="AW165" i="4"/>
  <c r="BA158" i="4"/>
  <c r="AZ158" i="4"/>
  <c r="AY158" i="4"/>
  <c r="AW158" i="4"/>
  <c r="BA150" i="4"/>
  <c r="AZ150" i="4"/>
  <c r="AY150" i="4"/>
  <c r="AW150" i="4"/>
  <c r="F141" i="4"/>
  <c r="E139" i="4"/>
  <c r="F89" i="4"/>
  <c r="E87" i="4"/>
  <c r="J24" i="4"/>
  <c r="E24" i="4"/>
  <c r="J144" i="4" s="1"/>
  <c r="J23" i="4"/>
  <c r="F144" i="4"/>
  <c r="J12" i="4"/>
  <c r="J141" i="4" s="1"/>
  <c r="E7" i="4"/>
  <c r="E137" i="4" s="1"/>
  <c r="J37" i="3"/>
  <c r="J36" i="3"/>
  <c r="J35" i="3"/>
  <c r="F132" i="3"/>
  <c r="E130" i="3"/>
  <c r="F89" i="3"/>
  <c r="E87" i="3"/>
  <c r="J24" i="3"/>
  <c r="E24" i="3"/>
  <c r="J135" i="3" s="1"/>
  <c r="J23" i="3"/>
  <c r="F135" i="3"/>
  <c r="J12" i="3"/>
  <c r="J132" i="3" s="1"/>
  <c r="E7" i="3"/>
  <c r="E85" i="3" s="1"/>
  <c r="J37" i="2"/>
  <c r="J36" i="2"/>
  <c r="J35" i="2"/>
  <c r="F131" i="2"/>
  <c r="E129" i="2"/>
  <c r="F89" i="2"/>
  <c r="E87" i="2"/>
  <c r="J24" i="2"/>
  <c r="E24" i="2"/>
  <c r="J92" i="2" s="1"/>
  <c r="J23" i="2"/>
  <c r="F134" i="2"/>
  <c r="J12" i="2"/>
  <c r="J89" i="2" s="1"/>
  <c r="E7" i="2"/>
  <c r="E85" i="2" s="1"/>
  <c r="AM90" i="1"/>
  <c r="AM89" i="1"/>
  <c r="AM87" i="1"/>
  <c r="L87" i="1"/>
  <c r="L85" i="1"/>
  <c r="BC702" i="4"/>
  <c r="BC543" i="4"/>
  <c r="BC197" i="4"/>
  <c r="BC593" i="4"/>
  <c r="BC524" i="4"/>
  <c r="BC670" i="4"/>
  <c r="BC434" i="4"/>
  <c r="BC646" i="4"/>
  <c r="BC509" i="4"/>
  <c r="BC424" i="4"/>
  <c r="BC598" i="4"/>
  <c r="BC507" i="4"/>
  <c r="BC447" i="4"/>
  <c r="BC325" i="4"/>
  <c r="BC753" i="4"/>
  <c r="BC717" i="4"/>
  <c r="BC583" i="4"/>
  <c r="BC321" i="4"/>
  <c r="BC167" i="4"/>
  <c r="BC800" i="4"/>
  <c r="BC797" i="4"/>
  <c r="BC706" i="4"/>
  <c r="BC577" i="4"/>
  <c r="BC401" i="4"/>
  <c r="BC158" i="4"/>
  <c r="BC582" i="4"/>
  <c r="BC522" i="4"/>
  <c r="BC788" i="4"/>
  <c r="BC710" i="4"/>
  <c r="BC657" i="4"/>
  <c r="BC606" i="4"/>
  <c r="BC417" i="4"/>
  <c r="BC324" i="4"/>
  <c r="BC491" i="4"/>
  <c r="BC352" i="4"/>
  <c r="BC290" i="4"/>
  <c r="BC729" i="4"/>
  <c r="BC653" i="4"/>
  <c r="BC581" i="4"/>
  <c r="BC568" i="4"/>
  <c r="BC494" i="4"/>
  <c r="BC372" i="4"/>
  <c r="BC203" i="4"/>
  <c r="BC546" i="4"/>
  <c r="BC607" i="4"/>
  <c r="BC576" i="4"/>
  <c r="BC471" i="4"/>
  <c r="BC363" i="4"/>
  <c r="BC260" i="4"/>
  <c r="BC200" i="4"/>
  <c r="BC659" i="4"/>
  <c r="BC627" i="4"/>
  <c r="BC448" i="4"/>
  <c r="BC339" i="4"/>
  <c r="BC804" i="4"/>
  <c r="BC798" i="4"/>
  <c r="BC744" i="4"/>
  <c r="BC613" i="4"/>
  <c r="BC579" i="4"/>
  <c r="BC458" i="4"/>
  <c r="BC530" i="4"/>
  <c r="BC465" i="4"/>
  <c r="BC415" i="4"/>
  <c r="BC304" i="4"/>
  <c r="BC231" i="4"/>
  <c r="BC150" i="4"/>
  <c r="BC705" i="4"/>
  <c r="BC594" i="4"/>
  <c r="BC561" i="4"/>
  <c r="BC493" i="4"/>
  <c r="BC436" i="4"/>
  <c r="BC287" i="4"/>
  <c r="BC166" i="4"/>
  <c r="BC736" i="4"/>
  <c r="BC554" i="4"/>
  <c r="BC190" i="4"/>
  <c r="BC769" i="4"/>
  <c r="BC725" i="4"/>
  <c r="BC548" i="4"/>
  <c r="BC477" i="4"/>
  <c r="BC370" i="4"/>
  <c r="BC302" i="4"/>
  <c r="BC250" i="4"/>
  <c r="BC701" i="4"/>
  <c r="BC580" i="4"/>
  <c r="BC542" i="4"/>
  <c r="BC472" i="4"/>
  <c r="BC388" i="4"/>
  <c r="BC221" i="4"/>
  <c r="BC696" i="4"/>
  <c r="BC628" i="4"/>
  <c r="BC596" i="4"/>
  <c r="BC569" i="4"/>
  <c r="BC485" i="4"/>
  <c r="BC446" i="4"/>
  <c r="BC329" i="4"/>
  <c r="BC239" i="4"/>
  <c r="BC165" i="4"/>
  <c r="BC647" i="4"/>
  <c r="BC801" i="4"/>
  <c r="BC796" i="4"/>
  <c r="BC792" i="4"/>
  <c r="BC728" i="4"/>
  <c r="BC700" i="4"/>
  <c r="BC651" i="4"/>
  <c r="BC385" i="4"/>
  <c r="BC194" i="4"/>
  <c r="BC305" i="4"/>
  <c r="BC177" i="4"/>
  <c r="BC775" i="4"/>
  <c r="BC668" i="4"/>
  <c r="BC595" i="4"/>
  <c r="BC526" i="4"/>
  <c r="BC395" i="4"/>
  <c r="BC212" i="4"/>
  <c r="BC789" i="4"/>
  <c r="BC694" i="4"/>
  <c r="BC585" i="4"/>
  <c r="BC544" i="4"/>
  <c r="BC474" i="4"/>
  <c r="BC785" i="4"/>
  <c r="BC699" i="4"/>
  <c r="BC608" i="4"/>
  <c r="BC496" i="4"/>
  <c r="BC532" i="4"/>
  <c r="BC286" i="4"/>
  <c r="BC207" i="4"/>
  <c r="BC776" i="4"/>
  <c r="BC697" i="4"/>
  <c r="BC461" i="4"/>
  <c r="BC270" i="4"/>
  <c r="BC682" i="4"/>
  <c r="BC643" i="4"/>
  <c r="BC499" i="4"/>
  <c r="BC206" i="4"/>
  <c r="BC799" i="4"/>
  <c r="BC793" i="4"/>
  <c r="BC734" i="4"/>
  <c r="BC703" i="4"/>
  <c r="BC649" i="4"/>
  <c r="BC612" i="4"/>
  <c r="BC575" i="4"/>
  <c r="BC483" i="4"/>
  <c r="BC303" i="4"/>
  <c r="BC726" i="4"/>
  <c r="BC645" i="4"/>
  <c r="BC591" i="4"/>
  <c r="BC572" i="4"/>
  <c r="BC523" i="4"/>
  <c r="BC455" i="4"/>
  <c r="BC182" i="4"/>
  <c r="BC742" i="4"/>
  <c r="BC695" i="4"/>
  <c r="BC592" i="4"/>
  <c r="BC521" i="4"/>
  <c r="BC464" i="4"/>
  <c r="BC350" i="4"/>
  <c r="BC210" i="4"/>
  <c r="BC746" i="4"/>
  <c r="BC306" i="4"/>
  <c r="BC229" i="4"/>
  <c r="BC171" i="4"/>
  <c r="BC756" i="4"/>
  <c r="BC629" i="4"/>
  <c r="BC501" i="4"/>
  <c r="BC456" i="4"/>
  <c r="BC332" i="4"/>
  <c r="BC211" i="4"/>
  <c r="BC168" i="4"/>
  <c r="BC574" i="4"/>
  <c r="BC378" i="4"/>
  <c r="BC777" i="4"/>
  <c r="BC708" i="4"/>
  <c r="BC662" i="4"/>
  <c r="BC605" i="4"/>
  <c r="BC578" i="4"/>
  <c r="BC476" i="4"/>
  <c r="BC404" i="4"/>
  <c r="BC747" i="4"/>
  <c r="BC655" i="4"/>
  <c r="BC453" i="4"/>
  <c r="BC369" i="4"/>
  <c r="BC794" i="4"/>
  <c r="BC791" i="4"/>
  <c r="BC644" i="4"/>
  <c r="BC609" i="4"/>
  <c r="BC562" i="4"/>
  <c r="BC475" i="4"/>
  <c r="BC375" i="4"/>
  <c r="BC331" i="4"/>
  <c r="BC193" i="4" l="1"/>
  <c r="BC157" i="4"/>
  <c r="BC320" i="4"/>
  <c r="BC510" i="4"/>
  <c r="BC755" i="4"/>
  <c r="BC790" i="4"/>
  <c r="BC745" i="4"/>
  <c r="BC202" i="4"/>
  <c r="BC463" i="4"/>
  <c r="BC531" i="4"/>
  <c r="BC650" i="4"/>
  <c r="BC709" i="4"/>
  <c r="BC597" i="4"/>
  <c r="BC704" i="4"/>
  <c r="BC735" i="4"/>
  <c r="BC787" i="4"/>
  <c r="BC209" i="4"/>
  <c r="BC555" i="4"/>
  <c r="BC573" i="4"/>
  <c r="BC698" i="4"/>
  <c r="BC492" i="4"/>
  <c r="BC149" i="4"/>
  <c r="BC460" i="4"/>
  <c r="BC525" i="4"/>
  <c r="BC529" i="4"/>
  <c r="BC802" i="4"/>
  <c r="E85" i="4"/>
  <c r="J89" i="4"/>
  <c r="J92" i="4"/>
  <c r="AX260" i="4"/>
  <c r="AX304" i="4"/>
  <c r="AX321" i="4"/>
  <c r="AX339" i="4"/>
  <c r="AX350" i="4"/>
  <c r="AX352" i="4"/>
  <c r="AX415" i="4"/>
  <c r="AX434" i="4"/>
  <c r="AX475" i="4"/>
  <c r="AX501" i="4"/>
  <c r="AX507" i="4"/>
  <c r="AX509" i="4"/>
  <c r="AX530" i="4"/>
  <c r="AX554" i="4"/>
  <c r="AX581" i="4"/>
  <c r="AX585" i="4"/>
  <c r="AX595" i="4"/>
  <c r="AX655" i="4"/>
  <c r="AX775" i="4"/>
  <c r="AX785" i="4"/>
  <c r="AX792" i="4"/>
  <c r="AX793" i="4"/>
  <c r="AX794" i="4"/>
  <c r="AX796" i="4"/>
  <c r="AX797" i="4"/>
  <c r="AX798" i="4"/>
  <c r="AX799" i="4"/>
  <c r="AX800" i="4"/>
  <c r="AX801" i="4"/>
  <c r="AX804" i="4"/>
  <c r="AX168" i="4"/>
  <c r="AX210" i="4"/>
  <c r="AX211" i="4"/>
  <c r="AX221" i="4"/>
  <c r="AX229" i="4"/>
  <c r="AX286" i="4"/>
  <c r="AX290" i="4"/>
  <c r="AX305" i="4"/>
  <c r="AX417" i="4"/>
  <c r="AX436" i="4"/>
  <c r="AX447" i="4"/>
  <c r="AX471" i="4"/>
  <c r="AX494" i="4"/>
  <c r="AX578" i="4"/>
  <c r="AX592" i="4"/>
  <c r="AX596" i="4"/>
  <c r="AX607" i="4"/>
  <c r="AX608" i="4"/>
  <c r="AX702" i="4"/>
  <c r="AX708" i="4"/>
  <c r="AX726" i="4"/>
  <c r="AX769" i="4"/>
  <c r="AX789" i="4"/>
  <c r="AX791" i="4"/>
  <c r="AX171" i="4"/>
  <c r="AX177" i="4"/>
  <c r="AX182" i="4"/>
  <c r="AX203" i="4"/>
  <c r="AX303" i="4"/>
  <c r="AX306" i="4"/>
  <c r="AX332" i="4"/>
  <c r="AX375" i="4"/>
  <c r="AX385" i="4"/>
  <c r="AX395" i="4"/>
  <c r="AX448" i="4"/>
  <c r="AX456" i="4"/>
  <c r="AX496" i="4"/>
  <c r="AX499" i="4"/>
  <c r="AX523" i="4"/>
  <c r="AX542" i="4"/>
  <c r="AX544" i="4"/>
  <c r="AX572" i="4"/>
  <c r="AX574" i="4"/>
  <c r="AX583" i="4"/>
  <c r="AX644" i="4"/>
  <c r="AX653" i="4"/>
  <c r="AX728" i="4"/>
  <c r="AX742" i="4"/>
  <c r="AX744" i="4"/>
  <c r="AX165" i="4"/>
  <c r="AX166" i="4"/>
  <c r="AX231" i="4"/>
  <c r="AX239" i="4"/>
  <c r="AX302" i="4"/>
  <c r="AX329" i="4"/>
  <c r="AX369" i="4"/>
  <c r="AX372" i="4"/>
  <c r="AX404" i="4"/>
  <c r="AX461" i="4"/>
  <c r="AX464" i="4"/>
  <c r="AX465" i="4"/>
  <c r="AX477" i="4"/>
  <c r="AX491" i="4"/>
  <c r="AX521" i="4"/>
  <c r="AX522" i="4"/>
  <c r="AX524" i="4"/>
  <c r="AX526" i="4"/>
  <c r="AX543" i="4"/>
  <c r="AX561" i="4"/>
  <c r="AX606" i="4"/>
  <c r="AX609" i="4"/>
  <c r="AX629" i="4"/>
  <c r="AX643" i="4"/>
  <c r="AX659" i="4"/>
  <c r="AX668" i="4"/>
  <c r="AX682" i="4"/>
  <c r="AX695" i="4"/>
  <c r="AX696" i="4"/>
  <c r="AX706" i="4"/>
  <c r="AX753" i="4"/>
  <c r="AX197" i="4"/>
  <c r="AX401" i="4"/>
  <c r="AX472" i="4"/>
  <c r="AX577" i="4"/>
  <c r="AX579" i="4"/>
  <c r="AX593" i="4"/>
  <c r="AX646" i="4"/>
  <c r="AX649" i="4"/>
  <c r="AX662" i="4"/>
  <c r="AX694" i="4"/>
  <c r="AX746" i="4"/>
  <c r="AX747" i="4"/>
  <c r="AX150" i="4"/>
  <c r="AX167" i="4"/>
  <c r="AX194" i="4"/>
  <c r="AX270" i="4"/>
  <c r="AX324" i="4"/>
  <c r="AX370" i="4"/>
  <c r="AX378" i="4"/>
  <c r="AX455" i="4"/>
  <c r="AX458" i="4"/>
  <c r="AX483" i="4"/>
  <c r="AX493" i="4"/>
  <c r="AX575" i="4"/>
  <c r="AX582" i="4"/>
  <c r="AX591" i="4"/>
  <c r="AX594" i="4"/>
  <c r="AX627" i="4"/>
  <c r="AX628" i="4"/>
  <c r="AX645" i="4"/>
  <c r="AX647" i="4"/>
  <c r="AX703" i="4"/>
  <c r="AX725" i="4"/>
  <c r="AX756" i="4"/>
  <c r="AX190" i="4"/>
  <c r="AX206" i="4"/>
  <c r="AX250" i="4"/>
  <c r="AX331" i="4"/>
  <c r="AX453" i="4"/>
  <c r="AX476" i="4"/>
  <c r="AX485" i="4"/>
  <c r="AX532" i="4"/>
  <c r="AX548" i="4"/>
  <c r="AX562" i="4"/>
  <c r="AX568" i="4"/>
  <c r="AX569" i="4"/>
  <c r="AX576" i="4"/>
  <c r="AX580" i="4"/>
  <c r="AX612" i="4"/>
  <c r="AX651" i="4"/>
  <c r="AX697" i="4"/>
  <c r="AX699" i="4"/>
  <c r="AX700" i="4"/>
  <c r="AX701" i="4"/>
  <c r="AX729" i="4"/>
  <c r="AX158" i="4"/>
  <c r="AX200" i="4"/>
  <c r="AX207" i="4"/>
  <c r="AX212" i="4"/>
  <c r="AX287" i="4"/>
  <c r="AX325" i="4"/>
  <c r="AX363" i="4"/>
  <c r="AX388" i="4"/>
  <c r="AX424" i="4"/>
  <c r="AX446" i="4"/>
  <c r="AX474" i="4"/>
  <c r="AX546" i="4"/>
  <c r="AX598" i="4"/>
  <c r="AX605" i="4"/>
  <c r="AX613" i="4"/>
  <c r="AX657" i="4"/>
  <c r="AX670" i="4"/>
  <c r="AX705" i="4"/>
  <c r="AX710" i="4"/>
  <c r="AX717" i="4"/>
  <c r="AX734" i="4"/>
  <c r="AX736" i="4"/>
  <c r="AX776" i="4"/>
  <c r="AX777" i="4"/>
  <c r="AX788" i="4"/>
  <c r="J92" i="3"/>
  <c r="F92" i="3"/>
  <c r="E128" i="3"/>
  <c r="J89" i="3"/>
  <c r="J131" i="2"/>
  <c r="E127" i="2"/>
  <c r="F92" i="2"/>
  <c r="J134" i="2"/>
  <c r="F36" i="3"/>
  <c r="F37" i="3"/>
  <c r="F37" i="2"/>
  <c r="F35" i="4"/>
  <c r="F35" i="2"/>
  <c r="F36" i="2"/>
  <c r="F37" i="4"/>
  <c r="F35" i="3"/>
  <c r="F36" i="4"/>
  <c r="BC462" i="4" l="1"/>
  <c r="BC148" i="4"/>
  <c r="BC786" i="4"/>
  <c r="W33" i="1"/>
  <c r="W31" i="1"/>
  <c r="W32" i="1"/>
  <c r="BC147" i="4" l="1"/>
  <c r="B4" i="20" l="1"/>
  <c r="B4" i="14"/>
  <c r="B4" i="18"/>
  <c r="B4" i="16"/>
  <c r="B4" i="12"/>
</calcChain>
</file>

<file path=xl/sharedStrings.xml><?xml version="1.0" encoding="utf-8"?>
<sst xmlns="http://schemas.openxmlformats.org/spreadsheetml/2006/main" count="12311" uniqueCount="2814">
  <si>
    <t>Export Komplet</t>
  </si>
  <si>
    <t/>
  </si>
  <si>
    <t>False</t>
  </si>
  <si>
    <t>{63978be4-0282-4092-8205-5d6f2eec39b7}</t>
  </si>
  <si>
    <t>0,01</t>
  </si>
  <si>
    <t>20</t>
  </si>
  <si>
    <t>REKAPITULÁCIA STAVBY</t>
  </si>
  <si>
    <t>Kód:</t>
  </si>
  <si>
    <t>Stavba:</t>
  </si>
  <si>
    <t>SOŠ PZ Košice, zateplenie bloku A a rekonštrukcia bloku E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</si>
  <si>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</si>
  <si>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</si>
  <si>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</si>
  <si>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</si>
  <si>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</si>
  <si>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</si>
  <si>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</si>
  <si>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</si>
  <si>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</si>
  <si>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</si>
  <si>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</si>
  <si>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</si>
  <si>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</si>
  <si>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</si>
  <si>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</si>
  <si>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</si>
  <si>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</si>
  <si>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</si>
  <si>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</si>
  <si>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</si>
  <si>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</si>
  <si>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</si>
  <si>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</si>
  <si>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</si>
  <si>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</si>
  <si>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</si>
  <si>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</si>
  <si>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</si>
  <si>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</si>
  <si>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</si>
  <si>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</si>
  <si>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</si>
  <si>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</si>
  <si>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</si>
  <si>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</si>
  <si>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</si>
  <si>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</si>
  <si>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</si>
  <si>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</si>
  <si>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</si>
  <si>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0</t>
  </si>
  <si>
    <t>###NOIMPORT###</t>
  </si>
  <si>
    <t>IMPORT</t>
  </si>
  <si>
    <t>{00000000-0000-0000-0000-000000000000}</t>
  </si>
  <si>
    <t>SO 101</t>
  </si>
  <si>
    <t>1</t>
  </si>
  <si>
    <t>{ec11fcef-f3e0-4190-acc3-d10b1700149d}</t>
  </si>
  <si>
    <t>SO 102</t>
  </si>
  <si>
    <t>{e5435421-61b5-4eb0-a1ac-63e2c578f741}</t>
  </si>
  <si>
    <t>SO 103</t>
  </si>
  <si>
    <t>Rekonštrukcia bloku E</t>
  </si>
  <si>
    <t>{3d8b9bbf-2a3b-4aca-acfb-151cb1780b86}</t>
  </si>
  <si>
    <t>Objekt: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</si>
  <si>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</si>
  <si>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</si>
  <si>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</si>
  <si>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</si>
  <si>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</si>
  <si>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</si>
  <si>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</si>
  <si>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</si>
  <si>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</si>
  <si>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</si>
  <si>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</si>
  <si>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</si>
  <si>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</si>
  <si>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</si>
  <si>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</si>
  <si>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</si>
  <si>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</si>
  <si>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</si>
  <si>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</si>
  <si>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</si>
  <si>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</si>
  <si>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    784 - Maľby</t>
  </si>
  <si>
    <t>M - Práce a dodávky M</t>
  </si>
  <si>
    <t xml:space="preserve">    22-M - Montáže oznamovacích a zabezpečovacích zariadení</t>
  </si>
  <si>
    <t>HZS - Hodinové zúčtovacie sadzby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</si>
  <si>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</si>
  <si>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</si>
  <si>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</si>
  <si>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</si>
  <si>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</si>
  <si>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</si>
  <si>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</si>
  <si>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ROZPOCET</t>
  </si>
  <si>
    <t>Zemné práce</t>
  </si>
  <si>
    <t>K</t>
  </si>
  <si>
    <t>132111101</t>
  </si>
  <si>
    <t>Hĺbenie rýh šírky do 600 mm v  horninách tr. 1 a 2 súdržných - ručným náradím</t>
  </si>
  <si>
    <t>m3</t>
  </si>
  <si>
    <t>4</t>
  </si>
  <si>
    <t>2</t>
  </si>
  <si>
    <t>VV</t>
  </si>
  <si>
    <t>odkop okolo objektu</t>
  </si>
  <si>
    <t>0,6*1*(21,45+30,25+0,6*2+21,18+11,01+0,6)</t>
  </si>
  <si>
    <t>162201102</t>
  </si>
  <si>
    <t>Vodorovné premiestnenie výkopku z horniny 1-4 nad 20-50m</t>
  </si>
  <si>
    <t>3</t>
  </si>
  <si>
    <t>162501102</t>
  </si>
  <si>
    <t>Vodorovné premiestnenie výkopku po spevnenej ceste z horniny tr.1-4, do 100 m3 na vzdialenosť do 3000 m</t>
  </si>
  <si>
    <t>51,414-30,848</t>
  </si>
  <si>
    <t>162501105</t>
  </si>
  <si>
    <t>Vodorovné premiestnenie výkopku po spevnenej ceste z horniny tr.1-4, do 100 m3, príplatok k cene za každých ďalšich a začatých 1000 m</t>
  </si>
  <si>
    <t>5</t>
  </si>
  <si>
    <t>171201201</t>
  </si>
  <si>
    <t>Uloženie sypaniny na skládky do 100 m3</t>
  </si>
  <si>
    <t>6</t>
  </si>
  <si>
    <t>171209002</t>
  </si>
  <si>
    <t>Poplatok za skladovanie - zemina a kamenivo (17 05) ostatné</t>
  </si>
  <si>
    <t>7</t>
  </si>
  <si>
    <t>175101202</t>
  </si>
  <si>
    <t>Obsyp objektov sypaninou z vhodných hornín 1 až 4 s prehodením sypaniny</t>
  </si>
  <si>
    <t>0,6*0,6*(21,45+30,25+0,6*2+21,18+11,01+0,6)</t>
  </si>
  <si>
    <t>Zvislé a kompletné konštrukcie</t>
  </si>
  <si>
    <t>8</t>
  </si>
  <si>
    <t>311272511</t>
  </si>
  <si>
    <t>Murivo nosné (m3) z pórobetónových tvárnic hr. 250 mm s dvojitým perom a drážkou, na maltu vápenno-cementovú a maltu na murovanie presných pórobetónových tvárnic (rozmer tvárnice 250x249x599, napr. P3-450)</t>
  </si>
  <si>
    <t>atika strechy</t>
  </si>
  <si>
    <t>0,25*0,25*(22,35+4,9+25,64+1,55)</t>
  </si>
  <si>
    <t>0,25*0,25*(8,8*4+3,6*4+(14,35+14,36)*2)</t>
  </si>
  <si>
    <t>Súčet</t>
  </si>
  <si>
    <t>9</t>
  </si>
  <si>
    <t>340238238</t>
  </si>
  <si>
    <t>m2</t>
  </si>
  <si>
    <t>0,9*1*15*2</t>
  </si>
  <si>
    <t>Vodorovné konštrukcie</t>
  </si>
  <si>
    <t>10</t>
  </si>
  <si>
    <t>417270200</t>
  </si>
  <si>
    <t>U profil z pórobetónových tvárnic so zabudovanou tepelnou izoláciou na princípe strateného debnenia 200x599x249 P4-500</t>
  </si>
  <si>
    <t>m</t>
  </si>
  <si>
    <t>strojovňa výťahu</t>
  </si>
  <si>
    <t>7,05+4,8*2</t>
  </si>
  <si>
    <t>11</t>
  </si>
  <si>
    <t>417270250</t>
  </si>
  <si>
    <t>U profil z pórobetónových tvárnic so zabudovanou tepelnou izoláciou na princípe strateného debnenia 250x599x249 P4-500</t>
  </si>
  <si>
    <t>22,35+4,9+25,64+1,55</t>
  </si>
  <si>
    <t>8,8*4+3,6*4+(14,35+14,36)*2</t>
  </si>
  <si>
    <t>12</t>
  </si>
  <si>
    <t>417321414</t>
  </si>
  <si>
    <t>Betón stužujúcich pásov a vencov železový tr. C 20/25</t>
  </si>
  <si>
    <t>0,1*0,15*(7,05+4,8*2)</t>
  </si>
  <si>
    <t>0,15*0,15*(22,35+4,9+25,64+1,55)</t>
  </si>
  <si>
    <t>0,15*0,15*(8,8*4+3,6*4+(14,35+14,36)*2)</t>
  </si>
  <si>
    <t>13</t>
  </si>
  <si>
    <t>417361821</t>
  </si>
  <si>
    <t>Výstuž stužujúcich pásov a vencov z betonárskej ocele 10505</t>
  </si>
  <si>
    <t>t</t>
  </si>
  <si>
    <t>0,001*398,3</t>
  </si>
  <si>
    <t>Komunikácie</t>
  </si>
  <si>
    <t>14</t>
  </si>
  <si>
    <t>564871111</t>
  </si>
  <si>
    <t>Podklad zo štrkodrviny s rozprestretím a zhutnením, po zhutnení hr. 250 mm</t>
  </si>
  <si>
    <t>okapový chodník</t>
  </si>
  <si>
    <t>0,6*(21,45+30,25+0,6*2+21,18+11,01+0,6)</t>
  </si>
  <si>
    <t>Úpravy povrchov, podlahy, osadenie</t>
  </si>
  <si>
    <t>15</t>
  </si>
  <si>
    <t>612425931</t>
  </si>
  <si>
    <t>Omietka vápenná vnútorného ostenia okenného alebo dverného štuková</t>
  </si>
  <si>
    <t>1/O</t>
  </si>
  <si>
    <t>(0,6+0,45)*2*4*0,25</t>
  </si>
  <si>
    <t>2/O</t>
  </si>
  <si>
    <t>(1,5+2,1)*2*22*0,25</t>
  </si>
  <si>
    <t>3/O</t>
  </si>
  <si>
    <t>(1,2+2,1)*2*14*0,25</t>
  </si>
  <si>
    <t>4/O</t>
  </si>
  <si>
    <t>(1,5+1,8)*2*0,25</t>
  </si>
  <si>
    <t>5/O</t>
  </si>
  <si>
    <t>(1,2+0,6)*2*21*0,25</t>
  </si>
  <si>
    <t>6/O</t>
  </si>
  <si>
    <t>(1,2+1,5)*2*20*0,25</t>
  </si>
  <si>
    <t>7/O</t>
  </si>
  <si>
    <t>(0,6+0,9)*2*124*0,25</t>
  </si>
  <si>
    <t>8/O</t>
  </si>
  <si>
    <t>(2,4+1,5)*2*15*0,25</t>
  </si>
  <si>
    <t>9/O</t>
  </si>
  <si>
    <t>10/O</t>
  </si>
  <si>
    <t>(1,2+1,5)*2*2*0,25</t>
  </si>
  <si>
    <t>11/O</t>
  </si>
  <si>
    <t>(0,9+0,6)*2*2*0,25</t>
  </si>
  <si>
    <t>12/O</t>
  </si>
  <si>
    <t>(0,6+0,9)*2*6*0,25</t>
  </si>
  <si>
    <t>1/D</t>
  </si>
  <si>
    <t>(1,4+2,65*2)</t>
  </si>
  <si>
    <t>16</t>
  </si>
  <si>
    <t>612460121</t>
  </si>
  <si>
    <t>Príprava vnútorného podkladu stien penetráciou základnou</t>
  </si>
  <si>
    <t>17</t>
  </si>
  <si>
    <t>612460251</t>
  </si>
  <si>
    <t>Vnútorná omietka stien vápennocementová štuková (jemná), hr. 3 mm</t>
  </si>
  <si>
    <t>18</t>
  </si>
  <si>
    <t>612481119</t>
  </si>
  <si>
    <t>Potiahnutie vnútorných stien sklotextílnou mriežkou s celoplošným prilepením</t>
  </si>
  <si>
    <t>19</t>
  </si>
  <si>
    <t>622464232</t>
  </si>
  <si>
    <t>Vonkajšia omietka stien tenkovrstvová , silikónová, škrabaná, hr. 2 mm</t>
  </si>
  <si>
    <t>2806,1+22,6+9,7+328,4</t>
  </si>
  <si>
    <t>622464310</t>
  </si>
  <si>
    <t>Vonkajšia omietka stien mozaiková, ručné miešanie a nanášanie</t>
  </si>
  <si>
    <t>145,6+50,2</t>
  </si>
  <si>
    <t>21</t>
  </si>
  <si>
    <t>625259350</t>
  </si>
  <si>
    <t>Kontaktný zatepľovací systém z XPS hr. 200 mm, skrutkovacie kotvy</t>
  </si>
  <si>
    <t>severná fasáda</t>
  </si>
  <si>
    <t>44,5</t>
  </si>
  <si>
    <t>južná fasáda</t>
  </si>
  <si>
    <t>34,1</t>
  </si>
  <si>
    <t>východná fasáda</t>
  </si>
  <si>
    <t>23,2</t>
  </si>
  <si>
    <t>západná fasáda</t>
  </si>
  <si>
    <t>43,8</t>
  </si>
  <si>
    <t>22</t>
  </si>
  <si>
    <t>625259392</t>
  </si>
  <si>
    <t>Kontaktný zatepľovací systém ostenia z XPS hr. 30 mm</t>
  </si>
  <si>
    <t>3,1</t>
  </si>
  <si>
    <t>16,2</t>
  </si>
  <si>
    <t>16,5</t>
  </si>
  <si>
    <t>14,4</t>
  </si>
  <si>
    <t>23</t>
  </si>
  <si>
    <t>625259406</t>
  </si>
  <si>
    <t>Kontaktný zatepľovací systém z minerálnej vlny hr. 100 mm, skrutkovacie kotvy</t>
  </si>
  <si>
    <t>24</t>
  </si>
  <si>
    <t>625259409</t>
  </si>
  <si>
    <t>Kontaktný zatepľovací systém z minerálnej vlny hr. 150 mm, skrutkovacie kotvy</t>
  </si>
  <si>
    <t>25</t>
  </si>
  <si>
    <t>625259412</t>
  </si>
  <si>
    <t>Kontaktný zatepľovací systém z minerálnej vlny hr. 200 mm, skrutkovacie kotvy</t>
  </si>
  <si>
    <t>745,2</t>
  </si>
  <si>
    <t>645,1</t>
  </si>
  <si>
    <t>822,9</t>
  </si>
  <si>
    <t>592,9</t>
  </si>
  <si>
    <t>26</t>
  </si>
  <si>
    <t>625259462</t>
  </si>
  <si>
    <t>Kontaktný zatepľovací systém ostenia z minerálnej vlny hr. 30 mm</t>
  </si>
  <si>
    <t>57,1</t>
  </si>
  <si>
    <t>78,36</t>
  </si>
  <si>
    <t>83,6</t>
  </si>
  <si>
    <t>109,3</t>
  </si>
  <si>
    <t>27</t>
  </si>
  <si>
    <t>631342722R</t>
  </si>
  <si>
    <t xml:space="preserve">Mazanina z plynobetónu v spáde </t>
  </si>
  <si>
    <t>ST1</t>
  </si>
  <si>
    <t>(0,05+0,19)/2*1,55*(12,35+12,64)</t>
  </si>
  <si>
    <t>(0,05+0,19)/2*4,65*(6,5+5,885+9,315)</t>
  </si>
  <si>
    <t>(0,05+0,19)/2*(14,35+14,36)*9,59*2</t>
  </si>
  <si>
    <t>-(0,05+0,19)/2*(3,6*3,6+7,05*4,8)</t>
  </si>
  <si>
    <t>28</t>
  </si>
  <si>
    <t>632921913</t>
  </si>
  <si>
    <t>Dlažba z betónových dlaždíc hr. 50 mm do piesku</t>
  </si>
  <si>
    <t>Ostatné konštrukcie a práce-búranie</t>
  </si>
  <si>
    <t>29</t>
  </si>
  <si>
    <t>916531111</t>
  </si>
  <si>
    <t>Osadenie záhonového alebo parkového obrubníka betón., do lôžka z bet. pros. tr. C 12/15 bez bočnej opory</t>
  </si>
  <si>
    <t>21,45+30,25+0,6*2+21,18+11,01+0,6</t>
  </si>
  <si>
    <t>30</t>
  </si>
  <si>
    <t>M</t>
  </si>
  <si>
    <t>592170001800</t>
  </si>
  <si>
    <t>Obrubník parkový, lxšxv 1000x50x200 mm, sivá</t>
  </si>
  <si>
    <t>ks</t>
  </si>
  <si>
    <t>31</t>
  </si>
  <si>
    <t>938902072</t>
  </si>
  <si>
    <t>Očistenie povrchu konštrukcií tlakovou vodou</t>
  </si>
  <si>
    <t>145,6+50,2+2806,1+22,6+9,7+328,4</t>
  </si>
  <si>
    <t>32</t>
  </si>
  <si>
    <t>941941042</t>
  </si>
  <si>
    <t>Montáž lešenia ľahkého pracovného radového s podlahami šírky nad 1,00 do 1,20 m, výšky nad 10 do 30 m</t>
  </si>
  <si>
    <t>západný pohľad</t>
  </si>
  <si>
    <t>(26,66+1,4)*(29,23+1,2*2)</t>
  </si>
  <si>
    <t>(3,9+1,4)*4,9</t>
  </si>
  <si>
    <t>južný pohľad</t>
  </si>
  <si>
    <t>(26,66+1,4)*21,45</t>
  </si>
  <si>
    <t>(26,66-3,9)*3,6*2</t>
  </si>
  <si>
    <t>severný pohľad</t>
  </si>
  <si>
    <t>východný pohľad</t>
  </si>
  <si>
    <t>(26,66+2)*29,23</t>
  </si>
  <si>
    <t>33</t>
  </si>
  <si>
    <t>941941292</t>
  </si>
  <si>
    <t>Príplatok za prvý a každý ďalší i začatý mesiac použitia lešenia ľahkého pracovného radového s podlahami šírky nad 1,00 do 1,20 m, v. nad 10 do 30 m</t>
  </si>
  <si>
    <t>34</t>
  </si>
  <si>
    <t>941941842</t>
  </si>
  <si>
    <t>Demontáž lešenia ľahkého pracovného radového s podlahami šírky nad 1,00 do 1,20 m, výšky nad 10 do 30 m</t>
  </si>
  <si>
    <t>35</t>
  </si>
  <si>
    <t>941955002</t>
  </si>
  <si>
    <t>Lešenie ľahké pracovné pomocné s výškou lešeňovej podlahy nad 1,20 do 1,90 m</t>
  </si>
  <si>
    <t>strojovňa</t>
  </si>
  <si>
    <t>1*(7,05+4,8)*2</t>
  </si>
  <si>
    <t>36</t>
  </si>
  <si>
    <t>953945319</t>
  </si>
  <si>
    <t>Hliníkový soklový profil šírky 203 mm</t>
  </si>
  <si>
    <t>21,45+0,2*2+30,19+21,1+0,2*2</t>
  </si>
  <si>
    <t>(29,23+20,4+0,2*2)*2</t>
  </si>
  <si>
    <t>37</t>
  </si>
  <si>
    <t>953945351</t>
  </si>
  <si>
    <t>Hliníkový rohový ochranný profil s integrovanou sieťovinou</t>
  </si>
  <si>
    <t>(26,66+1,4)*2+(26,66+2)*2</t>
  </si>
  <si>
    <t>(29,35-26,66)*4</t>
  </si>
  <si>
    <t>(26,66-3,9)*4</t>
  </si>
  <si>
    <t>(0,45*4+2,1*22+2,1*14+1,8+0,6*21)*2</t>
  </si>
  <si>
    <t>(1,5*20+0,9*124+1,5*15*2+1,5*2+0,6*2+0,9*6)*2</t>
  </si>
  <si>
    <t>2,65*2</t>
  </si>
  <si>
    <t>(3,9+(1,4+2)/2)*4*4</t>
  </si>
  <si>
    <t>38</t>
  </si>
  <si>
    <t>953995406</t>
  </si>
  <si>
    <t xml:space="preserve">Okenný a dverový dilatačný </t>
  </si>
  <si>
    <t>(0,6+0,45*2)*4</t>
  </si>
  <si>
    <t>(1,5+2,1*2)*22</t>
  </si>
  <si>
    <t>(1,2+2,1*2)*14</t>
  </si>
  <si>
    <t>(1,5+1,8*2)</t>
  </si>
  <si>
    <t>(1,2+0,6*2)*21</t>
  </si>
  <si>
    <t>(1,2+1,5*2)*20</t>
  </si>
  <si>
    <t>(0,6+0,9*2)*124</t>
  </si>
  <si>
    <t>(2,4+1,5*2)*15</t>
  </si>
  <si>
    <t>(1,2+1,5*2)*2</t>
  </si>
  <si>
    <t>(0,9+0,6*2)*2</t>
  </si>
  <si>
    <t>(0,6+0,9*2)*6</t>
  </si>
  <si>
    <t>(1,4+2,65)*2</t>
  </si>
  <si>
    <t>39</t>
  </si>
  <si>
    <t>953995412</t>
  </si>
  <si>
    <t>Nadokenný profil s priznanou okapničkou</t>
  </si>
  <si>
    <t>0,6*4+1,5*22+1,2*14+1,5+1,2*21</t>
  </si>
  <si>
    <t>1,2*20+0,6*124+2,4*15*2+1,2*2</t>
  </si>
  <si>
    <t>0,9*2+0,6*6+1,4</t>
  </si>
  <si>
    <t>40</t>
  </si>
  <si>
    <t>953995416</t>
  </si>
  <si>
    <t>Parapetný profil s integrovanou sieťovinou</t>
  </si>
  <si>
    <t>41</t>
  </si>
  <si>
    <t>ozn. 1 - doplnenie</t>
  </si>
  <si>
    <t>(2,4+1,5)*2*128</t>
  </si>
  <si>
    <t>(0,6+0,45)*2*4</t>
  </si>
  <si>
    <t>(1,5+2,1)*2*22</t>
  </si>
  <si>
    <t>(1,2+2,1)*2*14</t>
  </si>
  <si>
    <t>(1,5+1,8)*2</t>
  </si>
  <si>
    <t>(1,2+0,6)*2*21</t>
  </si>
  <si>
    <t>(1,2+1,5)*2*20</t>
  </si>
  <si>
    <t>(0,6+0,9)*2*124</t>
  </si>
  <si>
    <t>(2,4+1,5)*2*15</t>
  </si>
  <si>
    <t>(1,2+1,5)*2*2</t>
  </si>
  <si>
    <t>(0,9+0,6)*2*2</t>
  </si>
  <si>
    <t>(0,6+0,9)*2*6</t>
  </si>
  <si>
    <t>42</t>
  </si>
  <si>
    <t>968061116</t>
  </si>
  <si>
    <t>Demontáž dverí drevených vchodových, 1 bm obvodu - 0,012t</t>
  </si>
  <si>
    <t>43</t>
  </si>
  <si>
    <t>976071111</t>
  </si>
  <si>
    <t>Vybúranie kovových madiel a zábradlí,  -0,03700t</t>
  </si>
  <si>
    <t>1*16*2</t>
  </si>
  <si>
    <t>44</t>
  </si>
  <si>
    <t>977101000</t>
  </si>
  <si>
    <t>Demontáž poklopu strešného výlezu</t>
  </si>
  <si>
    <t>45</t>
  </si>
  <si>
    <t>977101005</t>
  </si>
  <si>
    <t>Demontáž betónových striešok na vetracích šachtách</t>
  </si>
  <si>
    <t>46</t>
  </si>
  <si>
    <t>978036141</t>
  </si>
  <si>
    <t>Otlčenie omietok šľachtených a pod., vonkajších brizolitových, v rozsahu do 30 %,  -0,01600t</t>
  </si>
  <si>
    <t>145,6+50,2+2806,1+22,6+9,7+328,4-608,257</t>
  </si>
  <si>
    <t>47</t>
  </si>
  <si>
    <t>978065011</t>
  </si>
  <si>
    <t>Odstránenie kontaktného zateplenia vrátane povrchovej úpravy z polystyrénových dosiek hrúbky nad 80-120 mm, -0,01841t</t>
  </si>
  <si>
    <t>(26,21-3,45)*20,4</t>
  </si>
  <si>
    <t>(26,21-3,45)*(0,42+2,4+0,525+0,29+0,1+0,31)*2</t>
  </si>
  <si>
    <t>3,45*21,1</t>
  </si>
  <si>
    <t>-(1,5*1,8+1,2*0,6*2+1,4*2,65)</t>
  </si>
  <si>
    <t>-(0,6*0,9*4*16+1,5*1,5*2*8+0,9*2,4*2*8)</t>
  </si>
  <si>
    <t>48</t>
  </si>
  <si>
    <t>979011111</t>
  </si>
  <si>
    <t>Zvislá doprava sutiny a vybúraných hmôt za prvé podlažie nad alebo pod základným podlažím</t>
  </si>
  <si>
    <t>49</t>
  </si>
  <si>
    <t>979011121</t>
  </si>
  <si>
    <t>Zvislá doprava sutiny a vybúraných hmôt za každé ďalšie podlažie</t>
  </si>
  <si>
    <t>75,96*9 'Prepočítané koeficientom množstva</t>
  </si>
  <si>
    <t>50</t>
  </si>
  <si>
    <t>979081111</t>
  </si>
  <si>
    <t>Odvoz sutiny a vybúraných hmôt na skládku do 1 km</t>
  </si>
  <si>
    <t>51</t>
  </si>
  <si>
    <t>979081121</t>
  </si>
  <si>
    <t>Odvoz sutiny a vybúraných hmôt na skládku za každý ďalší 1 km</t>
  </si>
  <si>
    <t>52</t>
  </si>
  <si>
    <t>979082111</t>
  </si>
  <si>
    <t>Vnútrostavenisková doprava sutiny a vybúraných hmôt do 10 m</t>
  </si>
  <si>
    <t>53</t>
  </si>
  <si>
    <t>979082121</t>
  </si>
  <si>
    <t>Vnútrostavenisková doprava sutiny a vybúraných hmôt za každých ďalších 5 m</t>
  </si>
  <si>
    <t>75,96*4 'Prepočítané koeficientom množstva</t>
  </si>
  <si>
    <t>54</t>
  </si>
  <si>
    <t>979089112</t>
  </si>
  <si>
    <t>99</t>
  </si>
  <si>
    <t>Presun hmôt HSV</t>
  </si>
  <si>
    <t>55</t>
  </si>
  <si>
    <t>999281111</t>
  </si>
  <si>
    <t>Presun hmôt pre opravy a údržbu objektov vrátane vonkajších plášťov výšky do 25 m</t>
  </si>
  <si>
    <t>PSV</t>
  </si>
  <si>
    <t>Práce a dodávky PSV</t>
  </si>
  <si>
    <t>711</t>
  </si>
  <si>
    <t>Izolácie proti vode a vlhkosti</t>
  </si>
  <si>
    <t>56</t>
  </si>
  <si>
    <t>711132107</t>
  </si>
  <si>
    <t>okolo objektu</t>
  </si>
  <si>
    <t>1*(21,45+30,25+0,6*2+21,18+11,01+0,6)</t>
  </si>
  <si>
    <t>57</t>
  </si>
  <si>
    <t>283230002705</t>
  </si>
  <si>
    <t>Nopová HDPE fólia, výška nopu 8 mm, proti zemnej vlhkosti s radónovou ochranou, pre spodnú stavbu</t>
  </si>
  <si>
    <t>85,69*1,15 'Prepočítané koeficientom množstva</t>
  </si>
  <si>
    <t>58</t>
  </si>
  <si>
    <t>998711202</t>
  </si>
  <si>
    <t>Presun hmôt pre izoláciu proti vode v objektoch výšky nad 6 do 12 m</t>
  </si>
  <si>
    <t>%</t>
  </si>
  <si>
    <t>712</t>
  </si>
  <si>
    <t>Izolácie striech, povlakové krytiny</t>
  </si>
  <si>
    <t>59</t>
  </si>
  <si>
    <t>712370070</t>
  </si>
  <si>
    <t>Zhotovenie povlakovej krytiny striech plochých do 10° PVC-P fóliou upevnenou prikotvením so zvarením spoju</t>
  </si>
  <si>
    <t>29,63*(9,59+0,4)*2</t>
  </si>
  <si>
    <t>4,9*22,35+25,64*1,9</t>
  </si>
  <si>
    <t>-(7,05*4,8+3,6*3,6)</t>
  </si>
  <si>
    <t>0,235*(1,55+12,35+12,64+4,65+9,315)</t>
  </si>
  <si>
    <t>0,235*(5,88+6,5+8,8*2+3,6*3)</t>
  </si>
  <si>
    <t>0,235*(9,59*4+14,35*2+14,36*2+3,6*4)</t>
  </si>
  <si>
    <t>0,235*(7,05+4,8)*2</t>
  </si>
  <si>
    <t>Medzisúčet</t>
  </si>
  <si>
    <t>ST2</t>
  </si>
  <si>
    <t>7,05*4,8</t>
  </si>
  <si>
    <t>0,2*(7,05+4,8*2)</t>
  </si>
  <si>
    <t>60</t>
  </si>
  <si>
    <t>283220002000</t>
  </si>
  <si>
    <t>Hydroizolačná fólia PVC-P vystužená polyesterovou mriežkou a odolná voči UV žiareniu, hr. 1,5 mm, š. 1,3 m, izolácia plochých striech, farba sivá</t>
  </si>
  <si>
    <t>791,17*1,15 'Prepočítané koeficientom množstva</t>
  </si>
  <si>
    <t>61</t>
  </si>
  <si>
    <t>311970001105</t>
  </si>
  <si>
    <t xml:space="preserve">Kotviaci prvok </t>
  </si>
  <si>
    <t>791,197999929219*5 'Prepočítané koeficientom množstva</t>
  </si>
  <si>
    <t>62</t>
  </si>
  <si>
    <t>712973240</t>
  </si>
  <si>
    <t>Detaily k PVC-P fóliam osadenie vetracích komínkov</t>
  </si>
  <si>
    <t>63</t>
  </si>
  <si>
    <t>283220001200</t>
  </si>
  <si>
    <t>Hydroizolačná fólia PVC-P bez výstužnej mriežky, hr. 2 mm, š. 1,2 m, izolácia balkónov, strešných detailov, farba sivá</t>
  </si>
  <si>
    <t>49*0,4 'Prepočítané koeficientom množstva</t>
  </si>
  <si>
    <t>64</t>
  </si>
  <si>
    <t>283770004010</t>
  </si>
  <si>
    <t>Odvetrávací komín, výška 225 mm, priemer 100 mm, s dažďovou krytkou</t>
  </si>
  <si>
    <t>65</t>
  </si>
  <si>
    <t>712978240</t>
  </si>
  <si>
    <t>Detaily k PVC-P fóliam demontáž vetracích komínkov</t>
  </si>
  <si>
    <t>66</t>
  </si>
  <si>
    <t>712990040</t>
  </si>
  <si>
    <t>Položenie geotextílie vodorovne alebo zvislo na strechy ploché do 10°</t>
  </si>
  <si>
    <t>67</t>
  </si>
  <si>
    <t>693110000905</t>
  </si>
  <si>
    <t>Geotextília - separačná vrstva  - strecha ST2</t>
  </si>
  <si>
    <t>7,05*4,8*1,15</t>
  </si>
  <si>
    <t>0,2*(7,05+4,8*2)*1,15</t>
  </si>
  <si>
    <t>68</t>
  </si>
  <si>
    <t>693110001105</t>
  </si>
  <si>
    <t>Separačná vrstva - sklenené rúno 120 g/m2 - strecha ST1,ST2</t>
  </si>
  <si>
    <t>29,63*(9,59+0,4)*2*1,15</t>
  </si>
  <si>
    <t>(4,9*22,35+25,64*1,9)*1,15</t>
  </si>
  <si>
    <t>-(7,05*4,8+3,6*3,6)*1,15</t>
  </si>
  <si>
    <t>0,235*(1,55+12,35+12,64+4,65+9,315)*1,15</t>
  </si>
  <si>
    <t>0,235*(5,88+6,5+8,8*2+3,6*3)*1,15</t>
  </si>
  <si>
    <t>0,235*(9,59*4+14,35*2+14,36*2+3,6*4)*1,15</t>
  </si>
  <si>
    <t>0,235*(7,05+4,8)*2*1,15</t>
  </si>
  <si>
    <t>69</t>
  </si>
  <si>
    <t>712991011</t>
  </si>
  <si>
    <t>Montáž podkladnej konštrukcie z OSB dosiek na rímse šírky 150 - 250 mm pod klampiarske konštrukcie</t>
  </si>
  <si>
    <t>70</t>
  </si>
  <si>
    <t>607260000900</t>
  </si>
  <si>
    <t>Konštrukčná doska OSB 3  pero-drážka nebrúsená hrxlxš 25x2500x1250 mm</t>
  </si>
  <si>
    <t>80,8*0,25 'Prepočítané koeficientom množstva</t>
  </si>
  <si>
    <t>71</t>
  </si>
  <si>
    <t>712991015</t>
  </si>
  <si>
    <t>Montáž podkladnej konštrukcie z OSB dosiek na parapete šírky 200 - 250 mm pod klampiarske konštrukcie</t>
  </si>
  <si>
    <t>72</t>
  </si>
  <si>
    <t>607260000400</t>
  </si>
  <si>
    <t>Konštrukčná doska OSB 3 nebrúsené hrxlxš 22x2500x1250 mm</t>
  </si>
  <si>
    <t>257,1*0,3 'Prepočítané koeficientom množstva</t>
  </si>
  <si>
    <t>73</t>
  </si>
  <si>
    <t>712991030</t>
  </si>
  <si>
    <t>Montáž podkladnej konštrukcie z OSB dosiek na atike šírky 311 - 410 mm pod klampiarske konštrukcie</t>
  </si>
  <si>
    <t>74</t>
  </si>
  <si>
    <t>212,1*0,4 'Prepočítané koeficientom množstva</t>
  </si>
  <si>
    <t>75</t>
  </si>
  <si>
    <t>998712202</t>
  </si>
  <si>
    <t>Presun hmôt pre izoláciu povlakovej krytiny v objektoch výšky nad 6 do 12 m</t>
  </si>
  <si>
    <t>713</t>
  </si>
  <si>
    <t>Izolácie tepelné</t>
  </si>
  <si>
    <t>76</t>
  </si>
  <si>
    <t>713142250</t>
  </si>
  <si>
    <t>Montáž tepelnej izolácie striech plochých do 10° polystyrénom, dvojvrstvová kladenými voľne</t>
  </si>
  <si>
    <t>77</t>
  </si>
  <si>
    <t>283720009305</t>
  </si>
  <si>
    <t>Doska EPS 150S hr. 150 mm, na zateplenie podláh a strešných terás</t>
  </si>
  <si>
    <t>737,28*2,08 'Prepočítané koeficientom množstva</t>
  </si>
  <si>
    <t>78</t>
  </si>
  <si>
    <t>713144083</t>
  </si>
  <si>
    <t>Montáž tepelnej izolácie na parapet z XPS do lepidla</t>
  </si>
  <si>
    <t>257,1*0,25</t>
  </si>
  <si>
    <t>79</t>
  </si>
  <si>
    <t>283750000500</t>
  </si>
  <si>
    <t>Doska XPS hr. 30 mm, zateplenie soklov, suterénov, podláh,</t>
  </si>
  <si>
    <t>64,28*1,05 'Prepočítané koeficientom množstva</t>
  </si>
  <si>
    <t>80</t>
  </si>
  <si>
    <t>998713202</t>
  </si>
  <si>
    <t>Presun hmôt pre izolácie tepelné v objektoch výšky nad 6 m do 12 m</t>
  </si>
  <si>
    <t>721</t>
  </si>
  <si>
    <t>Zdravotechnika - vnútorná kanalizácia</t>
  </si>
  <si>
    <t>81</t>
  </si>
  <si>
    <t>721172393</t>
  </si>
  <si>
    <t>Montáž vetracej hlavice pre HT potrubie DN 100</t>
  </si>
  <si>
    <t>82</t>
  </si>
  <si>
    <t>1225525705</t>
  </si>
  <si>
    <t>83</t>
  </si>
  <si>
    <t>721210822</t>
  </si>
  <si>
    <t>Demontáž strešného vtoku DN 100,  -0,01705t</t>
  </si>
  <si>
    <t>84</t>
  </si>
  <si>
    <t>721230099</t>
  </si>
  <si>
    <t>Montáž strešného vtoku pre mPVC izolácie DN 110</t>
  </si>
  <si>
    <t>85</t>
  </si>
  <si>
    <t>286630004900</t>
  </si>
  <si>
    <t>Strešný vtok (napr.HL62P/1, alebo ekvivalent), DN 110, (7,85 l/s), PVC izolačná fólia, vertikálny odtok, záchytný kôš D 180 mm, PP/PVC</t>
  </si>
  <si>
    <t>86</t>
  </si>
  <si>
    <t>998721202</t>
  </si>
  <si>
    <t>Presun hmôt pre vnútornú kanalizáciu v objektoch výšky nad 6 do 12 m</t>
  </si>
  <si>
    <t>764</t>
  </si>
  <si>
    <t>Konštrukcie klampiarske</t>
  </si>
  <si>
    <t>87</t>
  </si>
  <si>
    <t>764352427</t>
  </si>
  <si>
    <t>Žľaby z pozinkovaného farbeného PZf plechu, pododkvapové polkruhové r.š. 330 mm - 8K</t>
  </si>
  <si>
    <t>88</t>
  </si>
  <si>
    <t>764352810</t>
  </si>
  <si>
    <t>Demontáž žľabov pododkvapových polkruhových so sklonom do 30st. rš 330 mm,  -0,00330t</t>
  </si>
  <si>
    <t>89</t>
  </si>
  <si>
    <t>764359412</t>
  </si>
  <si>
    <t>Kotlík kónický z pozinkovaného farbeného PZf plechu, pre rúry s priemerom od 100 do 125 mm - 4K</t>
  </si>
  <si>
    <t>90</t>
  </si>
  <si>
    <t>764359511</t>
  </si>
  <si>
    <t>Montáž príslušenstva k žľabom z pozinkovaného farbeného PZf plechu, čelo k pododkvapovým polkruhovým r.š. 200 - 400 mm - 6,7K</t>
  </si>
  <si>
    <t>91</t>
  </si>
  <si>
    <t>553440044900</t>
  </si>
  <si>
    <t>Čelo lisované pozink farebný CL 33, rozmer 330 mm</t>
  </si>
  <si>
    <t>92</t>
  </si>
  <si>
    <t>764359810</t>
  </si>
  <si>
    <t>Demontáž kotlíka kónického, so sklonom žľabu do 30st.,  -0,00110t</t>
  </si>
  <si>
    <t>93</t>
  </si>
  <si>
    <t>764410750</t>
  </si>
  <si>
    <t>Oplechovanie parapetov z hliníkového farebného Al plechu, vrátane rohov r.š. 330 mm</t>
  </si>
  <si>
    <t>0,9*2+0,6*6+2,4*128</t>
  </si>
  <si>
    <t>94</t>
  </si>
  <si>
    <t>764410850</t>
  </si>
  <si>
    <t>Demontáž oplechovania parapetov rš od 100 do 330 mm,  -0,00135t</t>
  </si>
  <si>
    <t>95</t>
  </si>
  <si>
    <t>764421450</t>
  </si>
  <si>
    <t>Oplechovanie ríms a ozdobných prvkov z pozinkovaného farbeného PZf plechu, r.š. 300 mm - 1K</t>
  </si>
  <si>
    <t>96</t>
  </si>
  <si>
    <t>764421850</t>
  </si>
  <si>
    <t>Demontáž oplechovania ríms rš od 250 do 330 mm,  -0,00175t</t>
  </si>
  <si>
    <t>97</t>
  </si>
  <si>
    <t>764430420</t>
  </si>
  <si>
    <t>Oplechovanie muriva a atík z pozinkovaného farbeného PZf plechu, vrátane rohov r.š. 300 mm - 2K</t>
  </si>
  <si>
    <t>98</t>
  </si>
  <si>
    <t>764430430</t>
  </si>
  <si>
    <t>Oplechovanie muriva a atík z pozinkovaného farbeného PZf plechu, vrátane rohov r.š. 350 mm - 3K</t>
  </si>
  <si>
    <t>764430840</t>
  </si>
  <si>
    <t>Demontáž oplechovania múrov a nadmuroviek rš od 330 do 500 mm,  -0,00230t</t>
  </si>
  <si>
    <t>212,1+7,5</t>
  </si>
  <si>
    <t>100</t>
  </si>
  <si>
    <t>764454434</t>
  </si>
  <si>
    <t>Montáž kruhových kolien z pozinkovaného farbeného PZf plechu, pre zvodové rúry s priemerom 60 - 150 mm - 9K,10K</t>
  </si>
  <si>
    <t>101</t>
  </si>
  <si>
    <t>553440048500</t>
  </si>
  <si>
    <t>Koleno lisované pozink farebný K 100, 72°, priemer 100 mm</t>
  </si>
  <si>
    <t>102</t>
  </si>
  <si>
    <t>764454442</t>
  </si>
  <si>
    <t>Montáž objímky skrutkovacej z pozinkovaného farbeného PZf plechu, pre kruhové zvodové rúry s priemerom 60 - 150 mm - 5K</t>
  </si>
  <si>
    <t>103</t>
  </si>
  <si>
    <t>553440050900</t>
  </si>
  <si>
    <t>Objímka lisovaná pozink farebný - šrobovací hrot, priemer 100 mm</t>
  </si>
  <si>
    <t>104</t>
  </si>
  <si>
    <t>764454453</t>
  </si>
  <si>
    <t>Zvodové rúry z pozinkovaného farbeného PZf plechu, kruhové priemer 100 mm - 5K</t>
  </si>
  <si>
    <t>105</t>
  </si>
  <si>
    <t>764454801</t>
  </si>
  <si>
    <t>Demontáž odpadových rúr kruhových, s priemerom 75 a 100 mm,  -0,00226t</t>
  </si>
  <si>
    <t>106</t>
  </si>
  <si>
    <t>998764202</t>
  </si>
  <si>
    <t>Presun hmôt pre konštrukcie klampiarske v objektoch výšky nad 6 do 12 m</t>
  </si>
  <si>
    <t>766</t>
  </si>
  <si>
    <t>Konštrukcie stolárske</t>
  </si>
  <si>
    <t>107</t>
  </si>
  <si>
    <t>766621402</t>
  </si>
  <si>
    <t>Montáž okien plastových s hydroizolačnými páskami paropriepustnými, s variabilným difúznym odporom</t>
  </si>
  <si>
    <t>108</t>
  </si>
  <si>
    <t>283290006700</t>
  </si>
  <si>
    <t>Tesniaca fólia, š. 70 mm, dĺ. 40 m, s 20 mm, širokým samolepiacim pásikom pre lepenie fólie na rám okna, tesnenie pripájacej škáry okenného rámu a muriva, polymér, napr. Winflex Vario, alebo ekvivalent</t>
  </si>
  <si>
    <t>611doplnenie1</t>
  </si>
  <si>
    <t>Plastové okno, 2400x1500 mm, izolačné trojsklo, 6 komorový profil, vrátane kovania, vnútorného parapetu</t>
  </si>
  <si>
    <t>611O1</t>
  </si>
  <si>
    <t>Plastové okno, 600x450 mm, izolačné trojsklo, 6 komorový profil, vrátane kovania, vnútorného parapetu</t>
  </si>
  <si>
    <t>611O2</t>
  </si>
  <si>
    <t>Plastové okno, 1500x2100 mm, izolačné trojsklo, 6 komorový profil, vrátane kovania, vnútorného parapetu</t>
  </si>
  <si>
    <t>611O3</t>
  </si>
  <si>
    <t>Plastové okno, 1200x2100 mm, izolačné trojsklo, 6 komorový profil, vrátane kovania, vnútorného parapetu</t>
  </si>
  <si>
    <t>611O4</t>
  </si>
  <si>
    <t>Plastové okno, 1500x1800  mm, izolačné trojsklo, 6 komorový profil, vrátane kovania, vnútorného parapetu</t>
  </si>
  <si>
    <t>611O5</t>
  </si>
  <si>
    <t>Plastové okno, 1200x600 mm, izolačné trojsklo, 6 komorový profil, vrátane kovania, vnútorného  parapetu</t>
  </si>
  <si>
    <t>611O6</t>
  </si>
  <si>
    <t xml:space="preserve">Plastové okno, 1200x1500 mm, izolačné trojsklo, 6 komorový profil, vrátane kovania, vnútorného  parapetu </t>
  </si>
  <si>
    <t>611O7a</t>
  </si>
  <si>
    <t>611O7b</t>
  </si>
  <si>
    <t>611O8</t>
  </si>
  <si>
    <t xml:space="preserve">Plastové okno, 2400x1500 mm, izolačné trojsklo, 6 komorový profil, vrátane kovania, vnútorného  parapetu </t>
  </si>
  <si>
    <t>611O9</t>
  </si>
  <si>
    <t>611O10</t>
  </si>
  <si>
    <t>611O11</t>
  </si>
  <si>
    <t xml:space="preserve">Plastové okno, 900x600 mm, izolačné trojsklo nepriehľadné, 6 komorový profil, vrátane kovania, vnútorného  parapetu </t>
  </si>
  <si>
    <t>611O12</t>
  </si>
  <si>
    <t xml:space="preserve">Plastové okno, 600x900 mm, izolačné trojsklo, 6 komorový profil, vrátane kovania, vnútorného  parapetu </t>
  </si>
  <si>
    <t>766694980</t>
  </si>
  <si>
    <t>Demontáž parapetnej dosky drevenej šírky do 300 mm, dĺžky do 1600 mm, -0,003t</t>
  </si>
  <si>
    <t>4+22+14+1+21+20+124</t>
  </si>
  <si>
    <t>15+15+2+2+6+128</t>
  </si>
  <si>
    <t>998766202</t>
  </si>
  <si>
    <t>Presun hmot pre konštrukcie stolárske v objektoch výšky nad 6 do 12 m</t>
  </si>
  <si>
    <t>767</t>
  </si>
  <si>
    <t>Konštrukcie doplnkové kovové</t>
  </si>
  <si>
    <t>767310100</t>
  </si>
  <si>
    <t>Montáž výlezu do plochej strechy - Z2</t>
  </si>
  <si>
    <t>19005009331</t>
  </si>
  <si>
    <t>Z2 - Strešný výlez do plochej strechy kopula otváracia, uzamykateľná kľučka, pneumat.piestiky</t>
  </si>
  <si>
    <t>767612110</t>
  </si>
  <si>
    <t>Montáž okien a dverí  hliníkových s hydroizolačnými expanznými ISO páskami (expanzná)</t>
  </si>
  <si>
    <t>283550011300</t>
  </si>
  <si>
    <t>Komprimovaná PUR páska 5-30x74 mm, pre okenné a fasádne konštrukcie, napr. ISO-BLOCO One, alebo ekvivalent</t>
  </si>
  <si>
    <t>553D1</t>
  </si>
  <si>
    <t>Hliníková presklenná stena s dvojkrídlovými dverami 1400x2650 mm, izolačné trojsklo, vrátane kovania a zámku</t>
  </si>
  <si>
    <t>767660005.S</t>
  </si>
  <si>
    <t>Montáž siete proti hmyzu na okno, pevnej úchytkami na tesnenie</t>
  </si>
  <si>
    <t>ozn.1</t>
  </si>
  <si>
    <t>1,2*1,5*128</t>
  </si>
  <si>
    <t>O/2</t>
  </si>
  <si>
    <t>1,5*2,1*11</t>
  </si>
  <si>
    <t>O/3</t>
  </si>
  <si>
    <t>1,2*2,1*4</t>
  </si>
  <si>
    <t>O/4</t>
  </si>
  <si>
    <t>1,5*1,8</t>
  </si>
  <si>
    <t>O/5</t>
  </si>
  <si>
    <t>1,2*0,6*10</t>
  </si>
  <si>
    <t>O/6</t>
  </si>
  <si>
    <t>O/11</t>
  </si>
  <si>
    <t>0,9*0,6*4</t>
  </si>
  <si>
    <t>553420000001</t>
  </si>
  <si>
    <t>Okenná sieť proti hmyzu pevná s vnútorným lemom na rám okna, reverzibilná z interiéru, farba biela</t>
  </si>
  <si>
    <t>767661500.S</t>
  </si>
  <si>
    <t>ozn. 1</t>
  </si>
  <si>
    <t>2,4*1,5*128</t>
  </si>
  <si>
    <t>1,5*2,1*22</t>
  </si>
  <si>
    <t>1,2*2,1*14</t>
  </si>
  <si>
    <t>1,2*0,6*21</t>
  </si>
  <si>
    <t>1,2*1,5*20</t>
  </si>
  <si>
    <t>O/10</t>
  </si>
  <si>
    <t>1,2*1,5*2</t>
  </si>
  <si>
    <t>611530061405</t>
  </si>
  <si>
    <t>Žalúzie interiérové hliníkové, lamela biela</t>
  </si>
  <si>
    <t>767995335</t>
  </si>
  <si>
    <t>Výroba doplnku stavebného atypického o hmotnosti od 5,51 do 10,0 kg stupňa zložitosti 2</t>
  </si>
  <si>
    <t>kg</t>
  </si>
  <si>
    <t>553430007806</t>
  </si>
  <si>
    <t>Z1 - Dodávka materiálu pre nadstavec nad vetrací komín vrátane povrchovej úpravy</t>
  </si>
  <si>
    <t>767996000</t>
  </si>
  <si>
    <t>Skrátenie stožiaru na strechu na minimálnu možnú mieru vrátane potrebných úprav</t>
  </si>
  <si>
    <t>998767202</t>
  </si>
  <si>
    <t>Presun hmôt pre kovové stavebné doplnkové konštrukcie v objektoch výšky nad 6 do 12 m</t>
  </si>
  <si>
    <t>783</t>
  </si>
  <si>
    <t>Nátery</t>
  </si>
  <si>
    <t>783201812</t>
  </si>
  <si>
    <t>Odstránenie starých náterov z kovových stavebných doplnkových konštrukcií oceľovou kefou</t>
  </si>
  <si>
    <t>dvere strojovne</t>
  </si>
  <si>
    <t>0,9*2*2</t>
  </si>
  <si>
    <t>schody pri strojovni</t>
  </si>
  <si>
    <t>783271001</t>
  </si>
  <si>
    <t>Nátery kov.stav.doplnk.konštr. polyuretánové jednonásobné 2x s emailovaním.- 105μm</t>
  </si>
  <si>
    <t>140</t>
  </si>
  <si>
    <t>783271007</t>
  </si>
  <si>
    <t>Nátery kov.stav.doplnk.konštr. polyuretánové farby šedej základné - 35µm</t>
  </si>
  <si>
    <t>784</t>
  </si>
  <si>
    <t>Maľby</t>
  </si>
  <si>
    <t>784452261</t>
  </si>
  <si>
    <t>Maľby z maliarskych zmesí, ručne nanášané jednonásobné základné na podklad jemnozrnný  výšky do 3,80 m</t>
  </si>
  <si>
    <t>279,25+27</t>
  </si>
  <si>
    <t>784452371</t>
  </si>
  <si>
    <t>Maľby z maliarskych zmesí, ručne nanášané tónované dvojnásobné na jemnozrnný podklad výšky do 3,80 m</t>
  </si>
  <si>
    <t>Práce a dodávky M</t>
  </si>
  <si>
    <t>22-M</t>
  </si>
  <si>
    <t>Montáže oznamovacích a zabezpečovacích zariadení</t>
  </si>
  <si>
    <t>220730242</t>
  </si>
  <si>
    <t>Montáž kábla pod omietku: koaxial do 7 mm</t>
  </si>
  <si>
    <t>Kábel koaxiálny do 7 mm</t>
  </si>
  <si>
    <t>256</t>
  </si>
  <si>
    <t>Kábel sieťový</t>
  </si>
  <si>
    <t>220730r01</t>
  </si>
  <si>
    <t>D+M kotvenia pre rameno kamery</t>
  </si>
  <si>
    <t>220731022</t>
  </si>
  <si>
    <t xml:space="preserve">Demontáž a spätná montáž kamery v kryte </t>
  </si>
  <si>
    <t>220731042</t>
  </si>
  <si>
    <t>Nastavenie kamery otočné</t>
  </si>
  <si>
    <t>220731061</t>
  </si>
  <si>
    <t>Sprevádzkovanie kamery dialkovo ovládanej</t>
  </si>
  <si>
    <t>Drobný nešpecifikovaný materiál</t>
  </si>
  <si>
    <t>sub</t>
  </si>
  <si>
    <t>3749412G05</t>
  </si>
  <si>
    <t>mini kamera, 4MP, 4x zoom, WDR 120dB, IR 20m, PoE, H.265, IP66</t>
  </si>
  <si>
    <t>HZS</t>
  </si>
  <si>
    <t>Hodinové zúčtovacie sadzby</t>
  </si>
  <si>
    <t>HZS000111</t>
  </si>
  <si>
    <t>hod</t>
  </si>
  <si>
    <t>512</t>
  </si>
  <si>
    <t xml:space="preserve">    762 - Konštrukcie tesárske</t>
  </si>
  <si>
    <t>výkop pre základ schodiska</t>
  </si>
  <si>
    <t>0,4*1,2*0,9*3</t>
  </si>
  <si>
    <t>132111121</t>
  </si>
  <si>
    <t>Hĺbenie rýh šírky nad 600  do 1300 mm v  horninách tr. 1 a 2 súdržných - ručným náradím</t>
  </si>
  <si>
    <t>0,8*1*(8,89+24,5+0,8)</t>
  </si>
  <si>
    <t>1,296+27,352</t>
  </si>
  <si>
    <t>28,648-19,146</t>
  </si>
  <si>
    <t>9,502*17 'Prepočítané koeficientom množstva</t>
  </si>
  <si>
    <t>zásyp okolo objektu</t>
  </si>
  <si>
    <t>0,8*0,7*(8,89+24,5+0,8)</t>
  </si>
  <si>
    <t>311272119</t>
  </si>
  <si>
    <t>Murivo nosné (m3) z pórobetónových tvárnic hr. 200 mm P2-500, na maltu vápenno-cementovú a maltu na murovanie presných pórobetónových tvárnic (rozmer tvárnice 200x249x599, P2-500)</t>
  </si>
  <si>
    <t>atika S1</t>
  </si>
  <si>
    <t>0,2*0,25*(9,29*2+24,18+0,2*2)</t>
  </si>
  <si>
    <t>nadmurovka parapetu okien O5,O5b</t>
  </si>
  <si>
    <t>1,18*0,3*(24+8)</t>
  </si>
  <si>
    <t>U profil z pórobetónových tvárnic so zabudovanou tepelnou izoláciou na princípe strateného debnenia, 200x599x249 P4-500</t>
  </si>
  <si>
    <t>9,29*2+24,18+0,2*2</t>
  </si>
  <si>
    <t>0,1*0,15*(9,29*2+24,18+0,2*2)</t>
  </si>
  <si>
    <t>0,647*70*0,001</t>
  </si>
  <si>
    <t>0,5*(8,89+24,5+0,8)</t>
  </si>
  <si>
    <t>O1</t>
  </si>
  <si>
    <t>(1,18+2,05)*2*15*0,25</t>
  </si>
  <si>
    <t>O2</t>
  </si>
  <si>
    <t>1,45*4*3*0,25</t>
  </si>
  <si>
    <t>O3</t>
  </si>
  <si>
    <t>(1,18+0,55)*2*16*0,25</t>
  </si>
  <si>
    <t>O4</t>
  </si>
  <si>
    <t>(0,6+0,55)*2*3*0,25</t>
  </si>
  <si>
    <t>O5</t>
  </si>
  <si>
    <t>(1,18+1,25)*2*24*0,25</t>
  </si>
  <si>
    <t>O5b</t>
  </si>
  <si>
    <t>(1,18+1,25)*2*8*0,25</t>
  </si>
  <si>
    <t>O6</t>
  </si>
  <si>
    <t>(2,27+2,19)*2*0,25</t>
  </si>
  <si>
    <t>O7</t>
  </si>
  <si>
    <t>(5,6+2,19)*2*0,25</t>
  </si>
  <si>
    <t>O8</t>
  </si>
  <si>
    <t>(2,65+3,56)*2*0,25</t>
  </si>
  <si>
    <t>D1</t>
  </si>
  <si>
    <t>(1,18+3,45*2)*0,25</t>
  </si>
  <si>
    <t>D2</t>
  </si>
  <si>
    <t>(1,42+2,2*2)*0,25</t>
  </si>
  <si>
    <t>D3</t>
  </si>
  <si>
    <t>(0,8+2*2)*0,25</t>
  </si>
  <si>
    <t>ZS2</t>
  </si>
  <si>
    <t>278,3+57,3</t>
  </si>
  <si>
    <t>ZS1</t>
  </si>
  <si>
    <t>80,9+7,8</t>
  </si>
  <si>
    <t>625250553.S</t>
  </si>
  <si>
    <t>Kontaktný zatepľovací systém soklovej alebo vodou namáhanej časti hr. 150 mm, skrutkovacie kotvy - detail D1.2</t>
  </si>
  <si>
    <t>24,6*0,25</t>
  </si>
  <si>
    <t>42,9</t>
  </si>
  <si>
    <t>25,3</t>
  </si>
  <si>
    <t>12,7</t>
  </si>
  <si>
    <t>7,3</t>
  </si>
  <si>
    <t>0,5</t>
  </si>
  <si>
    <t>136,1</t>
  </si>
  <si>
    <t>73,9</t>
  </si>
  <si>
    <t>41,6</t>
  </si>
  <si>
    <t>26,7</t>
  </si>
  <si>
    <t>30,1</t>
  </si>
  <si>
    <t>3,7</t>
  </si>
  <si>
    <t>6,6</t>
  </si>
  <si>
    <t>16,9</t>
  </si>
  <si>
    <t>S1</t>
  </si>
  <si>
    <t>(0,05+0,19)/2*24,18*9,29</t>
  </si>
  <si>
    <t>8,89+24,5+0,8</t>
  </si>
  <si>
    <t>Obrubník betónový parkový, lxšxv 1000x50x200 mm, sivá</t>
  </si>
  <si>
    <t>941941041</t>
  </si>
  <si>
    <t>Montáž lešenia ľahkého pracovného radového s podlahami šírky nad 1,00 do 1,20 m, výšky do 10 m</t>
  </si>
  <si>
    <t>(6,94+1,23)*(24,5+1,2*2)</t>
  </si>
  <si>
    <t>(3,8+1,38)*12,28</t>
  </si>
  <si>
    <t>(6,94-4)*24,5</t>
  </si>
  <si>
    <t>(4,545+1,23)*(8,89+0,2)</t>
  </si>
  <si>
    <t>(6,94-3,8)*12,35</t>
  </si>
  <si>
    <t>(4,545+1,23)*9,59</t>
  </si>
  <si>
    <t>941941291</t>
  </si>
  <si>
    <t>Príplatok za prvý a každý ďalší i začatý mesiac použitia lešenia ľahkého pracovného radového s podlahami šírky nad 1,00 do 1,20 m, výšky do 10 m</t>
  </si>
  <si>
    <t>502,069*4 'Prepočítané koeficientom množstva</t>
  </si>
  <si>
    <t>941941841</t>
  </si>
  <si>
    <t>Demontáž lešenia ľahkého pracovného radového s podlahami šírky nad 1,00 do 1,20 m, výšky do 10 m</t>
  </si>
  <si>
    <t>941942001</t>
  </si>
  <si>
    <t>Montáž lešenia rámového systémového s podlahami šírky do 0,75 m, výšky do 10 m</t>
  </si>
  <si>
    <t>pre interiér</t>
  </si>
  <si>
    <t>(4,38+1,25)*23,53*2</t>
  </si>
  <si>
    <t>941942801</t>
  </si>
  <si>
    <t>Demontáž lešenia rámového systémového s podlahami šírky do 0,75 m, výšky do 10 m</t>
  </si>
  <si>
    <t>941942901</t>
  </si>
  <si>
    <t>Príplatok za prvý a každý ďalší i začatý týždeň použitia lešenia rámového systémového šírky do 0,75 m, výšky do 10 m</t>
  </si>
  <si>
    <t>264,948*4 'Prepočítané koeficientom množstva</t>
  </si>
  <si>
    <t>5,83+24,5+0,2*2+8,89+12,35+24,34</t>
  </si>
  <si>
    <t>(6,94-4)*3+(4,545+1,23)*2</t>
  </si>
  <si>
    <t>2,05*2*15+1,45*2*3+0,55*2*16</t>
  </si>
  <si>
    <t>0,55*2*3+1,25*2*24+1,25*2*8</t>
  </si>
  <si>
    <t>2,19*2+2,19*2+3,56*2+3,45*2+2,2*2+2*2</t>
  </si>
  <si>
    <t>94,41</t>
  </si>
  <si>
    <t>1,18*15+1,45*3+1,18*16</t>
  </si>
  <si>
    <t>0,6*3+1,18*24+1,18*8</t>
  </si>
  <si>
    <t>2,27+5,6+2,65+1,18+1,42+0,8</t>
  </si>
  <si>
    <t>1,18*15</t>
  </si>
  <si>
    <t>1,45*3</t>
  </si>
  <si>
    <t>1,18*16</t>
  </si>
  <si>
    <t>0,6*3</t>
  </si>
  <si>
    <t>1,18*24</t>
  </si>
  <si>
    <t>1,18*8</t>
  </si>
  <si>
    <t>2,27+5,6</t>
  </si>
  <si>
    <t>(1,18+2,05)*2*15</t>
  </si>
  <si>
    <t>1,45*4*3</t>
  </si>
  <si>
    <t>(1,18+0,55)*2*16</t>
  </si>
  <si>
    <t>(0,6+0,55)*2*3</t>
  </si>
  <si>
    <t>(1,18+1,25)*2*24</t>
  </si>
  <si>
    <t>(1,18+1,25)*2*8</t>
  </si>
  <si>
    <t>(2,27+2,19)*2</t>
  </si>
  <si>
    <t>(5,6+2,19)*2</t>
  </si>
  <si>
    <t>(2,65+3,56)*2</t>
  </si>
  <si>
    <t>(1,18+3,45)*2</t>
  </si>
  <si>
    <t>(1,42+2,2)*2</t>
  </si>
  <si>
    <t>(0,8+2)*2</t>
  </si>
  <si>
    <t>335,6+88,7</t>
  </si>
  <si>
    <t>978501000</t>
  </si>
  <si>
    <t>Demontáž oceľového schodiska</t>
  </si>
  <si>
    <t>1*(8,89+24,5+0,2*2)</t>
  </si>
  <si>
    <t>33,79*1,15 'Prepočítané koeficientom množstva</t>
  </si>
  <si>
    <t>712201000</t>
  </si>
  <si>
    <t>Sondy v streche o rozmere 500x500x300 mm</t>
  </si>
  <si>
    <t>712341759.S</t>
  </si>
  <si>
    <t>Zhotovenie povlakovej krytiny striech plochých do 10° pásmi pritavením NAIP na celej ploche, modifikované pásy v dvoch vrstvách - detail D1.1 a D1.2</t>
  </si>
  <si>
    <t>detail D1.1</t>
  </si>
  <si>
    <t>0,5*12,4</t>
  </si>
  <si>
    <t>Detail D1.2</t>
  </si>
  <si>
    <t>0,5*24,6</t>
  </si>
  <si>
    <t>628310000700.S</t>
  </si>
  <si>
    <t>Pás asfaltový s jemným posypom hr. 3,6 mm vystužený sklenenou rohožou</t>
  </si>
  <si>
    <t>628310000900.S</t>
  </si>
  <si>
    <t>Pás asfaltový s jemným posypom hr. 4,0 mm vystužený vložkou z umelohmotnej rohože</t>
  </si>
  <si>
    <t>671,6*5 'Prepočítané koeficientom množstva</t>
  </si>
  <si>
    <t>Detaily k PVC-P fóliam osadenie vetracích komínkov - 10K</t>
  </si>
  <si>
    <t>712973880</t>
  </si>
  <si>
    <t>Detaily k termoplastom všeobecne, oplechovanie okraja odkvapovou lištou z hrubopolpast. plechu RŠ 165 mm</t>
  </si>
  <si>
    <t>S2</t>
  </si>
  <si>
    <t>25,58</t>
  </si>
  <si>
    <t>(24,18+0,4*2)*(9,29+0,4)</t>
  </si>
  <si>
    <t>0,235*(24,18+9,29)*2</t>
  </si>
  <si>
    <t>25,58*12,75*2</t>
  </si>
  <si>
    <t>Geotextília - separačná vrstva  - strecha S2</t>
  </si>
  <si>
    <t>326,145*1,15 'Prepočítané koeficientom množstva</t>
  </si>
  <si>
    <t>Separačná vrstva - sklenené rúno 120 g/m2 - strecha S1,S2</t>
  </si>
  <si>
    <t>326,145+257,787</t>
  </si>
  <si>
    <t>583,93*1,15 'Prepočítané koeficientom množstva</t>
  </si>
  <si>
    <t>1K,2K</t>
  </si>
  <si>
    <t>27,5+11</t>
  </si>
  <si>
    <t xml:space="preserve">Montáž podkladnej konštrukcie z OSB dosiek na atike šírky 311 - 410 mm pod klampiarske konštrukcie </t>
  </si>
  <si>
    <t>9,29*2+24,18+0,4*2</t>
  </si>
  <si>
    <t>atika S2</t>
  </si>
  <si>
    <t>25,58*2</t>
  </si>
  <si>
    <t>atika neriešená strecha</t>
  </si>
  <si>
    <t>12,8</t>
  </si>
  <si>
    <t>712991050.S</t>
  </si>
  <si>
    <t>Montáž podkladnej konštrukcie z OSB dosiek na atike šírky 621 - 800 mm pod klampiarske konštrukcie - prechod strechy - detail D1.1</t>
  </si>
  <si>
    <t>311690001000.S</t>
  </si>
  <si>
    <t>Rozperný nit 6x30 mm do betónu, hliníkový</t>
  </si>
  <si>
    <t>607260000450.S</t>
  </si>
  <si>
    <t>Doska OSB nebrúsená hr. 25 mm</t>
  </si>
  <si>
    <t>24,18*9,29</t>
  </si>
  <si>
    <t>25,58*12,75</t>
  </si>
  <si>
    <t>550,78*2,08 'Prepočítané koeficientom množstva</t>
  </si>
  <si>
    <t>88,36*0,25</t>
  </si>
  <si>
    <t>22,09*1,02 'Prepočítané koeficientom množstva</t>
  </si>
  <si>
    <t>Montáž strešného vtoku pre mPVC izolácie DN 110 - 9K</t>
  </si>
  <si>
    <t>762</t>
  </si>
  <si>
    <t>Konštrukcie tesárske</t>
  </si>
  <si>
    <t>762311103</t>
  </si>
  <si>
    <t>Montáž kotevných želiez, príložiek, pätiek, ťahadiel, s pripojením k drevenej konštrukcii</t>
  </si>
  <si>
    <t>553430008605</t>
  </si>
  <si>
    <t>Z1 - nárožný oceľový prvok pre sedlovú časť strechy</t>
  </si>
  <si>
    <t>998762202</t>
  </si>
  <si>
    <t>Presun hmôt pre konštrukcie tesárske v objektoch výšky do 12 m</t>
  </si>
  <si>
    <t>Kotlík kónický z pozinkovaného farbeného PZf plechu, pre rúry s priemerom od 100 do 125 mm - 5K</t>
  </si>
  <si>
    <t>Montáž príslušenstva k žľabom z pozinkovaného farbeného PZf plechu, čelo k pododkvapovým polkruhovým r.š. 200 - 400 mm - 7K</t>
  </si>
  <si>
    <t>Oplechovanie ríms a ozdobných prvkov z pozinkovaného farbeného PZf plechu, r.š. 300 mm - 1K, 4K</t>
  </si>
  <si>
    <t>Oplechovanie muriva a atík z pozinkovaného farbeného PZf plechu, vrátane rohov r.š. 400 mm - 2K</t>
  </si>
  <si>
    <t>764430440</t>
  </si>
  <si>
    <t>Oplechovanie muriva a atík z pozinkovaného farbeného PZf plechu, vrátane rohov r.š. 500 mm - 3K</t>
  </si>
  <si>
    <t>48+12,8</t>
  </si>
  <si>
    <t>Montáž objímky skrutkovacej z pozinkovaného farbeného PZf plechu, pre kruhové zvodové rúry s priemerom 60 - 150 mm - 6K</t>
  </si>
  <si>
    <t>Zvodové rúry z pozinkovaného farbeného PZf plechu, kruhové priemer 100 mm - 6K</t>
  </si>
  <si>
    <t>Plastové okno, 1180x2050 mm, izolačné trojsklo, 6 komorový profil, vrátane kovania, vnútorného parapetu</t>
  </si>
  <si>
    <t>Plastové okno, 1450x1450 mm, izolačné trojsklo, 6 komorový profil, vrátane kovania, vnútorného parapetu</t>
  </si>
  <si>
    <t>Plastové okno, 1180x550 mm, izolačné trojsklo, 6 komorový profil, vrátane kovania, vnútorného parapetu</t>
  </si>
  <si>
    <t>Plastové okno, 600x550 mm, izolačné trojsklo, 6 komorový profil, vrátane kovania, vnútorného parapetu</t>
  </si>
  <si>
    <t>Plastové okno, 1180x1250 mm, izolačné trojsklo, 6 komorový profil, vrátane kovania, vnútorného  parapetu</t>
  </si>
  <si>
    <t>611O5b</t>
  </si>
  <si>
    <t>Plastové okno, 2270x2190 mm, izolačné trojsklo nepriehľadné, 6 komorový profil, vrátane kovania, vnútorného  parapetu s odvetraním bufetu ventilátorom v plastovej vložke</t>
  </si>
  <si>
    <t>611O7</t>
  </si>
  <si>
    <t>766621408</t>
  </si>
  <si>
    <t>Montáž plastových dverí s hydroizolačnými páskami paropriepustnými, s variabilným difúznym odporom</t>
  </si>
  <si>
    <t>611D1</t>
  </si>
  <si>
    <t>Exteriérové plastové dvere s nadsvetlíkom 1180x3450 mm,  izolačné trojsklo, vrátane kovania a zámku</t>
  </si>
  <si>
    <t>611D2</t>
  </si>
  <si>
    <t>Exteriérové plastové dvere dvojkrídlové 1420x2200 mm,  izolačné trojsklo, vrátane kovania a zámku</t>
  </si>
  <si>
    <t>611D3</t>
  </si>
  <si>
    <t>Exteriérové plastové dvere jednokrídlové 800x2000 mm, plné, vrátane kovania a zámku</t>
  </si>
  <si>
    <t>15+3+16+3+24+8+2+4+2</t>
  </si>
  <si>
    <t>Montáž okien hliníkových s hydroizolačnými expanznými ISO páskami (expanzná)</t>
  </si>
  <si>
    <t>553O8</t>
  </si>
  <si>
    <t>Hliníková presklenná stena s dvojkrídlovými dverami 2650x3560 mm, izolačné trojsklo, vrátane kovania a zámku</t>
  </si>
  <si>
    <t>O/1</t>
  </si>
  <si>
    <t>1,18*2,05*7</t>
  </si>
  <si>
    <t>1,45*1,45*3</t>
  </si>
  <si>
    <t>1,18*0,55*8</t>
  </si>
  <si>
    <t>0,6*0,55*3</t>
  </si>
  <si>
    <t>0,885*0,69</t>
  </si>
  <si>
    <t>O/7</t>
  </si>
  <si>
    <t>1,4*0,69*2</t>
  </si>
  <si>
    <t>1,18*2,05*15</t>
  </si>
  <si>
    <t>1,18*0,88*16</t>
  </si>
  <si>
    <t>767995102.S</t>
  </si>
  <si>
    <t>Montáž ostatných atypických kovových stavebných doplnkových konštrukcií nad 5 do 10 kg - Z.1.1 - detail D1.1</t>
  </si>
  <si>
    <t>2,24*25</t>
  </si>
  <si>
    <t>133310002303</t>
  </si>
  <si>
    <t>Z.1.1 - Tyč oceľová prierezu L rovnoramenný uholník 50x50x2 mm, ozn. 11 373 podľa EN ISO S235JRG1</t>
  </si>
  <si>
    <t>56*1,05*0,001</t>
  </si>
  <si>
    <t>767995230</t>
  </si>
  <si>
    <t>Výroba atypického výrobku - schody</t>
  </si>
  <si>
    <t>553430007805</t>
  </si>
  <si>
    <t>Z2 - Dodávka materiálu pre schodisko vrátane povrchovej úpravy</t>
  </si>
  <si>
    <t>zábradlie</t>
  </si>
  <si>
    <t>1*5*2</t>
  </si>
  <si>
    <t>11,328+96,925</t>
  </si>
  <si>
    <t xml:space="preserve">    722 - Zdravotechnika</t>
  </si>
  <si>
    <t xml:space="preserve">    731 - Ústredné kúrenie</t>
  </si>
  <si>
    <t xml:space="preserve">    763 - Konštrukcie - drevostavby</t>
  </si>
  <si>
    <t xml:space="preserve">    769 - Montáže vzduchotechnických zariadení</t>
  </si>
  <si>
    <t xml:space="preserve">    771 - Podlahy z dlaždíc</t>
  </si>
  <si>
    <t xml:space="preserve">    776 - Podlahy povlakové</t>
  </si>
  <si>
    <t xml:space="preserve">    781 - Obklady</t>
  </si>
  <si>
    <t xml:space="preserve">    21-M - Elektromontáže</t>
  </si>
  <si>
    <t>113106121</t>
  </si>
  <si>
    <t>Rozoberanie dlažby, z betónových alebo kamenin. dlaždíc, dosiek alebo tvaroviek,  -0,13800t</t>
  </si>
  <si>
    <t>-116426214</t>
  </si>
  <si>
    <t>okap. chodník</t>
  </si>
  <si>
    <t>0,5*(45,3+0,5+9,35)</t>
  </si>
  <si>
    <t>311272521</t>
  </si>
  <si>
    <t>Murivo nosné (m2) z pórobetónových tvárnic hr. 250 mm s dvojitým perom a drážkou, na maltu vápenno-cementovú a maltu na murovanie presných pórobetónových tvárnic (rozmer tvárnice 250x249x599, napr. P3-450)</t>
  </si>
  <si>
    <t>99031642</t>
  </si>
  <si>
    <t>nadmurovka svetlíkov</t>
  </si>
  <si>
    <t>0,25*3*10</t>
  </si>
  <si>
    <t>0,25*24*2</t>
  </si>
  <si>
    <t>0,25*30*2</t>
  </si>
  <si>
    <t>0,25*3*2</t>
  </si>
  <si>
    <t>317162139</t>
  </si>
  <si>
    <t>Keramický preklad 23,8, šírky 70 mm, výšky 238 mm, dĺžky 3000 mm (napr. POROTHERM - KP1 alebo ekvivalent)</t>
  </si>
  <si>
    <t>1557883544</t>
  </si>
  <si>
    <t>317165300</t>
  </si>
  <si>
    <t>Nenosný pórobetónový preklad šírky 75 mm, výšky 249 mm, dĺžky 1250 mm - Pr1</t>
  </si>
  <si>
    <t>-697342891</t>
  </si>
  <si>
    <t>317165301</t>
  </si>
  <si>
    <t>Nenosný pórobetónový preklad šírky 100 mm, výšky 249 mm, dĺžky 1250 mm - Pr2</t>
  </si>
  <si>
    <t>2003563315</t>
  </si>
  <si>
    <t>340239233</t>
  </si>
  <si>
    <t>1358741088</t>
  </si>
  <si>
    <t>2.np</t>
  </si>
  <si>
    <t>0,7*2,05*2</t>
  </si>
  <si>
    <t>340239238</t>
  </si>
  <si>
    <t>1430979484</t>
  </si>
  <si>
    <t>1.np</t>
  </si>
  <si>
    <t>2,4*1,5</t>
  </si>
  <si>
    <t>1,55*2,05*2</t>
  </si>
  <si>
    <t>1,2*2,2</t>
  </si>
  <si>
    <t>342272101</t>
  </si>
  <si>
    <t>Priečky z pórobetónových tvárnic hr. 75 mm hladkých, na maltu vápenno-cementovú a maltu na murovanie presných pórobetónových tvárnic (rozmer tvárnice 75x249x599, napr. P2-500)</t>
  </si>
  <si>
    <t>-1764457621</t>
  </si>
  <si>
    <t>2,5*1,645*3</t>
  </si>
  <si>
    <t>-0,6*1,97*2</t>
  </si>
  <si>
    <t>342272102</t>
  </si>
  <si>
    <t>Priečky z pórobetónových tvárnic hr. 100 mm hladkých, na maltu vápenno-cementovú a maltu na murovanie presných pórobetónových tvárnic (rozmer tvárnice 100x249x599, napr. P2-500)</t>
  </si>
  <si>
    <t>-1504466601</t>
  </si>
  <si>
    <t>3,3*(2,225*2+0,15)-0,6*1,97</t>
  </si>
  <si>
    <t>2,5*(0,26+0,7*2+2,155+0,545+1,815+0,1+1,105)</t>
  </si>
  <si>
    <t>-0,6*1,97*3</t>
  </si>
  <si>
    <t>3,3*(1,2+0,85)</t>
  </si>
  <si>
    <t>-0,6*1,97</t>
  </si>
  <si>
    <t>342272104</t>
  </si>
  <si>
    <t>Priečky z pórobetónových tvárnic hr. 150 mm hladkých, na maltu vápenno-cementovú a maltu na murovanie presných pórobetónových tvárnic (rozmer tvárnice 150x249x599, napr. P2-500)</t>
  </si>
  <si>
    <t>-108050951</t>
  </si>
  <si>
    <t>nadmurovka atiky</t>
  </si>
  <si>
    <t>0,3*(45,3+8,65)*2</t>
  </si>
  <si>
    <t>-641725342</t>
  </si>
  <si>
    <t>nadmurovka svetlíka</t>
  </si>
  <si>
    <t>(30+3)*2</t>
  </si>
  <si>
    <t>-966599665</t>
  </si>
  <si>
    <t>U-profil</t>
  </si>
  <si>
    <t>0,15*0,15*66</t>
  </si>
  <si>
    <t>-88777653</t>
  </si>
  <si>
    <t>1,485*75*0,001</t>
  </si>
  <si>
    <t>564251111</t>
  </si>
  <si>
    <t>Podklad alebo podsyp zo štrkopiesku s rozprestretím, vlhčením a zhutnením, po zhutnení hr. 150 mm</t>
  </si>
  <si>
    <t>-1145962590</t>
  </si>
  <si>
    <t>596811320</t>
  </si>
  <si>
    <t>Kladenie betónovej dlažby s vyplnením škár do lôžka z kameniva, veľ. do 0,25 m2 plochy do 50 m2</t>
  </si>
  <si>
    <t>1437214647</t>
  </si>
  <si>
    <t>592460014300</t>
  </si>
  <si>
    <t>Platňa betónová, rozmer 500x500x50 mm</t>
  </si>
  <si>
    <t>272160503</t>
  </si>
  <si>
    <t>27,575*4,05 'Prepočítané koeficientom množstva</t>
  </si>
  <si>
    <t>612421231</t>
  </si>
  <si>
    <t>Oprava vnútorných vápenných omietok stien, opravovaná plocha nad 5 do 10 %,štuková</t>
  </si>
  <si>
    <t>1900692263</t>
  </si>
  <si>
    <t>-1134412259</t>
  </si>
  <si>
    <t>-1044717888</t>
  </si>
  <si>
    <t>odpočet obkladov</t>
  </si>
  <si>
    <t>-1,8*(1,815+1,105-0,6)</t>
  </si>
  <si>
    <t>-2,5*(1,645+2,33-0,6)</t>
  </si>
  <si>
    <t>-2,5*(1,645+2,51-0,6)</t>
  </si>
  <si>
    <t>-1,8*2,51</t>
  </si>
  <si>
    <t>2021438212</t>
  </si>
  <si>
    <t>svetlíky</t>
  </si>
  <si>
    <t>zamurované otvory</t>
  </si>
  <si>
    <t>(2,87+12,595)*2</t>
  </si>
  <si>
    <t>nové priečky</t>
  </si>
  <si>
    <t>(9,974+34,485+32,37)*2</t>
  </si>
  <si>
    <t>Vonkajšia omietka stien tenkovrstvová ,silikónová, škrabaná, hr. 2 mm</t>
  </si>
  <si>
    <t>1338846487</t>
  </si>
  <si>
    <t>1162960002</t>
  </si>
  <si>
    <t>-1765734635</t>
  </si>
  <si>
    <t>0,6*(33,8-(1,8+1,55+3,6))</t>
  </si>
  <si>
    <t>0,6*33,8</t>
  </si>
  <si>
    <t>0,6*(45,3+0,2*2)</t>
  </si>
  <si>
    <t>-0,6*(3,6+1,8+0,49*2)</t>
  </si>
  <si>
    <t>Kontaktný zatepľovací systém z minerálnej vlny hr. 200 mm, skrutkovacie kotvy - ZS1</t>
  </si>
  <si>
    <t>932398528</t>
  </si>
  <si>
    <t>191,8</t>
  </si>
  <si>
    <t>319</t>
  </si>
  <si>
    <t>289</t>
  </si>
  <si>
    <t>197,3</t>
  </si>
  <si>
    <t>-1643058564</t>
  </si>
  <si>
    <t>8,2</t>
  </si>
  <si>
    <t>6,5</t>
  </si>
  <si>
    <t>20,6</t>
  </si>
  <si>
    <t>632001051</t>
  </si>
  <si>
    <t>Zhotovenie jednonásobného penetračného náteru pre potery a stierky</t>
  </si>
  <si>
    <t>-1843701329</t>
  </si>
  <si>
    <t>P1</t>
  </si>
  <si>
    <t>2,19+16,59+15,05+22,4+5,4+5,4</t>
  </si>
  <si>
    <t>29,14+63,25+43,7+17,25+65,55+72,48+8,94</t>
  </si>
  <si>
    <t>5,68+3+2,83+7,61+15,56+15,69+16,63</t>
  </si>
  <si>
    <t>19,64+19,58+17,87*2+18,82+36,18+62,37</t>
  </si>
  <si>
    <t>60+16,94</t>
  </si>
  <si>
    <t>P2</t>
  </si>
  <si>
    <t>2,78+34,81+2,88</t>
  </si>
  <si>
    <t>4,46+3,8+4,19+2,09</t>
  </si>
  <si>
    <t>585520001900</t>
  </si>
  <si>
    <t>Penetračný náter na báze disperzie, pre samonivelizačné potery a sierky, 25 kg</t>
  </si>
  <si>
    <t>-1644264124</t>
  </si>
  <si>
    <t>632452655</t>
  </si>
  <si>
    <t>Cementová samonivelizačná stierka, pevnosti v tlaku 25 MPa, hr. 20 mm - P1</t>
  </si>
  <si>
    <t>2127172638</t>
  </si>
  <si>
    <t>642942111</t>
  </si>
  <si>
    <t>Osadenie oceľovej dverovej zárubne alebo rámu, plochy otvoru do 2,5 m2</t>
  </si>
  <si>
    <t>-524442440</t>
  </si>
  <si>
    <t>D/1</t>
  </si>
  <si>
    <t>7+1</t>
  </si>
  <si>
    <t>D/2</t>
  </si>
  <si>
    <t>D/3</t>
  </si>
  <si>
    <t>D/5</t>
  </si>
  <si>
    <t>1+9</t>
  </si>
  <si>
    <t>D/6</t>
  </si>
  <si>
    <t>1+4</t>
  </si>
  <si>
    <t>553310007100</t>
  </si>
  <si>
    <t xml:space="preserve">Zárubňa oceľová CgU šxvxhr 600x1970x100 mm </t>
  </si>
  <si>
    <t>1665914883</t>
  </si>
  <si>
    <t>553310006000</t>
  </si>
  <si>
    <t xml:space="preserve">Zárubňa oceľová CgU šxvxhr 600x1970x80 mm </t>
  </si>
  <si>
    <t>-1829030435</t>
  </si>
  <si>
    <t>553310008400</t>
  </si>
  <si>
    <t xml:space="preserve">Zárubňa oceľová CgU šxvxhr 600x1970x160 mm </t>
  </si>
  <si>
    <t>-1281862537</t>
  </si>
  <si>
    <t>553310008700</t>
  </si>
  <si>
    <t xml:space="preserve">Zárubňa oceľová CgU šxvxhr 800x1970x160 mm </t>
  </si>
  <si>
    <t>-1605994949</t>
  </si>
  <si>
    <t>553310008900</t>
  </si>
  <si>
    <t xml:space="preserve">Zárubňa oceľová CgU šxvxhr 900x1970x160 mm </t>
  </si>
  <si>
    <t>1493153900</t>
  </si>
  <si>
    <t>501204981</t>
  </si>
  <si>
    <t>45,3+0,5*2+0,5+9,35+0,5*2</t>
  </si>
  <si>
    <t>236865226</t>
  </si>
  <si>
    <t>-1678165667</t>
  </si>
  <si>
    <t>7,89*(45,3+9,35+1,2*2)*2</t>
  </si>
  <si>
    <t>6,36*24,4*2</t>
  </si>
  <si>
    <t>-920220372</t>
  </si>
  <si>
    <t>-1417090695</t>
  </si>
  <si>
    <t>-1275211226</t>
  </si>
  <si>
    <t>1329,3</t>
  </si>
  <si>
    <t>-(5,4*2+96+212,3+283,2+2,88+29,14+34,03+63,25+64,4+43,7+17,25+65,55)</t>
  </si>
  <si>
    <t>365,9</t>
  </si>
  <si>
    <t>941955004</t>
  </si>
  <si>
    <t>Lešenie ľahké pracovné pomocné s výškou lešeňovej podlahy nad 2,50 do 3,5 m</t>
  </si>
  <si>
    <t>2089394008</t>
  </si>
  <si>
    <t>5,4*2+96+212,3+283,2+2,88+29,14+34,03+63,25+64,4+43,7+17,25+65,55</t>
  </si>
  <si>
    <t>845451850</t>
  </si>
  <si>
    <t>(45,3+0,2*2+33,8)*2</t>
  </si>
  <si>
    <t>988414930</t>
  </si>
  <si>
    <t>rohy budovy</t>
  </si>
  <si>
    <t>7,89*4+6,36*2</t>
  </si>
  <si>
    <t>okná a dvere</t>
  </si>
  <si>
    <t>2*2*13+1,5*2*4+2,4*2+1,5*2*2</t>
  </si>
  <si>
    <t>2,1*2*2+3,6*2+2,4*2*4+3,6*2</t>
  </si>
  <si>
    <t>2,4*2*2+2,1*2+2,8*2+1,15*2*5</t>
  </si>
  <si>
    <t>2,1*2*13+1,5*2*2+1,15*2*5</t>
  </si>
  <si>
    <t>1313999445</t>
  </si>
  <si>
    <t>1,5*14+2,4*2+3,6*2+2,4*2+0,9*2</t>
  </si>
  <si>
    <t>3,6*6+2,4*2+1,55+1,8+0,6*5</t>
  </si>
  <si>
    <t>1,5*15+0,6*5</t>
  </si>
  <si>
    <t>1849848004</t>
  </si>
  <si>
    <t>953995426</t>
  </si>
  <si>
    <t>Dilatačný profil typ V - rohový</t>
  </si>
  <si>
    <t>1440962268</t>
  </si>
  <si>
    <t>6,4*2</t>
  </si>
  <si>
    <t>962031132</t>
  </si>
  <si>
    <t>Búranie priečok alebo vybúranie otvorov plochy nad 4 m2 z tehál pálených, plných alebo dutých hr. do 150 mm,  -0,19600t</t>
  </si>
  <si>
    <t>864029537</t>
  </si>
  <si>
    <t>3,3*(1,45+3,8+1,95*2+2,325)</t>
  </si>
  <si>
    <t>962032231</t>
  </si>
  <si>
    <t>Búranie muriva alebo vybúranie otvorov plochy nad 4 m2 nadzákladového z tehál pálených, vápenopieskových, cementových na maltu,  -1,90500t</t>
  </si>
  <si>
    <t>1149091406</t>
  </si>
  <si>
    <t>prístavba</t>
  </si>
  <si>
    <t>0,3*2,1*(1,55+0,5)</t>
  </si>
  <si>
    <t>962081141</t>
  </si>
  <si>
    <t>Búranie muriva priečok zo sklenených tvárnic, hr. do 150 mm,  -0,08200t</t>
  </si>
  <si>
    <t>-669718867</t>
  </si>
  <si>
    <t>okná na schodisku</t>
  </si>
  <si>
    <t>1,5*2</t>
  </si>
  <si>
    <t>1,5*2,1</t>
  </si>
  <si>
    <t>965061821</t>
  </si>
  <si>
    <t>Búranie dlažieb bez podkladného lôžka z drevených klátikov do asfaltu,  -0,07000t</t>
  </si>
  <si>
    <t>687916658</t>
  </si>
  <si>
    <t>43,7</t>
  </si>
  <si>
    <t>965081812</t>
  </si>
  <si>
    <t>Búranie dlažieb, z kamen., cement., terazzových, čadičových alebo keramických, hr. nad 10 mm,  -0,06500t</t>
  </si>
  <si>
    <t>420554170</t>
  </si>
  <si>
    <t>2,325*4,05</t>
  </si>
  <si>
    <t>23,37</t>
  </si>
  <si>
    <t>968061125</t>
  </si>
  <si>
    <t>Vyvesenie dreveného dverného krídla do suti plochy do 2 m2, -0,02400t</t>
  </si>
  <si>
    <t>231745946</t>
  </si>
  <si>
    <t>968061126</t>
  </si>
  <si>
    <t>Vyvesenie dreveného dverného krídla do suti plochy nad 2 m2, -0,02700t</t>
  </si>
  <si>
    <t>2050133278</t>
  </si>
  <si>
    <t>968072455</t>
  </si>
  <si>
    <t>Vybúranie kovových dverových zárubní plochy do 2 m2,  -0,07600t</t>
  </si>
  <si>
    <t>-202714095</t>
  </si>
  <si>
    <t>0,6*1,97*2</t>
  </si>
  <si>
    <t>0,8*1,97*3</t>
  </si>
  <si>
    <t>0,9*1,97*3</t>
  </si>
  <si>
    <t>1,1*1,97*2</t>
  </si>
  <si>
    <t>0,6*1,97*8</t>
  </si>
  <si>
    <t>0,8*1,97*7</t>
  </si>
  <si>
    <t>0,9*1,97*2</t>
  </si>
  <si>
    <t>968072456</t>
  </si>
  <si>
    <t>Vybúranie kovových dverových zárubní plochy nad 2 m2,  -0,06300t</t>
  </si>
  <si>
    <t>-1939161606</t>
  </si>
  <si>
    <t>1,45*1,97*8</t>
  </si>
  <si>
    <t>968072642</t>
  </si>
  <si>
    <t>Vybúranie kovových, drevených stien plných, zasklených alebo výkladných,  -0,02500t</t>
  </si>
  <si>
    <t>376350454</t>
  </si>
  <si>
    <t>2,05*(0,5+0,9+2,4*2)</t>
  </si>
  <si>
    <t>5,335*3,8</t>
  </si>
  <si>
    <t>968081117</t>
  </si>
  <si>
    <t>Demontáž okien a dverí exter. a inter. , 1 bm obvodu - 0,007t</t>
  </si>
  <si>
    <t>-2136439292</t>
  </si>
  <si>
    <t>(1,75+2,1+1,2)*2</t>
  </si>
  <si>
    <t>(2,4+1,5)*2</t>
  </si>
  <si>
    <t>(1,1+2,1)*2</t>
  </si>
  <si>
    <t>(0,9+2,1)*2*2</t>
  </si>
  <si>
    <t>978013121</t>
  </si>
  <si>
    <t>Otlčenie omietok stien vnútorných vápenných alebo vápennocementových v rozsahu do 10 %,  -0,00400t</t>
  </si>
  <si>
    <t>-1607499926</t>
  </si>
  <si>
    <t>1743,9+691,43</t>
  </si>
  <si>
    <t>978059531</t>
  </si>
  <si>
    <t>Odsekanie a odobratie obkladov stien z obkladačiek vnútorných vrátane podkladovej omietky nad 2 m2,  -0,06800t</t>
  </si>
  <si>
    <t>68112255</t>
  </si>
  <si>
    <t>1,95*(6,275+6,275-0,6*7+2,35+0,8*11)</t>
  </si>
  <si>
    <t>1,5*(2,35+6,275)</t>
  </si>
  <si>
    <t>1,95*(2,765+3,05)*2</t>
  </si>
  <si>
    <t>1,5*(1,915*3+1,16+3,05+0,15+2,865)</t>
  </si>
  <si>
    <t>1,95*(2,85+3,8)*2</t>
  </si>
  <si>
    <t>1,35*2,325</t>
  </si>
  <si>
    <t>1090147547</t>
  </si>
  <si>
    <t>-908363514</t>
  </si>
  <si>
    <t>-1026236415</t>
  </si>
  <si>
    <t>853286131</t>
  </si>
  <si>
    <t>-1266207362</t>
  </si>
  <si>
    <t>1346640995</t>
  </si>
  <si>
    <t>979089012</t>
  </si>
  <si>
    <t>-102360320</t>
  </si>
  <si>
    <t>972929897</t>
  </si>
  <si>
    <t>1762471840</t>
  </si>
  <si>
    <t>1656576110</t>
  </si>
  <si>
    <t>1570,5</t>
  </si>
  <si>
    <t>33,2</t>
  </si>
  <si>
    <t>1866524353</t>
  </si>
  <si>
    <t>311970001501</t>
  </si>
  <si>
    <t>Kotviaci prvok</t>
  </si>
  <si>
    <t>977060561</t>
  </si>
  <si>
    <t>1603,7*5 'Prepočítané koeficientom množstva</t>
  </si>
  <si>
    <t>769764458</t>
  </si>
  <si>
    <t>1098577873</t>
  </si>
  <si>
    <t>283770004005</t>
  </si>
  <si>
    <t>Odvetrávací komín,výška 700 mm, priemer 100 mm</t>
  </si>
  <si>
    <t>379114290</t>
  </si>
  <si>
    <t>-117371278</t>
  </si>
  <si>
    <t>1570,5*2</t>
  </si>
  <si>
    <t>33,2*2</t>
  </si>
  <si>
    <t>693110001201</t>
  </si>
  <si>
    <t>Geotextília</t>
  </si>
  <si>
    <t>-95160742</t>
  </si>
  <si>
    <t>1603,7*1,15 'Prepočítané koeficientom množstva</t>
  </si>
  <si>
    <t>107922763</t>
  </si>
  <si>
    <t>-537486692</t>
  </si>
  <si>
    <t>713111121</t>
  </si>
  <si>
    <t>Montáž tepelnej izolácie stropov rovných minerálnou vlnou, spodkom s úpravou viazacím drôtom</t>
  </si>
  <si>
    <t>1008111669</t>
  </si>
  <si>
    <t>631650000700</t>
  </si>
  <si>
    <t>Pás izolácie zo sklenej vlny vhodný pre šikmé strechy (rozmer izolácie 100x1200x5000 mm) na SDK podhľad</t>
  </si>
  <si>
    <t>406810397</t>
  </si>
  <si>
    <t>1138,3*1,02 'Prepočítané koeficientom množstva</t>
  </si>
  <si>
    <t>713132134</t>
  </si>
  <si>
    <t>Montáž tepelnej izolácie stien polystyrénom, vložením voľne v jednej vrstve</t>
  </si>
  <si>
    <t>1273223975</t>
  </si>
  <si>
    <t>vložené medzi preklady</t>
  </si>
  <si>
    <t>283750001005</t>
  </si>
  <si>
    <t>Doska XPS hr. 110 mm, zateplenie soklov, suterénov, podláh</t>
  </si>
  <si>
    <t>945076021</t>
  </si>
  <si>
    <t>7,5*1,02 'Prepočítané koeficientom množstva</t>
  </si>
  <si>
    <t>-561875968</t>
  </si>
  <si>
    <t>-920678731</t>
  </si>
  <si>
    <t>1603,7*2,04 'Prepočítané koeficientom množstva</t>
  </si>
  <si>
    <t>-505342796</t>
  </si>
  <si>
    <t>721230103</t>
  </si>
  <si>
    <t>Montáž strešného vtoku pre mPVC izolácie DN 150</t>
  </si>
  <si>
    <t>-1662604802</t>
  </si>
  <si>
    <t>286630005100</t>
  </si>
  <si>
    <t>Strešný vtok (napr.HL62P/5, alebo ekvivalent), DN 160, (11,1 l/s), PVC izolačná fólia, vertikálny odtok, záchytný kôš D 180 mm, PP/PVC</t>
  </si>
  <si>
    <t>1112836527</t>
  </si>
  <si>
    <t>286630052000</t>
  </si>
  <si>
    <t>Nadstavec (napr.HL65P, alebo ekvivalent), D 125 mm, výška 345 mm, s PVC límcom, vertikálny odtok, pre strešné vtoky, PVC</t>
  </si>
  <si>
    <t>-706416386</t>
  </si>
  <si>
    <t>-1932280192</t>
  </si>
  <si>
    <t>722</t>
  </si>
  <si>
    <t>Zdravotechnika</t>
  </si>
  <si>
    <t>722101000</t>
  </si>
  <si>
    <t>Zdravotechnika - viď samostatný rozpočet</t>
  </si>
  <si>
    <t>kpl</t>
  </si>
  <si>
    <t>-985059054</t>
  </si>
  <si>
    <t>731</t>
  </si>
  <si>
    <t>Ústredné kúrenie</t>
  </si>
  <si>
    <t>731101000</t>
  </si>
  <si>
    <t>Vykurovanie - viď samostatný rozpočet</t>
  </si>
  <si>
    <t>1955829074</t>
  </si>
  <si>
    <t>1363258522</t>
  </si>
  <si>
    <t>tŕň pre kotvenie nadmurovky</t>
  </si>
  <si>
    <t xml:space="preserve">60 </t>
  </si>
  <si>
    <t>strmeň</t>
  </si>
  <si>
    <t>príponka</t>
  </si>
  <si>
    <t>533810011105</t>
  </si>
  <si>
    <t>Dodávka kotviacich prvkov (tŕň pre kotvenie nadmuroviek, strmeň z pásovej ocele, príponka z pásovej ocele, rezerva) - výkaz ocele - výkres číslo 10</t>
  </si>
  <si>
    <t>273236813</t>
  </si>
  <si>
    <t>762332120</t>
  </si>
  <si>
    <t>Montáž viazaných konštrukcií krovov striech z reziva priemernej plochy 120-224 cm2</t>
  </si>
  <si>
    <t>1811582919</t>
  </si>
  <si>
    <t>605420000105</t>
  </si>
  <si>
    <t>Rezivo stavebné zo smreku (s vlhkosťou max. 15 %) - hranoly hranené 80*180*2590 mm aj s rezervou</t>
  </si>
  <si>
    <t>-2083910402</t>
  </si>
  <si>
    <t>762395000</t>
  </si>
  <si>
    <t>Spojovacie prostriedky pre viazané konštrukcie krovov, debnenie a laťovanie, nadstrešné konštr., spádové kliny - svorky, dosky, klince, pásová oceľ, vruty</t>
  </si>
  <si>
    <t>75554685</t>
  </si>
  <si>
    <t>0,08*0,18*2,59*24</t>
  </si>
  <si>
    <t>762810027</t>
  </si>
  <si>
    <t>Záklop stropov z dosiek OSB skrutkovaných na trámy na pero a drážku hr. dosky 25 mm - výkaz reziva - výkres číslo 10</t>
  </si>
  <si>
    <t>35827295</t>
  </si>
  <si>
    <t>záklop trámov</t>
  </si>
  <si>
    <t>záklop atika</t>
  </si>
  <si>
    <t>176</t>
  </si>
  <si>
    <t>574039201</t>
  </si>
  <si>
    <t>763</t>
  </si>
  <si>
    <t>Konštrukcie - drevostavby</t>
  </si>
  <si>
    <t>763133223</t>
  </si>
  <si>
    <t>SDK podhľad, závesná dvojvrstvová kca v jednej rovine, profil CD a UD, dosky hr. 15 mm - výkres č.10 a 11</t>
  </si>
  <si>
    <t>-1711664857</t>
  </si>
  <si>
    <t>763135011</t>
  </si>
  <si>
    <t>Kazetový podhľad 600 x 600 mm, doska biela</t>
  </si>
  <si>
    <t>-1531509813</t>
  </si>
  <si>
    <t>850,1</t>
  </si>
  <si>
    <t>366,11</t>
  </si>
  <si>
    <t>763168124</t>
  </si>
  <si>
    <t>SDK obklady (napr.KNAUF K254, alebo ekvivalent) drevených stĺpov prierezu 12x12 cm, protipožiarna doska hr.18 mm (napr. GKF alebo ekvivalent), ochranný uholník</t>
  </si>
  <si>
    <t>2027984734</t>
  </si>
  <si>
    <t>763168724r</t>
  </si>
  <si>
    <t>X4 - SDK obklady stĺpov prierezu nad 400 cm2, dosky  hr. 20 mm, ochranný uholník - výkres číslo 8 (rozmer stĺpov 300x250x4300 mm)</t>
  </si>
  <si>
    <t>158581958</t>
  </si>
  <si>
    <t>4,5*11</t>
  </si>
  <si>
    <t>998763403</t>
  </si>
  <si>
    <t>895620224</t>
  </si>
  <si>
    <t>Žľaby z pozinkovaného farbeného PZf plechu, pododkvapové polkruhové r.š. 330 mm - K7</t>
  </si>
  <si>
    <t>1171217288</t>
  </si>
  <si>
    <t>764359432</t>
  </si>
  <si>
    <t>Kotlík štvorhranný z pozinkovaného farbeného PZf plechu - K8</t>
  </si>
  <si>
    <t>-1656029572</t>
  </si>
  <si>
    <t>601266535</t>
  </si>
  <si>
    <t>78922638</t>
  </si>
  <si>
    <t>764359820</t>
  </si>
  <si>
    <t>Demontáž kotlíka oválneho a štvorhranného, so sklonom žľabu do 30st.,  -0,00320t</t>
  </si>
  <si>
    <t>-713241944</t>
  </si>
  <si>
    <t>764410770</t>
  </si>
  <si>
    <t>Oplechovanie parapetov z hliníkového farebného Al plechu, vrátane rohov do r.š. 500 mm - KP</t>
  </si>
  <si>
    <t>-1834676493</t>
  </si>
  <si>
    <t>1482759175</t>
  </si>
  <si>
    <t>764430425</t>
  </si>
  <si>
    <t>Oplechovanie muriva a atík z pozinkovaného farbeného PZf plechu, vrátane rohov r.š. 350 mm - K1</t>
  </si>
  <si>
    <t>1093795580</t>
  </si>
  <si>
    <t>764430490</t>
  </si>
  <si>
    <t>Oplechovania muriva a atík z pozinkovaného farbeného PZf plechu, vrátane rohov, rš 1200 mm - K2</t>
  </si>
  <si>
    <t>-1867061134</t>
  </si>
  <si>
    <t>2073282481</t>
  </si>
  <si>
    <t>24,95*2+9,35*2+45,3*2</t>
  </si>
  <si>
    <t>Montáž kruhových kolien z pozinkovaného farbeného PZf plechu, pre zvodové rúry s priemerom 60 - 150 mm</t>
  </si>
  <si>
    <t>-331677016</t>
  </si>
  <si>
    <t>K5</t>
  </si>
  <si>
    <t>K6</t>
  </si>
  <si>
    <t>779888003</t>
  </si>
  <si>
    <t>553440048900</t>
  </si>
  <si>
    <t>1924481867</t>
  </si>
  <si>
    <t>Zvodové rúry z pozinkovaného farbeného PZf plechu, kruhové priemer 100 mm - K4</t>
  </si>
  <si>
    <t>-760996586</t>
  </si>
  <si>
    <t>764454455</t>
  </si>
  <si>
    <t>Zvodové rúry z pozinkovaného farbeného PZf plechu, kruhové priemer 150 mm - K3</t>
  </si>
  <si>
    <t>-836857435</t>
  </si>
  <si>
    <t>764454803</t>
  </si>
  <si>
    <t>Demontáž odpadových rúr kruhových, s priemerom 150 mm,  -0,00356t</t>
  </si>
  <si>
    <t>-2003290637</t>
  </si>
  <si>
    <t>1588985120</t>
  </si>
  <si>
    <t>766621400</t>
  </si>
  <si>
    <t>Montáž okien plastových s hydroizolačnými ISO páskami (exteriérová a interiérová)</t>
  </si>
  <si>
    <t>-1739878493</t>
  </si>
  <si>
    <t>schodisko</t>
  </si>
  <si>
    <t>(1,5+2)*2</t>
  </si>
  <si>
    <t>(1,5+2,1)*2</t>
  </si>
  <si>
    <t>283290006100</t>
  </si>
  <si>
    <t>Tesniaca fólia CX exteriér, š. 290 mm, dĺ. 30 m, pre tesnenie pripájacej škáry okenného rámu a muriva, polymér, napr. ALLMEDIA alebo ekvivalent</t>
  </si>
  <si>
    <t>-82430823</t>
  </si>
  <si>
    <t>283290006200</t>
  </si>
  <si>
    <t>Tesniaca fólia CX interiér, š. 70 mm, dĺ. 30 m, pre tesnenie pripájacej škáry okenného rámu a muriva, polymér, napr. ALLMEDIA alebo ekvivalent</t>
  </si>
  <si>
    <t>-989346612</t>
  </si>
  <si>
    <t>-950742205</t>
  </si>
  <si>
    <t>-137144086</t>
  </si>
  <si>
    <t>-1791613712</t>
  </si>
  <si>
    <t>D/4</t>
  </si>
  <si>
    <t>(0,6+1,97)*2</t>
  </si>
  <si>
    <t>611730000105</t>
  </si>
  <si>
    <t>Dvere plastové interiérové plné, vrátane prahu a zárubne, farba dub - 4</t>
  </si>
  <si>
    <t>935635809</t>
  </si>
  <si>
    <t>766662112</t>
  </si>
  <si>
    <t>Montáž dverového krídla otočného jednokrídlového poldrážkového, do existujúcej zárubne, vrátane kovania</t>
  </si>
  <si>
    <t>-851728344</t>
  </si>
  <si>
    <t>549150000600</t>
  </si>
  <si>
    <t>Kľučka dverová 2x, 2x rozeta BB, zámková cylindrická vložka, nehrdzavejúca oceľ, povrch nerez brúsený</t>
  </si>
  <si>
    <t>323709541</t>
  </si>
  <si>
    <t>611610000800</t>
  </si>
  <si>
    <t>-9684649</t>
  </si>
  <si>
    <t>766695212</t>
  </si>
  <si>
    <t>Montáž prahu dverí, jednokrídlových</t>
  </si>
  <si>
    <t>1583784474</t>
  </si>
  <si>
    <t>611890003100</t>
  </si>
  <si>
    <t>Prah dubový, dĺžka 610 mm, šírka 100 mm</t>
  </si>
  <si>
    <t>-1875633373</t>
  </si>
  <si>
    <t>611890002900</t>
  </si>
  <si>
    <t>Prah dubový, dĺžka 610 mm, šírka 80 mm</t>
  </si>
  <si>
    <t>1325232508</t>
  </si>
  <si>
    <t>611890003200</t>
  </si>
  <si>
    <t>Prah dubový, dĺžka 610 mm, šírka 150 mm</t>
  </si>
  <si>
    <t>1120303314</t>
  </si>
  <si>
    <t>611890004000</t>
  </si>
  <si>
    <t>Prah dubový, dĺžka 810 mm, šírka 150 mm</t>
  </si>
  <si>
    <t>249268697</t>
  </si>
  <si>
    <t>611890004400</t>
  </si>
  <si>
    <t>Prah dubový, dĺžka 910 mm, šírka 150 mm</t>
  </si>
  <si>
    <t>271805376</t>
  </si>
  <si>
    <t>-1975455390</t>
  </si>
  <si>
    <t>767311330</t>
  </si>
  <si>
    <t>585113447</t>
  </si>
  <si>
    <t>30+24</t>
  </si>
  <si>
    <t>553101000</t>
  </si>
  <si>
    <t>1731048255</t>
  </si>
  <si>
    <t>767311810</t>
  </si>
  <si>
    <t>Demontáž svetlíkov všetkých typov, vrátane zasklenia,  -0,21000t</t>
  </si>
  <si>
    <t>-839398548</t>
  </si>
  <si>
    <t>3*(30+24)</t>
  </si>
  <si>
    <t>767312123</t>
  </si>
  <si>
    <t>-2105888081</t>
  </si>
  <si>
    <t>2+10</t>
  </si>
  <si>
    <t>767392802</t>
  </si>
  <si>
    <t>Demontáž krytín striech z plechov skrutkovaných,  -0,00700t</t>
  </si>
  <si>
    <t>818468964</t>
  </si>
  <si>
    <t>prístrešok</t>
  </si>
  <si>
    <t>1,7*(2,4*2+0,9+0,5)</t>
  </si>
  <si>
    <t>767635010</t>
  </si>
  <si>
    <t>Montáž ochrannej, bezpečnostnej a protislnečnej fólie na okná</t>
  </si>
  <si>
    <t>1369410929</t>
  </si>
  <si>
    <t>m.č. 1.06</t>
  </si>
  <si>
    <t>m.č. 2.02 - 2.05</t>
  </si>
  <si>
    <t>1,5*1,5+0,6*1,15*5</t>
  </si>
  <si>
    <t>283290007505</t>
  </si>
  <si>
    <t>Fólia na sklo nepriehľadná</t>
  </si>
  <si>
    <t>-896314382</t>
  </si>
  <si>
    <t>8,7*1,15 'Prepočítané koeficientom množstva</t>
  </si>
  <si>
    <t>767640025</t>
  </si>
  <si>
    <t>Montáž hliníkových dverí - príloha č.14</t>
  </si>
  <si>
    <t>1215537797</t>
  </si>
  <si>
    <t>D/7</t>
  </si>
  <si>
    <t>D/8</t>
  </si>
  <si>
    <t>(1,1+1,97)*2*2</t>
  </si>
  <si>
    <t>D/9</t>
  </si>
  <si>
    <t>(1,45+1,97)*2*4</t>
  </si>
  <si>
    <t>D/10</t>
  </si>
  <si>
    <t>(1,45+1,97)*2</t>
  </si>
  <si>
    <t>D/11</t>
  </si>
  <si>
    <t>(1,75+2,1+0,7)*2</t>
  </si>
  <si>
    <t>553410041005</t>
  </si>
  <si>
    <t>Hliníkové dvere plné, alebo s presklením, vrátane zárubne, prahu a kovania, farba sivá - 7, 8, 9, 10, 11</t>
  </si>
  <si>
    <t>1883368144</t>
  </si>
  <si>
    <t>0,9*2,1*2</t>
  </si>
  <si>
    <t>1,45*1,97*4</t>
  </si>
  <si>
    <t>1,45*1,97</t>
  </si>
  <si>
    <t>1,75*(2,1+0,7)</t>
  </si>
  <si>
    <t>767701000</t>
  </si>
  <si>
    <t>-1493365649</t>
  </si>
  <si>
    <t>767995232</t>
  </si>
  <si>
    <t>Výroba a montáž atypického výrobku - oceľová podstava technológie VZT učební - výkres číslo 2 a 3</t>
  </si>
  <si>
    <t>1528754391</t>
  </si>
  <si>
    <t>55310502000</t>
  </si>
  <si>
    <t>Dodávka materiálu pre podperu VZT vrátane povrchovej úpravy - výkres č.3 s výkazom ocele - technológie VZT učební</t>
  </si>
  <si>
    <t>553592849</t>
  </si>
  <si>
    <t>887278434</t>
  </si>
  <si>
    <t>769</t>
  </si>
  <si>
    <t>Montáže vzduchotechnických zariadení</t>
  </si>
  <si>
    <t>769101000</t>
  </si>
  <si>
    <t>Vzduchotechnika - zariadenie č.1 - vetranie učební - viď samostatný rozpočet</t>
  </si>
  <si>
    <t>1409328370</t>
  </si>
  <si>
    <t>769101001</t>
  </si>
  <si>
    <t>Vzduchotechnika - zariadenie č.2 - vetranie polygon PsDS - viď samostatný rozpočet</t>
  </si>
  <si>
    <t>618200039</t>
  </si>
  <si>
    <t>769101002</t>
  </si>
  <si>
    <t>Vzduchotechnika - zariadenie č.5 - vetranie WC, spŕch na 1.np a 2.np - viď samostatný rozpočet</t>
  </si>
  <si>
    <t>592369627</t>
  </si>
  <si>
    <t>769101003</t>
  </si>
  <si>
    <t>Vzduchotechnika - zariadenie č.1 - vetranie telocvičňa upolová - viď samostatný rozpočet</t>
  </si>
  <si>
    <t>-1329208311</t>
  </si>
  <si>
    <t>769101004</t>
  </si>
  <si>
    <t>Vzduchotechnika - zariadenie č.3 - vetranie garáži autobusu a osobných automobilov - viď samostatný rozpočet</t>
  </si>
  <si>
    <t>341542915</t>
  </si>
  <si>
    <t>771</t>
  </si>
  <si>
    <t>Podlahy z dlaždíc</t>
  </si>
  <si>
    <t>771576105</t>
  </si>
  <si>
    <t>Montáž podláh z dlaždíc keramických do tmelu flexibilného mrazuvzdorného veľ. 150 x 150 mm - P2</t>
  </si>
  <si>
    <t>-92915659</t>
  </si>
  <si>
    <t>597740001405</t>
  </si>
  <si>
    <t>Dlaždice keramické, lxvxhr 150x150x8 mm</t>
  </si>
  <si>
    <t>765920332</t>
  </si>
  <si>
    <t>55,01*1,1 'Prepočítané koeficientom množstva</t>
  </si>
  <si>
    <t>998771202</t>
  </si>
  <si>
    <t>Presun hmôt pre podlahy z dlaždíc v objektoch výšky nad 6 do 12 m</t>
  </si>
  <si>
    <t>-1862678477</t>
  </si>
  <si>
    <t>776</t>
  </si>
  <si>
    <t>Podlahy povlakové</t>
  </si>
  <si>
    <t>776401800</t>
  </si>
  <si>
    <t>Demontáž soklíkov alebo líšt</t>
  </si>
  <si>
    <t>-624395063</t>
  </si>
  <si>
    <t>31,55+23+22,1+29,75+19,5+14+70,85</t>
  </si>
  <si>
    <t>16,61+16,55+16,95+17,91+17,89+17,35</t>
  </si>
  <si>
    <t>17,35+17,65+23,18+30,72+65,86+18,28+6,55</t>
  </si>
  <si>
    <t>776511820</t>
  </si>
  <si>
    <t>Odstránenie povlakových podláh z nášľapnej plochy lepených s podložkou,  -0,00100t</t>
  </si>
  <si>
    <t>412367207</t>
  </si>
  <si>
    <t>29,14+63,25+17,25+65,55+22,4+15,04+72,48</t>
  </si>
  <si>
    <t>(4,05+0,3+1,425*2+0,15)*2,225</t>
  </si>
  <si>
    <t>1,625*1,425</t>
  </si>
  <si>
    <t>353,1-23,37</t>
  </si>
  <si>
    <t>776541100</t>
  </si>
  <si>
    <t>1061509671</t>
  </si>
  <si>
    <t>1399231022</t>
  </si>
  <si>
    <t>776620010</t>
  </si>
  <si>
    <t>Lepenie PVC heterogénnych alebo homogénnych v pásoch na steny</t>
  </si>
  <si>
    <t>-42682757</t>
  </si>
  <si>
    <t>-389107951</t>
  </si>
  <si>
    <t>84,7*1,05 'Prepočítané koeficientom množstva</t>
  </si>
  <si>
    <t>998776202</t>
  </si>
  <si>
    <t>Presun hmôt pre podlahy povlakové v objektoch výšky nad 6 do 12 m</t>
  </si>
  <si>
    <t>-505165135</t>
  </si>
  <si>
    <t>781</t>
  </si>
  <si>
    <t>Obklady</t>
  </si>
  <si>
    <t>781445212</t>
  </si>
  <si>
    <t xml:space="preserve">Montáž obkladov vnútor. stien z obkladačiek kladených do tmelu flexibilného </t>
  </si>
  <si>
    <t>254933196</t>
  </si>
  <si>
    <t>31,9</t>
  </si>
  <si>
    <t>62,1+5,5</t>
  </si>
  <si>
    <t>597640002305</t>
  </si>
  <si>
    <t xml:space="preserve">Obkladačky keramické </t>
  </si>
  <si>
    <t>1320604304</t>
  </si>
  <si>
    <t>99,5*1,05 'Prepočítané koeficientom množstva</t>
  </si>
  <si>
    <t>998781202</t>
  </si>
  <si>
    <t>Presun hmôt pre obklady keramické v objektoch výšky nad 6 do 12 m</t>
  </si>
  <si>
    <t>-269278585</t>
  </si>
  <si>
    <t>783222100</t>
  </si>
  <si>
    <t>Nátery kov.stav.doplnk.konštr. syntetické farby šedej na vzduchu schnúce dvojnásobné - 70µm</t>
  </si>
  <si>
    <t>1979246909</t>
  </si>
  <si>
    <t>783226100</t>
  </si>
  <si>
    <t>Nátery kov.stav.doplnk.konštr. syntetické na vzduchu schnúce základný - 35µm</t>
  </si>
  <si>
    <t>-95995297</t>
  </si>
  <si>
    <t>zárubne</t>
  </si>
  <si>
    <t>(2*1,97+0,6)*(0,15+2*0,05)*(7+2+2+1)</t>
  </si>
  <si>
    <t>(2*1,97+0,8)*(0,15+2*0,05)*(1+9)</t>
  </si>
  <si>
    <t>(2*1,97+0,9)*(0,15+2*0,05)*(1+4)</t>
  </si>
  <si>
    <t>783782203</t>
  </si>
  <si>
    <t>Nátery tesárskych konštrukcií povrchová impregnácia Bochemitom QB</t>
  </si>
  <si>
    <t>1753539135</t>
  </si>
  <si>
    <t>(0,08+0,18)*2*2,59*24</t>
  </si>
  <si>
    <t>784410100</t>
  </si>
  <si>
    <t>Penetrovanie jednonásobné jemnozrnných podkladov výšky do 3,80 m</t>
  </si>
  <si>
    <t>-1638143860</t>
  </si>
  <si>
    <t>pod AN</t>
  </si>
  <si>
    <t>576,2+244,72</t>
  </si>
  <si>
    <t>784410500</t>
  </si>
  <si>
    <t>Prebrúsenie a oprášenie jemnozrnných povrchov výšky do 3,80 m</t>
  </si>
  <si>
    <t>280297262</t>
  </si>
  <si>
    <t>276,2+1743,9+1261,2</t>
  </si>
  <si>
    <t>244,72+691,43+365,9</t>
  </si>
  <si>
    <t>784430030</t>
  </si>
  <si>
    <t>Maľby akrylátové tónované dvojnásobné, ručne nanášané na jemnozrnný podklad výšky do 3,80 m</t>
  </si>
  <si>
    <t>-432820787</t>
  </si>
  <si>
    <t>784430210</t>
  </si>
  <si>
    <t>Vyhladenie akrylátovým tmelom jednonásobné na jemnozrnný podklad do výšky 3,80 m</t>
  </si>
  <si>
    <t>-496146664</t>
  </si>
  <si>
    <t>784452262</t>
  </si>
  <si>
    <t>Maľby z maliarskych zmesí, ručne nanášané jednonásobné základné na podklad jemnozrnný výšky nad 3,80 m</t>
  </si>
  <si>
    <t>145895896</t>
  </si>
  <si>
    <t>691,43+365,9+1,1</t>
  </si>
  <si>
    <t>784452372</t>
  </si>
  <si>
    <t>Maľby z maliarskych zmesí, ručne nanášané tónované dvojnásobné na jemnozrnný podklad výšky nad 3,80 m</t>
  </si>
  <si>
    <t>-1038504404</t>
  </si>
  <si>
    <t>21-M</t>
  </si>
  <si>
    <t>Elektromontáže</t>
  </si>
  <si>
    <t>1939184941</t>
  </si>
  <si>
    <t>21010105</t>
  </si>
  <si>
    <t>Elektroinštalácia - viď samostatný rozpočet</t>
  </si>
  <si>
    <t>-1969111683</t>
  </si>
  <si>
    <t>747414548</t>
  </si>
  <si>
    <t>738372533</t>
  </si>
  <si>
    <t>377828392</t>
  </si>
  <si>
    <t>-468859120</t>
  </si>
  <si>
    <t>-2212912</t>
  </si>
  <si>
    <t>540932481</t>
  </si>
  <si>
    <t>1520677726</t>
  </si>
  <si>
    <t>-215410328</t>
  </si>
  <si>
    <t>756056123</t>
  </si>
  <si>
    <t>909878117</t>
  </si>
  <si>
    <t>-310717770</t>
  </si>
  <si>
    <t>113107131.S</t>
  </si>
  <si>
    <t xml:space="preserve">21329-0045   </t>
  </si>
  <si>
    <t>Demontáž existujúceho bleskozvodu na bloku "E"
(pozor pred demontážou musí byť zrealizovaný bleskozvod na bloku D)</t>
  </si>
  <si>
    <t>284110000205z</t>
  </si>
  <si>
    <t>20,57*19 'Prepočítané koeficientom množstva</t>
  </si>
  <si>
    <t>(26,66+(1,4+2)/2)*20,4+0,06</t>
  </si>
  <si>
    <t>3259,42*8 'Prepočítané koeficientom množstva</t>
  </si>
  <si>
    <t>betón - severná strana</t>
  </si>
  <si>
    <t>3,3*2,227</t>
  </si>
  <si>
    <t>0,08*0,18*2,59*24*1,11</t>
  </si>
  <si>
    <t>01</t>
  </si>
  <si>
    <t>Zateplenie bloku A</t>
  </si>
  <si>
    <t>02</t>
  </si>
  <si>
    <t>Blok "A" - Bleskozvod a uzemnenie</t>
  </si>
  <si>
    <t xml:space="preserve"> El-Projekt Košice</t>
  </si>
  <si>
    <t>V module</t>
  </si>
  <si>
    <t>Hlavička1</t>
  </si>
  <si>
    <t>Mena</t>
  </si>
  <si>
    <t>Hlavička2</t>
  </si>
  <si>
    <t>Obdobie</t>
  </si>
  <si>
    <t xml:space="preserve"> Stavba : SOŠ PZ Košice, zateplenie bloku A a rekonštrukcia bloku E</t>
  </si>
  <si>
    <t>Rozpočet:</t>
  </si>
  <si>
    <t>Rozpočet</t>
  </si>
  <si>
    <t>Krycí list rozpočtu v</t>
  </si>
  <si>
    <t xml:space="preserve"> Objekt : Objekt č. 1 - SOŠ PZ Košice, zateplenie bloku A     </t>
  </si>
  <si>
    <t>JKSO :</t>
  </si>
  <si>
    <t>Spracoval:</t>
  </si>
  <si>
    <t>Čerpanie</t>
  </si>
  <si>
    <t>Krycí list splátky v</t>
  </si>
  <si>
    <t>za obdobie</t>
  </si>
  <si>
    <t>Mesiac 2011</t>
  </si>
  <si>
    <t xml:space="preserve">     SO 101 Blok "A"</t>
  </si>
  <si>
    <t xml:space="preserve"> Časť : Bleskozvod a uzemnenie</t>
  </si>
  <si>
    <t>Dňa:</t>
  </si>
  <si>
    <t>Zmluva č.:</t>
  </si>
  <si>
    <t>VK</t>
  </si>
  <si>
    <t>Krycí list výrobnej kalkulácie v</t>
  </si>
  <si>
    <t>DIČ:</t>
  </si>
  <si>
    <t>VF</t>
  </si>
  <si>
    <t xml:space="preserve"> Dodávateľ:</t>
  </si>
  <si>
    <t xml:space="preserve"> Projektant:</t>
  </si>
  <si>
    <t>A</t>
  </si>
  <si>
    <t xml:space="preserve"> ZRN</t>
  </si>
  <si>
    <t>Konštrukcie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</si>
  <si>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</si>
  <si>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</si>
  <si>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</si>
  <si>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</si>
  <si>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</si>
  <si>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</si>
  <si>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</si>
  <si>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</si>
  <si>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</si>
  <si>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</si>
  <si>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</si>
  <si>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</si>
  <si>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</si>
  <si>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</si>
  <si>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</si>
  <si>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</si>
  <si>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PPV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</si>
  <si>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</si>
  <si>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</si>
  <si>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</si>
  <si>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</si>
  <si>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</si>
  <si>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</si>
  <si>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</si>
  <si>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</si>
  <si>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</si>
  <si>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</si>
  <si>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</si>
  <si>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</si>
  <si>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</si>
  <si>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</si>
  <si>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</si>
  <si>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</si>
  <si>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</si>
  <si>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</si>
  <si>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</si>
  <si>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</si>
  <si>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</si>
  <si>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</si>
  <si>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 xml:space="preserve">Spracoval:                   </t>
  </si>
  <si>
    <t xml:space="preserve">Projektant: </t>
  </si>
  <si>
    <t xml:space="preserve">JKSO : </t>
  </si>
  <si>
    <t>Rekapitulácia rozpočtu v</t>
  </si>
  <si>
    <t xml:space="preserve">Dodávateľ: </t>
  </si>
  <si>
    <t>Rekapitulácia splátky v</t>
  </si>
  <si>
    <t>Rekapitulácia výrobnej kalkulácie v</t>
  </si>
  <si>
    <t>Stavba : SOŠ PZ Košice, zateplenie bloku A a rekonštrukcia bloku E</t>
  </si>
  <si>
    <t>Objekt : Objekt č. 1 - SOŠ PZ Košice, zateplenie bloku A</t>
  </si>
  <si>
    <t xml:space="preserve">            SO 101 BLOK "A"</t>
  </si>
  <si>
    <t>Časť :   Bleskozvod a uzemnenie</t>
  </si>
  <si>
    <t>Popis položky, stavebného dielu, remesla</t>
  </si>
  <si>
    <t>Špecifikovaný</t>
  </si>
  <si>
    <t>Spolu</t>
  </si>
  <si>
    <t>Hmotnosť v tonách</t>
  </si>
  <si>
    <t>Suť v tonách</t>
  </si>
  <si>
    <t>materiál</t>
  </si>
  <si>
    <t>Uzemnenie v základoch, v zemi spolu:</t>
  </si>
  <si>
    <t>Bleskozvod zachytávacie vedenie spolu:</t>
  </si>
  <si>
    <t>Aktívny bleskozvod spolu:</t>
  </si>
  <si>
    <t>M46 - 202 Zemné práce pre externé montáže elektro M21 a M22 spolu:</t>
  </si>
  <si>
    <t>HZS - Hodinové zúčtovacie sadzby spolu:</t>
  </si>
  <si>
    <t>M21 - 155 Elektromontáže spolu:</t>
  </si>
  <si>
    <t>Rozpočet celkom :</t>
  </si>
  <si>
    <t xml:space="preserve">Spracoval:               </t>
  </si>
  <si>
    <t>Objekt :  Objekt č. 1 - SOŠ PZ Košice, zateplenie bloku A</t>
  </si>
  <si>
    <t xml:space="preserve">             SO 101 BLOK "A"</t>
  </si>
  <si>
    <t>Časť :    Bleskozvod a uzemnenie</t>
  </si>
  <si>
    <t>El-Projekt Košice</t>
  </si>
  <si>
    <t>Por.</t>
  </si>
  <si>
    <t>Kód položky</t>
  </si>
  <si>
    <t>Popis položky, stavebného dielu, remesla,</t>
  </si>
  <si>
    <t>Merná</t>
  </si>
  <si>
    <t>Jednotková</t>
  </si>
  <si>
    <t>číslo</t>
  </si>
  <si>
    <t>cen.</t>
  </si>
  <si>
    <t>výkaz-výmer</t>
  </si>
  <si>
    <t>výmera</t>
  </si>
  <si>
    <t>jednotka</t>
  </si>
  <si>
    <t>cena</t>
  </si>
  <si>
    <t>M21 - 155 Elektromontáže</t>
  </si>
  <si>
    <t>212220</t>
  </si>
  <si>
    <t>Uzemnenie v základoch, v zemi</t>
  </si>
  <si>
    <t>921</t>
  </si>
  <si>
    <t xml:space="preserve">21022-0025   </t>
  </si>
  <si>
    <t>Montáž uzemňovacieho vedenia v zemi, FeZn pás do 120mm2, spojenie svorkami</t>
  </si>
  <si>
    <t>MAT</t>
  </si>
  <si>
    <t xml:space="preserve">354 9000A34  </t>
  </si>
  <si>
    <t>Plochá uzemňovacia (FeZn) páska 30x4</t>
  </si>
  <si>
    <t xml:space="preserve">21022-0022   </t>
  </si>
  <si>
    <t>Montáž uzemňovacieho vedenia v zemi, FeZn drôt D8-10mm, spojenie svorkami</t>
  </si>
  <si>
    <t xml:space="preserve">354 9000O05  </t>
  </si>
  <si>
    <t>Kruhový bleskozvodný vodič, napr. St-FT: 5021162, typ RD 10-PVC, potiahnutý čiernym PVC plášťom (78mm2), alebo ekvivalent</t>
  </si>
  <si>
    <t xml:space="preserve">21022-0361   </t>
  </si>
  <si>
    <t>Montáž zemniacej tyče (ZT) do 2m, zarazenie do zeme, pripojenie vedenia</t>
  </si>
  <si>
    <t>kus</t>
  </si>
  <si>
    <t xml:space="preserve">354 9050A03  </t>
  </si>
  <si>
    <t>Tyč uzemňovacia plná (FeZn) : ZT 2m (D25)</t>
  </si>
  <si>
    <t xml:space="preserve">21022-0458u  </t>
  </si>
  <si>
    <t>Náter spojov v zemi gumoasfaltovou farbou</t>
  </si>
  <si>
    <t xml:space="preserve">246 170505   </t>
  </si>
  <si>
    <t>Lak asfaltový protikorozný čierny</t>
  </si>
  <si>
    <t xml:space="preserve">354 9077E10  </t>
  </si>
  <si>
    <t>Páska antikorozná, šírka 100mm, dĺžka 10m, DEHN 556130, alebo ekvivalent</t>
  </si>
  <si>
    <t>212222</t>
  </si>
  <si>
    <t>Bleskozvod zachytávacie vedenie</t>
  </si>
  <si>
    <t xml:space="preserve">21022-0107   </t>
  </si>
  <si>
    <t>Montáž zachytávacieho, zvodového vodiča s podperami, AlMgSi drôt D8, D10</t>
  </si>
  <si>
    <t xml:space="preserve">354 9001A70  </t>
  </si>
  <si>
    <t>Kruhový bleskozvodný (AlMgSi) drôt D8</t>
  </si>
  <si>
    <t xml:space="preserve">354 9020A20  </t>
  </si>
  <si>
    <t>Podpera vedenia na ploché strechy, napr. PV 21, alebo ekvivalent, betón/plast podložka (140x100x77)mm,</t>
  </si>
  <si>
    <t xml:space="preserve">354 9012A06  </t>
  </si>
  <si>
    <t>Podpera vedenia (FeZn) do izolácií, sadrokartónu : PV 17-5, vrut (D8x100 +200)mm</t>
  </si>
  <si>
    <t xml:space="preserve">21022-0301   </t>
  </si>
  <si>
    <t>Montáž bleskozvodnej svorky do 2 skrutiek (SS,SP1,SR 03)</t>
  </si>
  <si>
    <t xml:space="preserve">354 9040A20  </t>
  </si>
  <si>
    <t>Svorka spojovacia (FeZn) : SS s.p. 2sk, s príložkou (2xM8)</t>
  </si>
  <si>
    <t xml:space="preserve">354 9040A30  </t>
  </si>
  <si>
    <t>Svorka pripájacia (FeZn) : SP 1, pre spojenie kovových súčiastok (2xM8)</t>
  </si>
  <si>
    <t xml:space="preserve">354 9040A51  </t>
  </si>
  <si>
    <t>Svorka uzemňovacia (FeZn) : SR 03 B, spojenie kruhových vodičov a pásoviny (2xM8)</t>
  </si>
  <si>
    <t xml:space="preserve">21022-0302   </t>
  </si>
  <si>
    <t>Montáž bleskozvodnej svorky nad 2 skrutky (SJ,SK,SO,SZ,ST,SR01-2)</t>
  </si>
  <si>
    <t xml:space="preserve">354 9040A05  </t>
  </si>
  <si>
    <t>Svorka pre uzemňovacie tyče D25 (FeZn) : SJ 02 (4xM8)</t>
  </si>
  <si>
    <t xml:space="preserve">354 9040A10  </t>
  </si>
  <si>
    <t>Svorka krížová (FeZn) : SK (4xM8)</t>
  </si>
  <si>
    <t xml:space="preserve">354 9040A34  </t>
  </si>
  <si>
    <t>Svorka žľabová (FeZn) : SO, pre pripojenie odkvapových žľabov (4xM8)</t>
  </si>
  <si>
    <t xml:space="preserve">354 9044A36  </t>
  </si>
  <si>
    <t>Svorka skúšobná (nerez) : SZ (4xM8)</t>
  </si>
  <si>
    <t xml:space="preserve">354 9040A73  </t>
  </si>
  <si>
    <t>Svorka na potrubie (FeZn) : ST 04, priemer D42mm [1 1/4"] (3xM8)</t>
  </si>
  <si>
    <t xml:space="preserve">354 9040A77  </t>
  </si>
  <si>
    <t>Svorka na potrubie (FeZn) : ST 08, priemer D88mm [3"] (3xM8)</t>
  </si>
  <si>
    <t xml:space="preserve">21022-0401   </t>
  </si>
  <si>
    <t>Označenie zvodu štítkom (kov, plast)</t>
  </si>
  <si>
    <t xml:space="preserve">354 9071A02  </t>
  </si>
  <si>
    <t>Štítok označovací (FeZn), s označením</t>
  </si>
  <si>
    <t xml:space="preserve">21022-0401a  </t>
  </si>
  <si>
    <t>Označenie zvodu výstražnou plast. tabuľkou</t>
  </si>
  <si>
    <t xml:space="preserve">548 230230   </t>
  </si>
  <si>
    <t>Tabuľka výstražná pre bleskozvod - zvody - zákaz priblíženia do 3m</t>
  </si>
  <si>
    <t xml:space="preserve">21022-0372   </t>
  </si>
  <si>
    <t>Montáž ochranného uholníka, alebo rúrky, s držiakmi, do muriva</t>
  </si>
  <si>
    <t xml:space="preserve">354 9060A02  </t>
  </si>
  <si>
    <t>Ochranný uholník (FeZn) : OU 2 m</t>
  </si>
  <si>
    <t xml:space="preserve">354 9060A21  </t>
  </si>
  <si>
    <t>- držiak ochranného uholníka (FeZn), univerzálny s klincom (D5x140 +205)mm</t>
  </si>
  <si>
    <t>21226</t>
  </si>
  <si>
    <t>Aktívny bleskozvod</t>
  </si>
  <si>
    <t xml:space="preserve">21022-0600   </t>
  </si>
  <si>
    <t>Montáž aktívneho bleskozvodu</t>
  </si>
  <si>
    <t>komplet</t>
  </si>
  <si>
    <t xml:space="preserve">354 910E019  </t>
  </si>
  <si>
    <t>Aktívny zachytávač W60, zisk inicializačného predstihu 60µs, výška 330mm (M20), napr. WAT Franklinplus W60, alebo ekvivalent</t>
  </si>
  <si>
    <t xml:space="preserve">354 910E201  </t>
  </si>
  <si>
    <t>Počítadlo bleskových zásahov, napr.ATR 1, alebo ekvivalent, IP67</t>
  </si>
  <si>
    <t xml:space="preserve">354 910E362  </t>
  </si>
  <si>
    <t>Svorka pre pripojenie zvodu : SVN32, nerez (D32-38mm)</t>
  </si>
  <si>
    <t xml:space="preserve">354 910E100  </t>
  </si>
  <si>
    <t>Tyč základná nerezová : ZTN2, výška 2m</t>
  </si>
  <si>
    <t xml:space="preserve">354 910E101  </t>
  </si>
  <si>
    <t>Tyč základná : ZTN3, výška 3m, nerez</t>
  </si>
  <si>
    <t xml:space="preserve">354 910E103  </t>
  </si>
  <si>
    <t>Tyč nadstavná nerezová prvá (1.) : 1NTN3, výška 3m</t>
  </si>
  <si>
    <t xml:space="preserve">354 910E371  </t>
  </si>
  <si>
    <t>Stojan na plochú strechu FeZn, trojnožka, stredná</t>
  </si>
  <si>
    <t xml:space="preserve">354 910E952  </t>
  </si>
  <si>
    <t>Príslušentvo pre kotvenie trojnožky (bet. kocky, gumové podložky, kotviaci materiál)</t>
  </si>
  <si>
    <t xml:space="preserve">21022-0421   </t>
  </si>
  <si>
    <t>Zostavenie a montáž iskrišťa</t>
  </si>
  <si>
    <t xml:space="preserve">354 910E210  </t>
  </si>
  <si>
    <t>Izolačné iskrište (75kA 10/350µs, 100kA 8/20µs) IP67 pre pripojenie stožiarov antén, napr. Leutron SGO 070, alebo ekvivalent</t>
  </si>
  <si>
    <t>M46 - 202 Zemné práce pre externé montáže elektro M21 a M22</t>
  </si>
  <si>
    <t>946</t>
  </si>
  <si>
    <t xml:space="preserve">46020-0153u  </t>
  </si>
  <si>
    <t>Káblové ryhy šírky 35, hĺbky 70 [cm], zemina tr.3 pre uzemnenie</t>
  </si>
  <si>
    <t xml:space="preserve">46056-0153u  </t>
  </si>
  <si>
    <t>Zásyp ryhy šírky 35, hĺbky 70 [cm], zemina tr.3 pre uzemnenie</t>
  </si>
  <si>
    <t xml:space="preserve">46062-0013   </t>
  </si>
  <si>
    <t>Provizórna úprava terénu, zemina tr.3</t>
  </si>
  <si>
    <t xml:space="preserve">46062-0006   </t>
  </si>
  <si>
    <t>Osiatie povrchu trávou</t>
  </si>
  <si>
    <t xml:space="preserve">46001-0011   </t>
  </si>
  <si>
    <t>Vytýčenie trasy M21 NN vedenia v prehľadnom teréne</t>
  </si>
  <si>
    <t>km</t>
  </si>
  <si>
    <t>271</t>
  </si>
  <si>
    <t xml:space="preserve">11001-1010   </t>
  </si>
  <si>
    <t>Vytýčenie trasy vodovodu, kanalizácie v rovine</t>
  </si>
  <si>
    <t>S040</t>
  </si>
  <si>
    <t xml:space="preserve">21329-99032  </t>
  </si>
  <si>
    <t>Bližšie nešpecifikované práce (úprava stožiaru STA na streche strojovne výťahov bloku "A")</t>
  </si>
  <si>
    <t>Demontáž existujúceho bleskozvodu na bloku "A"</t>
  </si>
  <si>
    <t xml:space="preserve">21329-0041   </t>
  </si>
  <si>
    <t>Úprava exist. bleskozvodu na bloku "D"</t>
  </si>
  <si>
    <t xml:space="preserve">21329-1000   </t>
  </si>
  <si>
    <t>Spracovanie východiskovej revízie a vypracovanie správy</t>
  </si>
  <si>
    <t xml:space="preserve">21329-99083  </t>
  </si>
  <si>
    <t>Funkčná skúška aktívnej časti bleskozvodu vrátane vypracovania protokolu</t>
  </si>
  <si>
    <t xml:space="preserve">21329-0080   </t>
  </si>
  <si>
    <t>Napojenie na existujúce zemnice</t>
  </si>
  <si>
    <t xml:space="preserve">Krycí list </t>
  </si>
  <si>
    <t>Stavba: SOŠ PZ KE, zateplenie bloku A a rekonštrukcia bloku E</t>
  </si>
  <si>
    <t xml:space="preserve">Miesto: </t>
  </si>
  <si>
    <t>Objekt: Objekt č. 2 - SOŠ PZ Košice, rekonštrukcia bloku E                                         SO 103 Blok "E"</t>
  </si>
  <si>
    <t xml:space="preserve">Ks: </t>
  </si>
  <si>
    <t>Časť : ZTI</t>
  </si>
  <si>
    <t xml:space="preserve">Zákazka: </t>
  </si>
  <si>
    <t xml:space="preserve">Spracoval: </t>
  </si>
  <si>
    <t xml:space="preserve">Dňa </t>
  </si>
  <si>
    <t xml:space="preserve">IČO: </t>
  </si>
  <si>
    <t xml:space="preserve">DIČ: </t>
  </si>
  <si>
    <t>Dodávateľ:</t>
  </si>
  <si>
    <t xml:space="preserve">A </t>
  </si>
  <si>
    <t>ZRN</t>
  </si>
  <si>
    <t>Montáž</t>
  </si>
  <si>
    <t>Materiál</t>
  </si>
  <si>
    <t>ZRN spolu</t>
  </si>
  <si>
    <t xml:space="preserve">B </t>
  </si>
  <si>
    <t>Ďalšie náklady</t>
  </si>
  <si>
    <t xml:space="preserve">HSV </t>
  </si>
  <si>
    <t>Ostatné náklady</t>
  </si>
  <si>
    <t xml:space="preserve">PSV </t>
  </si>
  <si>
    <t xml:space="preserve">Kompletačná činnosť </t>
  </si>
  <si>
    <t xml:space="preserve">MONT </t>
  </si>
  <si>
    <t xml:space="preserve">HZS </t>
  </si>
  <si>
    <t xml:space="preserve">C </t>
  </si>
  <si>
    <t>VRN</t>
  </si>
  <si>
    <t xml:space="preserve">D </t>
  </si>
  <si>
    <t>Zariadenie staveniska</t>
  </si>
  <si>
    <t>0% z [H+P+M]</t>
  </si>
  <si>
    <t>Mimoriadne sťaž.podmienky</t>
  </si>
  <si>
    <t>Územie so sťaž. podmienk.</t>
  </si>
  <si>
    <t>0% z [H+P]</t>
  </si>
  <si>
    <t>Horské oblasti</t>
  </si>
  <si>
    <t>Prevádzkové vplyvy</t>
  </si>
  <si>
    <t>Mimostavenisková doprava</t>
  </si>
  <si>
    <t>Projektant,rozpoćtár</t>
  </si>
  <si>
    <t xml:space="preserve">E </t>
  </si>
  <si>
    <t>Súčet riadkov 5,10,15,20</t>
  </si>
  <si>
    <t xml:space="preserve">DPH 20% z </t>
  </si>
  <si>
    <t xml:space="preserve">DPH 0% z </t>
  </si>
  <si>
    <t xml:space="preserve">F </t>
  </si>
  <si>
    <t>Odberateľ</t>
  </si>
  <si>
    <t>Dodávateľ</t>
  </si>
  <si>
    <t>Objekt: Objekt č. 2 - SOŠ PZ Košice, rekonštrukcia bloku E</t>
  </si>
  <si>
    <t xml:space="preserve">             SO 103 Blok "E"</t>
  </si>
  <si>
    <t>Prehľad rozpočtových nákladov</t>
  </si>
  <si>
    <t>Oddiel</t>
  </si>
  <si>
    <t>Hmotnosť (T)</t>
  </si>
  <si>
    <t>Suť (T)</t>
  </si>
  <si>
    <t>Práce PSV</t>
  </si>
  <si>
    <t>IZOLÁCIE TEPELNÉ BEŽNÝCH STAVEB. KONŠTRUKCIÍ</t>
  </si>
  <si>
    <t>ZTI-VNÚTORNA KANALIZÁCIA</t>
  </si>
  <si>
    <t>ZTI-VNÚTORNÝ VODOVOD</t>
  </si>
  <si>
    <t>ZTI-ZARIAĎOVACIE PREDMETY</t>
  </si>
  <si>
    <t>Celkom</t>
  </si>
  <si>
    <t>Objekt:   Objekt č.2 - SOŠ PZ Košice, rekonštrukcia objektu E</t>
  </si>
  <si>
    <t xml:space="preserve">    SO 103 Blok "E"</t>
  </si>
  <si>
    <t xml:space="preserve">Časť: </t>
  </si>
  <si>
    <t xml:space="preserve">    ZTI</t>
  </si>
  <si>
    <t>Por.č.</t>
  </si>
  <si>
    <t>Cenník</t>
  </si>
  <si>
    <t>Názov</t>
  </si>
  <si>
    <t>Mj</t>
  </si>
  <si>
    <t>Cena celkom</t>
  </si>
  <si>
    <t>Hmotnosť</t>
  </si>
  <si>
    <t>R/R 0</t>
  </si>
  <si>
    <t xml:space="preserve"> 713TUBOT001</t>
  </si>
  <si>
    <t>Tep.iz. potrubia hr.9 mm  18x9 pre 17x2</t>
  </si>
  <si>
    <t xml:space="preserve"> 713TUBOT01</t>
  </si>
  <si>
    <t>Tep.iz. potrubia hr.9 mm  22x9 pre DN15</t>
  </si>
  <si>
    <t xml:space="preserve"> 713TUBOT02</t>
  </si>
  <si>
    <t>Tep.iz. potrubia hr.9 mm  28x9 pre DN20</t>
  </si>
  <si>
    <t xml:space="preserve"> 713TUBOT03</t>
  </si>
  <si>
    <t>Tep.iz. potrubia hr.9 mm  35x9 pre DN25</t>
  </si>
  <si>
    <t xml:space="preserve"> 713TUBOT04</t>
  </si>
  <si>
    <t>Tep.iz. potrubia hr.9 mm  42x9 pre DN32</t>
  </si>
  <si>
    <t xml:space="preserve"> 713TUBOT05</t>
  </si>
  <si>
    <t>Tep.iz. potrubia hr.9 mm  48x9 pre DN50</t>
  </si>
  <si>
    <t xml:space="preserve"> 713TUBOT07</t>
  </si>
  <si>
    <t xml:space="preserve">Montáž tep.iz. potrubia  </t>
  </si>
  <si>
    <t xml:space="preserve"> 713URSA001</t>
  </si>
  <si>
    <t>Tep.iz. potrubia hr.20 mm  s AL pre DN10</t>
  </si>
  <si>
    <t xml:space="preserve"> 713URSA01</t>
  </si>
  <si>
    <t>Tep.iz. potrubia hr.20 mm  s AL pre DN15</t>
  </si>
  <si>
    <t xml:space="preserve"> 713URSA03</t>
  </si>
  <si>
    <t>Tep.iz. potrubia hr.20 mm  s AL pre DN25</t>
  </si>
  <si>
    <t xml:space="preserve"> 713URSA04</t>
  </si>
  <si>
    <t>Tep.iz. potrubia hr.20 mm  s AL pre DN32</t>
  </si>
  <si>
    <t xml:space="preserve"> 713URSA10</t>
  </si>
  <si>
    <t>Hliniková páska samolepiaca 50mm/50m</t>
  </si>
  <si>
    <t xml:space="preserve"> 713URSA12</t>
  </si>
  <si>
    <t xml:space="preserve">Montáž izolácie </t>
  </si>
  <si>
    <t>ZTI-VNÚTORNA KANALIZÁCIA D+M</t>
  </si>
  <si>
    <t>721/A 1</t>
  </si>
  <si>
    <t>Potrubie z novodurových rúr PVC odpadové hrdlové D 75x1,8</t>
  </si>
  <si>
    <t>Potrubie z novodurových rúr PVC odpadové hrdlové D 110x2,2</t>
  </si>
  <si>
    <t>Potrubie z novodurových rúr PVC odpadové hrdlové D 125x2,8</t>
  </si>
  <si>
    <t>Potrubie z novodurových rúr TPD 5-177-67 pripájacie D 40x1,8</t>
  </si>
  <si>
    <t>Potrubie z novodurových rúr TPD 5-177-67 pripájacie D 50x1,8</t>
  </si>
  <si>
    <t>Potrubie z novodurových rúr TPD 5-177-67 pripájacie D 63x1,8</t>
  </si>
  <si>
    <t>Ostatné - skúška tesnosti kanalizácie v objektoch vodou DN 150 alebo DN 200</t>
  </si>
  <si>
    <t>Ostatné - skúška tesnosti kanalizácie v objektoch dymom do DN 300</t>
  </si>
  <si>
    <t>Presun hmôt pre vnútornú kanalizáciu v objektoch výšky do 6 m</t>
  </si>
  <si>
    <t>721/C 1</t>
  </si>
  <si>
    <t>Opravy odpadového potrubia kameninového prepojenie doterajšieho potrubia DN 150</t>
  </si>
  <si>
    <t>KUS</t>
  </si>
  <si>
    <t>Opravy odpadového potrubia kameninového krátenie rúr DN 150</t>
  </si>
  <si>
    <t>Opravy odpadového potrubia liatinového vsadenie odbočky do potrubia DN 160</t>
  </si>
  <si>
    <t xml:space="preserve"> 721HL05</t>
  </si>
  <si>
    <t>Vetracia hlavica DN75, napr.HL 807, alebo ekvivalent</t>
  </si>
  <si>
    <t xml:space="preserve"> 721HL06</t>
  </si>
  <si>
    <t>Vetracia hlavica DN110, napr.HL 810, alebo ekvivalent</t>
  </si>
  <si>
    <t xml:space="preserve"> 721HL081</t>
  </si>
  <si>
    <t xml:space="preserve">Podlahová vpusť DN40/50, so zápachovým uzáverom, skracovacím nadstavcom a plastovou mrežou, napr. HL510NG, alebo ekvivalent </t>
  </si>
  <si>
    <t xml:space="preserve"> 721HL30</t>
  </si>
  <si>
    <t xml:space="preserve">Montáž výrobkov kanalizačných prvkov </t>
  </si>
  <si>
    <t xml:space="preserve"> 721pc 01</t>
  </si>
  <si>
    <t>Demontáž vnútornej kanalizácie vrátane likvidácie sutiny</t>
  </si>
  <si>
    <t xml:space="preserve"> 721pc 04</t>
  </si>
  <si>
    <t xml:space="preserve">Kanalizačné záslepky </t>
  </si>
  <si>
    <t>ZTI-VNÚTORNÝ VODOVOD D+M</t>
  </si>
  <si>
    <t>721/A 2</t>
  </si>
  <si>
    <t>Potrubie z oceľových rúrok závitových pozinkovaných bežných, STN 42 5710.4 - akosť 10 004.0 DN 32</t>
  </si>
  <si>
    <t>Potrubie z oceľových rúrok závitových pozinkovaných bežných, STN 42 5710.4 - akosť 10 004.0 DN 50</t>
  </si>
  <si>
    <t>Vyvedenie a upevnenie výpustiek   DN 15</t>
  </si>
  <si>
    <t>Ostatné tlakové skúšky vodovodného potrubia závitového do DN 50</t>
  </si>
  <si>
    <t>Prepláchnutie a dezinfekcia vodovodného potrubia do DN 80</t>
  </si>
  <si>
    <t>Presun hmôt pre vnútorný vodovod v objektoch výšky do 6 m</t>
  </si>
  <si>
    <t xml:space="preserve"> 722pc 01</t>
  </si>
  <si>
    <t>Demontáž vnútorného vodovodu vrátane likvidácie sutiny</t>
  </si>
  <si>
    <t xml:space="preserve"> 722pc04</t>
  </si>
  <si>
    <t>Požiarny hadicový navijak DN25</t>
  </si>
  <si>
    <t>KPL</t>
  </si>
  <si>
    <t xml:space="preserve"> 722REHAU01</t>
  </si>
  <si>
    <t>Potrubie PE d16 s okrúhlou izoláciou, napr.RAUTITAN flex RAU-PE-Xa), alebo ekvivalent</t>
  </si>
  <si>
    <t xml:space="preserve"> 722REHAU02</t>
  </si>
  <si>
    <t>Potrubie PE d20 s okrúhlou izoláciou, napr.RAUTITAN flex RAU-PE-Xa), alebo ekvivalent</t>
  </si>
  <si>
    <t xml:space="preserve"> 722REHAU03</t>
  </si>
  <si>
    <t>Potrubie PE d25 s okrúhlou izoláciou, napr.RAUTITAN flex RAU-PE-Xa), alebo ekvivalent</t>
  </si>
  <si>
    <t xml:space="preserve"> 722REHAU05</t>
  </si>
  <si>
    <t>Potrubie PE d32 s okrúhlou izoláciou, napr.RAUTITAN flex RAU-PE-Xa), alebo ekvivalent</t>
  </si>
  <si>
    <t>Potrubie PE d40 s okrúhlou izoláciou, napr.RAUTITAN flex RAU-PE-Xa), alebo ekvivalent</t>
  </si>
  <si>
    <t xml:space="preserve"> 722REHAU10</t>
  </si>
  <si>
    <t>T-kus, napr. RAUTITAN, alebo ekvivalent</t>
  </si>
  <si>
    <t xml:space="preserve"> 722REHAU30</t>
  </si>
  <si>
    <t>Nastenné pripojenie d16, napr. RAUTITAN, alebo ekvivalent</t>
  </si>
  <si>
    <t>ZTI-ZARIAĎOVACIE PREDMETY D+M</t>
  </si>
  <si>
    <t>721/A 5</t>
  </si>
  <si>
    <t>Príslušenstvo k drezu v kuchynských zostavách  a nerezový drez</t>
  </si>
  <si>
    <t>SUB</t>
  </si>
  <si>
    <t>Výlevky DN100 bez výtokových armatúr a splachovacej nádrže diturvitové, napr. MIRA, alebo ekvivalent</t>
  </si>
  <si>
    <t>Ventily rohové s pripájacou rúrkou G 1/2</t>
  </si>
  <si>
    <t>Presun hmôt pre zariaďovacie predmety v objektoch výšky do 6 m</t>
  </si>
  <si>
    <t xml:space="preserve"> 725pc 01</t>
  </si>
  <si>
    <t>Demontáž jestvujúcich zariaďovacích predmetov vrátane likvidácie sutiny</t>
  </si>
  <si>
    <t xml:space="preserve"> 725pc02</t>
  </si>
  <si>
    <t xml:space="preserve">Umývadlo diturvitové dl540 so zápach. uzávierkou </t>
  </si>
  <si>
    <t xml:space="preserve"> 725pc042</t>
  </si>
  <si>
    <t xml:space="preserve">WC závesné s doskou, s konštrukciou so zabudovanou nádržkou a krytom a tlačitkami </t>
  </si>
  <si>
    <t xml:space="preserve"> 725pc05</t>
  </si>
  <si>
    <t>Pisoárová misa so pisoár zapach. uzávierkou</t>
  </si>
  <si>
    <t xml:space="preserve"> 725pc061</t>
  </si>
  <si>
    <t>Sprchovacia misa 900x900 hranatá so sprch. zapach. uzávierkou a zástenou</t>
  </si>
  <si>
    <t xml:space="preserve"> 725pc07</t>
  </si>
  <si>
    <t>Batéria stojanková jednopáková umývadlová</t>
  </si>
  <si>
    <t xml:space="preserve"> 725pc072</t>
  </si>
  <si>
    <t>Batéria nástenná jednopáková</t>
  </si>
  <si>
    <t xml:space="preserve"> 725pc08</t>
  </si>
  <si>
    <t>Batéria stojanková jednopáková drezová</t>
  </si>
  <si>
    <t xml:space="preserve"> 725pc09</t>
  </si>
  <si>
    <t>Batéria jednopáková sprchovacia vrátane príslušenstva</t>
  </si>
  <si>
    <t xml:space="preserve"> 725pc095</t>
  </si>
  <si>
    <t>Umývací žľab z chróm niklovanej ocele dl. 1500</t>
  </si>
  <si>
    <t xml:space="preserve"> 725pc10</t>
  </si>
  <si>
    <t>Pisoárový splachovač</t>
  </si>
  <si>
    <t xml:space="preserve"> 725pc12</t>
  </si>
  <si>
    <t>Batéria vaňová jednopáková nástenná</t>
  </si>
  <si>
    <t>Objekt: Objekt č. 2 - SOŠ PZ Košice, rekonštrukcia bloku E                                                    SO 103 Blok "E"</t>
  </si>
  <si>
    <t>Časť : Vykurovanie</t>
  </si>
  <si>
    <t>Projektant,rozpočtár</t>
  </si>
  <si>
    <t>Ks:</t>
  </si>
  <si>
    <t>Suť</t>
  </si>
  <si>
    <t>ÚSTREDNÉ VYKUROVANIE-ROZVOD POTRUBIA M+D</t>
  </si>
  <si>
    <t>731/A 3</t>
  </si>
  <si>
    <t xml:space="preserve"> 733111103</t>
  </si>
  <si>
    <t>Potrubie z rúrok závitových oceľových bezšvových bežných nízkotlakových DN 15, vrátane konzol, uchytenia, prierazov a vysprávok</t>
  </si>
  <si>
    <t xml:space="preserve"> 733111104</t>
  </si>
  <si>
    <t>Potrubie z rúrok závitových oceľových bezšvových bežných nízkotlakových DN 20, vrátane konzol, uchytenia, prierazov a vysprávok</t>
  </si>
  <si>
    <t xml:space="preserve"> 733111105</t>
  </si>
  <si>
    <t>Potrubie z rúrok závitových oceľových bezšvových bežných nízkotlakových DN 25, vrátane konzol, uchytenia, prierazov a vysprávok</t>
  </si>
  <si>
    <t xml:space="preserve"> 733111106</t>
  </si>
  <si>
    <t>Potrubie z rúrok závitových oceľových bezšvových bežných nízkotlakových DN 32, vrátane konzol, uchytenia, prierazov a vysprávok</t>
  </si>
  <si>
    <t xml:space="preserve"> 733111107</t>
  </si>
  <si>
    <t>Potrubie z rúrok závitových oceľových bezšvových bežných nízkotlakových DN 40, vrátane konzol, uchytenia, prierazov a vysprávok</t>
  </si>
  <si>
    <t xml:space="preserve"> 733111108</t>
  </si>
  <si>
    <t>Potrubie z rúrok závitových oceľových bezšvových bežných nízkotlakových DN 50, vrátane konzol, uchytenia, prierazov a vysprávok</t>
  </si>
  <si>
    <t xml:space="preserve"> 733121122</t>
  </si>
  <si>
    <t>Potrubie z rúrok hladkých bezšvových nízkotlakových priemer 76/2,2; vrátane konzol, uchytenia, prierazov a vysprávok</t>
  </si>
  <si>
    <t>733110803.S</t>
  </si>
  <si>
    <t xml:space="preserve">Demontáž potrubia z oceľových rúrok závitových do DN 15, (vrátane konzol, závesov, armatúr a ventilov, vr. likvidácie demontovaných materiáov), -0,00100t  </t>
  </si>
  <si>
    <t>733110806.S</t>
  </si>
  <si>
    <t xml:space="preserve">Demontáž potrubia z oceľových rúrok závitových nad 15 do DN 32, (vrátane konzol, závesov, armatúr a ventilov, vr. likvidácie demontovaných materiáov), -0,00320t   </t>
  </si>
  <si>
    <t>733110808.S</t>
  </si>
  <si>
    <t>Demontáž potrubia z oceľových rúrok závitových nad 32 do DN 50, (vrátane konzol, závesov, armatúr a ventilov, vr. likvidácie demontovaných materiáov), -0,00532t</t>
  </si>
  <si>
    <t>733110810.S</t>
  </si>
  <si>
    <t>Demontáž potrubia z oceľových rúrok závitových nad 50 do DN 80, (vrátane konzol, závesov, armatúr a ventilov, vr. likvidácie demontovaných materiáov), -0,00858t</t>
  </si>
  <si>
    <t>ÚSTREDNÉ VYKUROVANIE-ROZVOD POTRUBIA</t>
  </si>
  <si>
    <t>ÚSTREDNÉ VYKUROVANIE-ARMATÚRY</t>
  </si>
  <si>
    <t>731/A 4</t>
  </si>
  <si>
    <t xml:space="preserve"> 734109116</t>
  </si>
  <si>
    <t>Montáž armatúry prírubovej s dvomi prírubami PN 0, 6 DN 80</t>
  </si>
  <si>
    <t>súb</t>
  </si>
  <si>
    <t xml:space="preserve"> 734111717</t>
  </si>
  <si>
    <t>Ventil uzatvárací prírubový V 34-115-540, 4,0/200st. C s predľž. upchávkou DN 80</t>
  </si>
  <si>
    <t xml:space="preserve"> 734209105</t>
  </si>
  <si>
    <t>Montáž závitovej armatúry s 1 závitom G 1</t>
  </si>
  <si>
    <t xml:space="preserve"> 734209112</t>
  </si>
  <si>
    <t>Montáž závitovej armatúry s 2 závitmi do G 1/2</t>
  </si>
  <si>
    <t xml:space="preserve"> 734209114</t>
  </si>
  <si>
    <t>Montáž závitovej armatúry s 2 závitmi G 3/4</t>
  </si>
  <si>
    <t xml:space="preserve"> 734209115</t>
  </si>
  <si>
    <t>Montáž závitovej armatúry s 2 závitmi G 1</t>
  </si>
  <si>
    <t>S/S50</t>
  </si>
  <si>
    <t xml:space="preserve"> 551054010401</t>
  </si>
  <si>
    <t>Hlavica termostatická so závitom M 28 x 1,5, s kvapalinovým snímačom, automatická protimrazová ochrana pri cca 6°C, teplotný rozsah 6 - 28 °C, napr. HERZ, alebo ekvivalent</t>
  </si>
  <si>
    <t xml:space="preserve">KUS     </t>
  </si>
  <si>
    <t xml:space="preserve"> 551054030102</t>
  </si>
  <si>
    <t>Ventil TS-90 DN 15, termostatický, priamy, prípojka na vykurovacie teleso s kužeľovým tesnením, pripojenie na rúru univerzálnym hrdlom, napr. HERZ, alebo ekvivalent</t>
  </si>
  <si>
    <t xml:space="preserve"> 551054030103</t>
  </si>
  <si>
    <t>Ventil TS-90 DN 20, termostatický, priamy, prípojka na vykurovacie teleso s kužeľovým tesnením, pripojenie na rúru univerzálnym hrdlom, napr. HERZ, alebo ekvivalent</t>
  </si>
  <si>
    <t xml:space="preserve"> 551054033102</t>
  </si>
  <si>
    <t>Ventil do spiatočky RL-5 DN 15, priamy, s prednastavením, s možnosťou napúšťania, vypúšťania a uzavretia, prípojka na vykurovacie teleso s kužeľovým tesnením, pripojenie na rúru univerzálnym hrdlom, napr. HERZ, alebo ekvivalent</t>
  </si>
  <si>
    <t xml:space="preserve"> 551054033103</t>
  </si>
  <si>
    <t>Ventil do spiatočky RL-5 DN 20, priamy, s prednastavením, s možnosťou napúšťania, vypúšťania a uzavretia, prípojka na vykurovacie teleso s kužeľovým tesnením, pripojenie na rúru univerzálnym hrdlom, napr. HERZ, alebo ekvivalent</t>
  </si>
  <si>
    <t xml:space="preserve"> 551054100103</t>
  </si>
  <si>
    <t>Ventil DN 25, šikmý, uzatvárací, nestúpavé vreteno, hrdlo x hrdlo, kvs = 21,5, napr. HERZ STRÖMAX-D, alebo ekvivalent</t>
  </si>
  <si>
    <t xml:space="preserve"> 551054100108</t>
  </si>
  <si>
    <t>Ventil DN 80, šikmý, uzatvárací, nestúpavé vreteno, hrdlo x hrdlo, kvs = 183,0, napr. HERZ STRÖMAX-D, alebo ekvivalent</t>
  </si>
  <si>
    <t>ÚSTREDNÉ VYKUROVANIE-VYKUROVACIE TELESÁ</t>
  </si>
  <si>
    <t>731/A 5</t>
  </si>
  <si>
    <t xml:space="preserve"> 735154040</t>
  </si>
  <si>
    <t>Montáž vykurovacieho telesa panelového jednoradového 600 mm/ dĺžky 400-600 mm</t>
  </si>
  <si>
    <t xml:space="preserve"> 735154141</t>
  </si>
  <si>
    <t>Montáž vykurovacieho telesa panelového dvojradového výšky 600 mm/ dĺžky 700-900 mm</t>
  </si>
  <si>
    <t xml:space="preserve"> 735154142</t>
  </si>
  <si>
    <t>Montáž vykurovacieho telesa panelového dvojradového výšky 600 mm/ dĺžky 1000-1200 mm</t>
  </si>
  <si>
    <t xml:space="preserve"> 735154241</t>
  </si>
  <si>
    <t>Montáž vykurovacích telies 3-radových panelových, výška 600 mm, dĺžka 700-900 mm</t>
  </si>
  <si>
    <t xml:space="preserve"> 735154242</t>
  </si>
  <si>
    <t>Montáž vykurovacích telies 3-radových panelových, výška 600 mm, dĺžka 1000-1200 mm</t>
  </si>
  <si>
    <t xml:space="preserve"> 735154243</t>
  </si>
  <si>
    <t>Montáž vykurovacích telies 3-radových panelových, výška 600 mm, dĺžka 1400-1800 mm</t>
  </si>
  <si>
    <t xml:space="preserve"> 735154341</t>
  </si>
  <si>
    <t>Montáž vykurovacieho panelového jednoradového radiátora 600 mm x 700 - 900 mm</t>
  </si>
  <si>
    <t xml:space="preserve"> 735154342</t>
  </si>
  <si>
    <t>Montáž vykurovacieho panelového jednoradového radiátora 600 mm x 1000 - 1200 mm</t>
  </si>
  <si>
    <t xml:space="preserve"> 735154343</t>
  </si>
  <si>
    <t>Montáž vykurovacieho panelového jednoradového radiátora 600 mm x 1400 - 1800 mm</t>
  </si>
  <si>
    <t xml:space="preserve"> 735154390</t>
  </si>
  <si>
    <t>Montáž vykurovacieho panelového dvojradového radiátora 600 mm x 400 - 600 mm</t>
  </si>
  <si>
    <t xml:space="preserve"> 735154392</t>
  </si>
  <si>
    <t>Montáž vykurovacieho panelového dvojradového radiátora 600 mm x 1400 - 1800 mm</t>
  </si>
  <si>
    <t>S/S40</t>
  </si>
  <si>
    <t xml:space="preserve"> 484188114401</t>
  </si>
  <si>
    <t>Oceľový panelový radiátor 11K 600x400 s bočným pripojením s jedným panelom a jedným konvektorom (vr. D+M držiakov), napr. KORAD, alebo ekvivalent</t>
  </si>
  <si>
    <t xml:space="preserve"> 484188114402</t>
  </si>
  <si>
    <t>Oceľový panelový radiátor 11K 600x500 s bočným pripojením s jedným panelom a jedným konvektorom (vr. D+M držiakov), napr. KORAD, alebo ekvivalent</t>
  </si>
  <si>
    <t xml:space="preserve"> 484188114403</t>
  </si>
  <si>
    <t>Oceľový panelový radiátor 11K 600x600 s bočným pripojením s jedným panelom a jedným konvektorom (vr. D+M držiakov), napr. KORAD, alebo ekvivalent</t>
  </si>
  <si>
    <t xml:space="preserve"> 484188114404</t>
  </si>
  <si>
    <t>Oceľový panelový radiátor KORAD 11K 600x700 s bočným pripojením s jedným panelom a jedným konvektorom (vr. D+M držiakov), napr. KORAD, alebo ekvivalent</t>
  </si>
  <si>
    <t xml:space="preserve"> 4845374000</t>
  </si>
  <si>
    <t>Vykurovacie teleso doskové oceľové 21K s dvoma panelmi a jedným konvektorom  600x0400 (vr. D+M držiakov), napr. KORAD, alebo ekvivalent</t>
  </si>
  <si>
    <t xml:space="preserve"> 4845374100</t>
  </si>
  <si>
    <t>Vykurovacie teleso doskové oceľové 21K s dvoma panelmi a jedným konvektorom  600x0500 (vr. D+M držiakov), napr. KORAD, alebo ekvivalent</t>
  </si>
  <si>
    <t xml:space="preserve"> 4845374400</t>
  </si>
  <si>
    <t>Vykurovacie teleso doskové oceľové 21K s dvoma panelmi a jedným konvektorom  600x0800 (vr. D+M držiakov), napr. KORAD, alebo ekvivalent</t>
  </si>
  <si>
    <t xml:space="preserve"> 4845374500</t>
  </si>
  <si>
    <t>Vykurovacie teleso doskové oceľové 21K s dvoma panelmi a jedným konvektorom  600x0900 (vr. D+M držiakov), napr. KORAD, alebo ekvivalent</t>
  </si>
  <si>
    <t xml:space="preserve"> 4845374600</t>
  </si>
  <si>
    <t>Vykurovacie teleso doskové oceľové 21K s dvoma panelmi a jedným konvektorom  600x1000 (vr. D+M držiakov), napr. KORAD, alebo ekvivalent</t>
  </si>
  <si>
    <t xml:space="preserve"> 4845374700</t>
  </si>
  <si>
    <t>Vykurovacie teleso doskové oceľové 21K s dvoma panelmi a jedným konvektorom  600x1100 (vr. D+M držiakov), napr. KORAD, alebo ekvivalent</t>
  </si>
  <si>
    <t xml:space="preserve"> 4845375000</t>
  </si>
  <si>
    <t>Vykurovacie teleso doskové oceľové 21K s dvoma panelmi a jedným konvektorom  600x1400 (vr. D+M držiakov), napr. KORAD, alebo ekvivalent</t>
  </si>
  <si>
    <t xml:space="preserve"> 4845380350</t>
  </si>
  <si>
    <t>Vykurovacie teleso doskové oceľové 22K s dvoma panelmi a dvoma konvektormi  600x0600 AAA (vr. D+M držiakov), napr. KORAD, alebo ekvivalent</t>
  </si>
  <si>
    <t xml:space="preserve"> 4845380500</t>
  </si>
  <si>
    <t>Vykurovacie teleso doskové oceľové 22K s dvoma panelmi a dvoma konvektormi  600x0900 AAA (vr. D+M držiakov), napr. KORAD, alebo ekvivalent</t>
  </si>
  <si>
    <t xml:space="preserve"> 4845380550</t>
  </si>
  <si>
    <t>Vykurovacie teleso doskové oceľové 22K s dvoma panelmi a dvoma konvektormi  600x1000 (vr. D+M držiakov), napr. KORAD, alebo ekvivalent</t>
  </si>
  <si>
    <t xml:space="preserve"> 4845380600</t>
  </si>
  <si>
    <t>Vykurovacie teleso doskové oceľové 22K s dvoma panelmi a dvoma konvektormi  600x1100 (vr. D+M držiakov), napr. KORAD, alebo ekvivalent</t>
  </si>
  <si>
    <t>Vykurovacie teleso doskové oceľové 22K s dvoma panelmi a dvoma konvektormi  600x1500 (vr. D+M držiakov), napr. KORAD, alebo ekvivalent</t>
  </si>
  <si>
    <t xml:space="preserve"> 4845380850</t>
  </si>
  <si>
    <t>Vykurovacie teleso doskové oceľové 22K s dvoma panelmi a dvoma konvektormi  600x1600 AAA (vr. D+M držiakov), napr. KORAD, alebo ekvivalent</t>
  </si>
  <si>
    <t xml:space="preserve"> 4845385300</t>
  </si>
  <si>
    <t>Vykurovacie teleso doskové oceľové 33K s troma panelmi a troma konvektormi  600x0900 (vr. D+M držiakov), napr. KORAD, alebo ekvivalent</t>
  </si>
  <si>
    <t xml:space="preserve"> 4845385400</t>
  </si>
  <si>
    <t>Vykurovacie teleso doskové oceľové 33K s troma panelmi a troma konvektormi  600x1100 (vr. D+M držiakov), napr. KORAD, alebo ekvivalent</t>
  </si>
  <si>
    <t xml:space="preserve"> 4845385500</t>
  </si>
  <si>
    <t>Vykurovacie teleso doskové oceľové 33K s troma panelmi a troma konvektormi  600x1300 (vr. D+M držiakov), napr. KORAD, alebo ekvivalent</t>
  </si>
  <si>
    <t xml:space="preserve"> 4845385550</t>
  </si>
  <si>
    <t>Vykurovacie teleso doskové oceľové 33K s troma panelmi a troma konvektormi  600x1400 (vr. D+M držiakov), napr. KORAD, alebo ekvivalent</t>
  </si>
  <si>
    <t xml:space="preserve"> 4845385600</t>
  </si>
  <si>
    <t>Vykurovacie teleso doskové oceľové 33K s troma panelmi a troma konvektormi  600x1500 (vr. D+M držiakov), napr. KORAD, alebo ekvivalent</t>
  </si>
  <si>
    <t xml:space="preserve"> 4845385650</t>
  </si>
  <si>
    <t>Vykurovacie teleso doskové oceľové 33K s troma panelmi a troma konvektormi  600x1600 (vr. D+M držiakov), napr. KORAD, alebo ekvivalent</t>
  </si>
  <si>
    <t>735151811.S</t>
  </si>
  <si>
    <t xml:space="preserve">Demontáž vykurovacieho telesa panelového jednoradového, príp. rebrového, stavebnej dĺžky do 1500 mm, (vrátane konzol, podpier a ventilov, vr. likvidácie demontovaných materiáov), -0,01235t   </t>
  </si>
  <si>
    <t>735151821.S</t>
  </si>
  <si>
    <t xml:space="preserve">Demontáž vykurovacieho telesa panelového dvojradového, príp. rebrového, stavebnej dĺžky do 1500 mm, (vrátane konzol, podpier a ventilov, vr. likvidácie demontovaných materiáov), -0,02493t   </t>
  </si>
  <si>
    <t>735151822.S</t>
  </si>
  <si>
    <t xml:space="preserve">Demontáž vykurovacieho telesa panelového dvojradového, príp. rebrového, stavebnej dĺžky nad 1500 do 2820 mm, (vrátane konzol, podpier a ventilov, vr. likvidácie demontovaných materiáov), -0,04675t   </t>
  </si>
  <si>
    <t>735151831.S</t>
  </si>
  <si>
    <t xml:space="preserve">Demontáž vykurovacieho telesa panelového trojradového, príp. rebrového, stavebnej dĺžky do 1500 mm, (vrátane konzol, podpier a ventilov, vr. likvidácie demontovaných materiáov), -0,03749t   </t>
  </si>
  <si>
    <t>735151832.S</t>
  </si>
  <si>
    <t xml:space="preserve">Demontáž vykurovacieho telesa panelového trojradového, príp. rebrového, stavebnej dĺžky nad 1500 do 2820 mm, (vrátane konzol, podpier a ventilov, vr. likvidácie demontovaných materiáov), -0,07003t   </t>
  </si>
  <si>
    <t>Krycí list</t>
  </si>
  <si>
    <t>Časť: VZT - Zariadenie č. 5 - Vetranie WC, spŕch na 1.NP a 2.NP</t>
  </si>
  <si>
    <t xml:space="preserve">Ks:                                       </t>
  </si>
  <si>
    <t xml:space="preserve">Ks:                                                                   </t>
  </si>
  <si>
    <t>Objekt : Objekt č. 2 - SOŠ PZ Košice, rekonštrukcia bloku E</t>
  </si>
  <si>
    <t>SO 103 Blok "E"</t>
  </si>
  <si>
    <t>Časť: VZT</t>
  </si>
  <si>
    <t xml:space="preserve">         Zariadenie č. 5 - Vetranie WC, spŕch na 1.NP a 2.NP</t>
  </si>
  <si>
    <t>Práce HSV</t>
  </si>
  <si>
    <t>OSTATNÉ PRÁCE</t>
  </si>
  <si>
    <t xml:space="preserve"> 13/B 1</t>
  </si>
  <si>
    <t xml:space="preserve"> 971033351</t>
  </si>
  <si>
    <t>Vybúranie otvoru v murive tehl. plochy do 0, 09 m2 hr.do 450 mm,  -0,08000t pre vetranie WC, spŕch na 1.NP a 2.NP</t>
  </si>
  <si>
    <t>Montážne práce</t>
  </si>
  <si>
    <t>M-24 MONTÁŽ VZDUCHOTECHNICKÝCH ZARIADENÍ</t>
  </si>
  <si>
    <t>924/M24</t>
  </si>
  <si>
    <t xml:space="preserve"> 240011200</t>
  </si>
  <si>
    <t xml:space="preserve">Montáž ventilátora malého radiálneho na stenu veľkosť: 100 </t>
  </si>
  <si>
    <t xml:space="preserve"> 429830050203</t>
  </si>
  <si>
    <t xml:space="preserve"> 240011370</t>
  </si>
  <si>
    <t>Montáž radiálneho potrubného ventilátora zvukovo izolovaného veľkosť: 315</t>
  </si>
  <si>
    <t xml:space="preserve"> 240070009</t>
  </si>
  <si>
    <t xml:space="preserve"> 240070137</t>
  </si>
  <si>
    <t xml:space="preserve"> 240070495</t>
  </si>
  <si>
    <t>Rám do muriva štvorhranný pre potrubie skup. III. Rozmer: 280 x 280</t>
  </si>
  <si>
    <t xml:space="preserve"> 240080101</t>
  </si>
  <si>
    <t>Kruhové oceľové potrubie skup. II. do D 200</t>
  </si>
  <si>
    <t xml:space="preserve"> 240080117</t>
  </si>
  <si>
    <t>Kruhová príruba voľná skup. II. do D 200</t>
  </si>
  <si>
    <t>P/P 1</t>
  </si>
  <si>
    <t xml:space="preserve"> 553830139912</t>
  </si>
  <si>
    <t>S/S20</t>
  </si>
  <si>
    <t xml:space="preserve"> 283830136901</t>
  </si>
  <si>
    <t>Vzduchotechnika - výber Plastový tanierový ventil, pre prívod a odvod, 100 mm vrátane montáže</t>
  </si>
  <si>
    <t xml:space="preserve"> 283830136902</t>
  </si>
  <si>
    <t>Vzduchotechnika - výber Plastový tanierový ventil, pre prívod a odvod, 125 mm vrátane montáže</t>
  </si>
  <si>
    <t>Objekt: Objekt č. 2 - SOŠ PZ Košice, rekonštrukcia bloku E                                         SO 103 blok "E"</t>
  </si>
  <si>
    <t>Časť: VZT - Zariadenie č. 3 - Vetranie garáži autobusu a osobných automobilov</t>
  </si>
  <si>
    <t xml:space="preserve">Ks:                                                             </t>
  </si>
  <si>
    <t xml:space="preserve">               SO 103 Blok "E"</t>
  </si>
  <si>
    <t xml:space="preserve">Časť:  VZT </t>
  </si>
  <si>
    <t xml:space="preserve"> 240070604</t>
  </si>
  <si>
    <t>Klapka štvorhranná pre potrubie skup. III. Rozmer:630 x 450 Obv.: 2160</t>
  </si>
  <si>
    <t xml:space="preserve"> 240070890</t>
  </si>
  <si>
    <t>Žalúzia protidažďová. Vyhotovenie do muriva. Veľkosť : 400 x 630</t>
  </si>
  <si>
    <t xml:space="preserve"> 240070976</t>
  </si>
  <si>
    <t>Mriežka krycia. Vyhotovenie .1 - na čelnú stranu potrubia. Veľkosť : 630 x 400</t>
  </si>
  <si>
    <t xml:space="preserve"> 4297003145</t>
  </si>
  <si>
    <t xml:space="preserve"> 4297020249</t>
  </si>
  <si>
    <t xml:space="preserve"> 4297100105</t>
  </si>
  <si>
    <t>Zaregulovanie systému</t>
  </si>
  <si>
    <t>Komplexné skúšky, spustenie systému</t>
  </si>
  <si>
    <t>Časť: VZT - Zariadenie č. 2 - Vetranie Polygon PsDS</t>
  </si>
  <si>
    <t xml:space="preserve">Ks:                    </t>
  </si>
  <si>
    <t xml:space="preserve">Ks:                                                                  </t>
  </si>
  <si>
    <t xml:space="preserve">              SO 103 Blok "E"</t>
  </si>
  <si>
    <t xml:space="preserve">Časť: VZT </t>
  </si>
  <si>
    <t xml:space="preserve">          Zariadenie č. 2 - Vetranie Polygon PsDS</t>
  </si>
  <si>
    <t xml:space="preserve"> 240040038</t>
  </si>
  <si>
    <t>VZT jednotka prívodno-odvodná do vnútorného prostredia stojata Eco - montáž_x000D_
Qvp=3000m3/h; pex=250Pa; Qvo=3500m3/h; pex=250Pa; Pe=5,0kW; 3N/400V/50Hz_x000D_
 Qk=18,0kW - ÚK_x000D_
Príslušenstvo a Meranie a regulácia - 1kpl_x000D_</t>
  </si>
  <si>
    <t xml:space="preserve"> 240070070</t>
  </si>
  <si>
    <t>Vložka tlmiaca kruhová. Vyhotovenie.0;.3 Veľkosť : D 450</t>
  </si>
  <si>
    <t xml:space="preserve"> 240070140</t>
  </si>
  <si>
    <t>Hlavica výfuková. Veľkosť : 400</t>
  </si>
  <si>
    <t xml:space="preserve"> 240070471</t>
  </si>
  <si>
    <t>Rám kruhový do muriva pre potrubie skupiny III. Veľkosť : D 450</t>
  </si>
  <si>
    <t xml:space="preserve"> 240070500</t>
  </si>
  <si>
    <t>Rám do muriva štvorhranný pre potrubie skup. III. Rozmer: 400 x 400</t>
  </si>
  <si>
    <t xml:space="preserve"> 240080033</t>
  </si>
  <si>
    <t>Štvorhranné oceľové potrubie skup. I. Veľkosť : do obv.1 700</t>
  </si>
  <si>
    <t xml:space="preserve"> 283830121203</t>
  </si>
  <si>
    <t>Vzduchotechnika - výber Samolepiaca kaučuková izolácia (1,5x12 m), hrúbka 15 mm</t>
  </si>
  <si>
    <t xml:space="preserve">BAL     </t>
  </si>
  <si>
    <t xml:space="preserve"> 4297000073</t>
  </si>
  <si>
    <t xml:space="preserve"> 4297002949</t>
  </si>
  <si>
    <t xml:space="preserve"> 4298100005</t>
  </si>
  <si>
    <t>Potrubie štvorhranné P do obvodu1260 maximálnej dĺžky a, b 150-500 trieda tesnosti A</t>
  </si>
  <si>
    <t xml:space="preserve"> 4298100383</t>
  </si>
  <si>
    <t>Tvarovka na štvorhranné potrubie do obvodu1260 maximálnej dĺžky a, b 150-500 trieda tesnosti A</t>
  </si>
  <si>
    <t xml:space="preserve"> 429830130402</t>
  </si>
  <si>
    <t>Vzduchotechnika - výber napr.Plenum box pre OD-8/400/16 s reguláciou, horizontálne napojenie, pre prívod, napojenie 200 mm, alebo ekvivalent</t>
  </si>
  <si>
    <t xml:space="preserve"> 552830121106</t>
  </si>
  <si>
    <t>Vzduchotechnika - flexibilné vzduchotechnické potrubie, 203 mm x 10 m, napr. Combivac, alebo ekvivalent</t>
  </si>
  <si>
    <t xml:space="preserve"> 553830130301</t>
  </si>
  <si>
    <t>Vzduchotechnika - výber Štvorcová vírivá výustka - difúzor pre odvod, 400x400 mm / 16 lamel</t>
  </si>
  <si>
    <t xml:space="preserve"> 553830130306</t>
  </si>
  <si>
    <t>Vzduchotechnika - výber Štvorcová vírivá výustka - difúzor pre prívod, 400x400 mm / 16 lamel</t>
  </si>
  <si>
    <t>Zariadenie č. 2 - Vetranie Polygon PsDS</t>
  </si>
  <si>
    <t>Časť:  VZT -  Zariadenie č. 1 - Vetranie Telocvičňa Upolová</t>
  </si>
  <si>
    <t xml:space="preserve">Ks:                            </t>
  </si>
  <si>
    <t xml:space="preserve">Ks:                                                         </t>
  </si>
  <si>
    <t xml:space="preserve">           Zariadenie č. 1 - Vetranie Telocvičňa Upolová</t>
  </si>
  <si>
    <t>zostava</t>
  </si>
  <si>
    <t xml:space="preserve"> 240040040</t>
  </si>
  <si>
    <t>VZT jednotka prívodno-odvodná do vnútorného prostredia stojatá- montáž_x000D_
Qvp=1500m3/h; pex=250Pa; Qvo=1500m3/h; pex=250Pa; Pe=5,0kW; 3N/400V/50Hz_x000D_
 Qk=18,0kW - ÚK_x000D_
Príslušenstvo a Meranie a regulácia - zmieš. uzol_x000D_</t>
  </si>
  <si>
    <t xml:space="preserve"> 240070066</t>
  </si>
  <si>
    <t>Vložka tlmiaca kruhová. Vyhotovenie.0;.3 Veľkosť : D 280</t>
  </si>
  <si>
    <t xml:space="preserve"> 240070494</t>
  </si>
  <si>
    <t>Rám do muriva štvorhranný pre potrubie skup. III. Rozmer: 250 x 300</t>
  </si>
  <si>
    <t xml:space="preserve"> 240070584</t>
  </si>
  <si>
    <t>Klapka štvorhranná pre potrubie skup. III. Rozmer:250 x 300 Obv.: 1210</t>
  </si>
  <si>
    <t xml:space="preserve"> 240070854</t>
  </si>
  <si>
    <t>Sito ochranné kruhové. Veľkosť : 280</t>
  </si>
  <si>
    <t xml:space="preserve"> 240071284</t>
  </si>
  <si>
    <t>Obdĺžnikový výustok. Veľk.:VP 2 - 400 x 200</t>
  </si>
  <si>
    <t xml:space="preserve"> 240080004</t>
  </si>
  <si>
    <t>Potrubie kruhové skup. I. Veľkosť : do D 280</t>
  </si>
  <si>
    <t xml:space="preserve"> 4297002917</t>
  </si>
  <si>
    <t xml:space="preserve"> 4298100003</t>
  </si>
  <si>
    <t>Potrubie štvorhranné P do obvodu1000 maximálnej dĺžky a, b 150-300 trieda tesnosti A</t>
  </si>
  <si>
    <t xml:space="preserve"> 4298100381</t>
  </si>
  <si>
    <t>Tvarovka na štvorhranné potrubie do obvodu1000 maximálnej dĺžky a, b 150-300 trieda tesnosti A</t>
  </si>
  <si>
    <t xml:space="preserve"> 553830121910</t>
  </si>
  <si>
    <t>Vzduchotechnika - výber Výfukový šikmý kus VKF s ochrannou mriežkou, 280 mm</t>
  </si>
  <si>
    <t xml:space="preserve"> 553830123304</t>
  </si>
  <si>
    <t>Vzduchotechnika - výber Oblúk segmentový z pozinkovaného plechu 90°, 280 mm</t>
  </si>
  <si>
    <t xml:space="preserve"> 553830126410</t>
  </si>
  <si>
    <t xml:space="preserve"> Zariadenie č. 1 - Vetranie Telocvičňa Upolová</t>
  </si>
  <si>
    <t xml:space="preserve">KRYCÍ LIST </t>
  </si>
  <si>
    <t>Názov stavby</t>
  </si>
  <si>
    <t>JKSO</t>
  </si>
  <si>
    <t>Názov objektu</t>
  </si>
  <si>
    <t>Objekt č. 2-SOŠ PZ Košice, rekonštrukcia bloku E                         SO 103 Blok "E"</t>
  </si>
  <si>
    <t>EČO</t>
  </si>
  <si>
    <t>Názov časti</t>
  </si>
  <si>
    <t>VZDUCHOTECHNIKA - vetranie učební</t>
  </si>
  <si>
    <t>Miesto</t>
  </si>
  <si>
    <t>IČO</t>
  </si>
  <si>
    <t>IČ DPH</t>
  </si>
  <si>
    <t>MV SR, Pribinova 2, 812 72 Bratislava</t>
  </si>
  <si>
    <t>Rozpočet číslo</t>
  </si>
  <si>
    <t>Spracoval</t>
  </si>
  <si>
    <t>Dňa</t>
  </si>
  <si>
    <t>Merné a účelové jednotky</t>
  </si>
  <si>
    <t>Počet</t>
  </si>
  <si>
    <t>Náklady / 1 m.j.</t>
  </si>
  <si>
    <t xml:space="preserve">Rozpočtové náklady v  </t>
  </si>
  <si>
    <t>Sk</t>
  </si>
  <si>
    <t>Základné rozp. náklady</t>
  </si>
  <si>
    <t>Doplňkové náklady</t>
  </si>
  <si>
    <t>Vedľajšie rozpočtové náklady</t>
  </si>
  <si>
    <t>Dodávky</t>
  </si>
  <si>
    <t>Práce nadčas</t>
  </si>
  <si>
    <t>Zariad. staveniska</t>
  </si>
  <si>
    <t>Bez pevnej podl.</t>
  </si>
  <si>
    <t>Mimostav. doprava</t>
  </si>
  <si>
    <t>Kultúrna pamiatka</t>
  </si>
  <si>
    <t>Územné vplyvy</t>
  </si>
  <si>
    <t>Prevádzk. vplyvy</t>
  </si>
  <si>
    <t>"M"</t>
  </si>
  <si>
    <t>Ostatné</t>
  </si>
  <si>
    <t>VRN z rozpočtu</t>
  </si>
  <si>
    <t>ZRN ( r. 1-6 )</t>
  </si>
  <si>
    <t>DN ( r. 8-11 )</t>
  </si>
  <si>
    <t>VRN ( r. 13-18 )</t>
  </si>
  <si>
    <t>Kompl. činnosť</t>
  </si>
  <si>
    <t>Súčet 7, 12, 19-22</t>
  </si>
  <si>
    <t>Cena s DPH (r.23+24)</t>
  </si>
  <si>
    <t>Prípočty a odpočty</t>
  </si>
  <si>
    <t>Dodávky objednávateľa</t>
  </si>
  <si>
    <t>Kĺzavá doložka</t>
  </si>
  <si>
    <t>Zvýhodnenie + -</t>
  </si>
  <si>
    <t xml:space="preserve">REKAPITULÁCIA NÁKLADOV </t>
  </si>
  <si>
    <t xml:space="preserve">Objekt : Objekt č. 2-SOŠ PZ Košice, rekonštrukcia bloku E                       </t>
  </si>
  <si>
    <t>Časť:     Elektroinštalácia</t>
  </si>
  <si>
    <t>P.č.</t>
  </si>
  <si>
    <t>D+M</t>
  </si>
  <si>
    <t>Dodávka a Montáž spolu bez DPH :</t>
  </si>
  <si>
    <t>Výkaz výmer</t>
  </si>
  <si>
    <t xml:space="preserve">            SO 103 Blok "E"</t>
  </si>
  <si>
    <t>Časť : Vzduchotechnika - vetranie učební</t>
  </si>
  <si>
    <t>Miesto stavby:  Košice</t>
  </si>
  <si>
    <t>Stupeň:</t>
  </si>
  <si>
    <t>Vypracoval:</t>
  </si>
  <si>
    <t>Zč.</t>
  </si>
  <si>
    <t>Dod.</t>
  </si>
  <si>
    <t>Dodávka jednotková</t>
  </si>
  <si>
    <t>Montáž jednotková</t>
  </si>
  <si>
    <t>Dodávka celkom</t>
  </si>
  <si>
    <t>Montáž celkom</t>
  </si>
  <si>
    <t>Celková cena</t>
  </si>
  <si>
    <t>VZDUCHOTECHNIKA</t>
  </si>
  <si>
    <t>Zariadenie č. 01 - Vetranie učební</t>
  </si>
  <si>
    <t>1.1</t>
  </si>
  <si>
    <t>Univerzálna vzduchotechnická jednotka napr.DUPLEX 3500 Multi Eco-N / 3/8 - Me.110.EC3 - Mi.110.EC3 - S7.C - Fe.K4 - Fi.K4 - B.LM24A - CHF.3.S - Ke.LM24A - Ki.LM24A - He1.KZ.TR - He2.400/400.TR - Hi1.400/400.TR - Hi2.KZ.TR - dvere bez pántov - RD5 - RD4-IO - PFe - PFi - SW - CM.i.s - CPTOUCH.B.Wh  - ErP 2016, 2018, alebo ekvivalent</t>
  </si>
  <si>
    <t>1.2</t>
  </si>
  <si>
    <t>Regulátor prietoku vzduchu pre systém centrálneho vetrania, napr.SMART box 250/250/RD5 - CP10RA -ADS CO2-24, alebo ekvivalent</t>
  </si>
  <si>
    <t>Kondenzačná jednotka Qch/Quk=15/18kW, 3x400V/5,15 kW, napr. AOYG.60LATT, alebo ekvivalent</t>
  </si>
  <si>
    <t>Komunikačný modul 0-10V, napr. UTI-INV-U, alebo ekvivalent</t>
  </si>
  <si>
    <t>1.3</t>
  </si>
  <si>
    <t>1.4</t>
  </si>
  <si>
    <t>1.5</t>
  </si>
  <si>
    <t>Prechodový kus k výustkám napr.NHK 600x100/250 - l=300 alebo ekvivalent</t>
  </si>
  <si>
    <t>1.6</t>
  </si>
  <si>
    <t>Potrubie Spiro DN250/20% tvarovky</t>
  </si>
  <si>
    <t>bm</t>
  </si>
  <si>
    <t>1.7</t>
  </si>
  <si>
    <t>Potrubie Spiro DN355/30% tvarovky</t>
  </si>
  <si>
    <t>1.9</t>
  </si>
  <si>
    <t>Štvorhranné potrubie SK I. do obvodu 1600 - 50%tvarovky</t>
  </si>
  <si>
    <t>1.10</t>
  </si>
  <si>
    <t>Štvorhranné potrubie SK I. do obvodu 2520 - 100%tvarovky</t>
  </si>
  <si>
    <t>1.11</t>
  </si>
  <si>
    <t>Cu potrubie 10/16 izolované, vrátane komunikačného kábla</t>
  </si>
  <si>
    <t>Pomocný, montážny, tesniaci a spojovací materiál</t>
  </si>
  <si>
    <t>1.12</t>
  </si>
  <si>
    <t>1.13</t>
  </si>
  <si>
    <t>Tepelná izolácia potrubia kaučuk hr. min. 25 mm, ochranná fólia -exteriér, napr. Armachek Silver, alebo ekvivalent</t>
  </si>
  <si>
    <t>1.14</t>
  </si>
  <si>
    <t>Tesnenia, tmely</t>
  </si>
  <si>
    <t>1.15</t>
  </si>
  <si>
    <t>Odvod kondenzátu na streche - výkres č.2 pôdorys strechy VZT účební</t>
  </si>
  <si>
    <t>hod.</t>
  </si>
  <si>
    <t>Dodávka celkom EUR</t>
  </si>
  <si>
    <t>Montáž celkom EUR</t>
  </si>
  <si>
    <t>Celkom Dodávka a Montáž EUR bez DPH</t>
  </si>
  <si>
    <t>Montážne práce a Dodávka - Elektroinštalácia</t>
  </si>
  <si>
    <t>Por. čís. pol.</t>
  </si>
  <si>
    <t>Skrátený popis</t>
  </si>
  <si>
    <t>m.j</t>
  </si>
  <si>
    <t>Množstvo jednotiek</t>
  </si>
  <si>
    <t>Cena v € za jednotku</t>
  </si>
  <si>
    <t>Cena v € celkom</t>
  </si>
  <si>
    <t>Montáž kábla 1-CXKH-R 5-Jx16</t>
  </si>
  <si>
    <t>---</t>
  </si>
  <si>
    <t>Kábel 1-CXKH-R 5-Jx16</t>
  </si>
  <si>
    <t>Montáž kábla 1-CXKH-R 5-Jx6</t>
  </si>
  <si>
    <t>Kábel 1-CXKH-R 5-Jx6</t>
  </si>
  <si>
    <t>Montáž kábla 1-CXKH-R 3-Jx1,5</t>
  </si>
  <si>
    <t>Kábel 1-CXKH-R 3-Jx1,5</t>
  </si>
  <si>
    <t>Montáž kábla 1-CXKH-R 3-Ox1,5</t>
  </si>
  <si>
    <t>Kábel 1-CXKH-R 3-Ox1,5</t>
  </si>
  <si>
    <t>Montáž kábla 1-CXKH-V 3-Jx1,5</t>
  </si>
  <si>
    <t>Kábel 1-CXKH-V 3-Jx1,5</t>
  </si>
  <si>
    <t>Montáž kábla 1-CXKH-R 5-Jx1,5</t>
  </si>
  <si>
    <t>Kábel 1-CXKH-R 5-Jx1,5</t>
  </si>
  <si>
    <t>Montáž kábla 1-CXKH-R 3-Jx2,5</t>
  </si>
  <si>
    <t>Kábel 1-CXKH-R 3-Jx2,5</t>
  </si>
  <si>
    <t>Montáž kábla 1-CXKH-R 5-Jx2,5</t>
  </si>
  <si>
    <t>Kábel 1-CXKH-R 5-Jx2,5</t>
  </si>
  <si>
    <t>Montáž vodiča 1-CHKE-R 1x16 ZŽ</t>
  </si>
  <si>
    <t>Vodič 1-CHKE-R 1x16 ZŽ</t>
  </si>
  <si>
    <t>Montáž vodiča 1-CHKE-R 1x6 ZŽ</t>
  </si>
  <si>
    <t>Vodič 1-CHKE-R 1x6 ZŽ</t>
  </si>
  <si>
    <t>Ukončenie vodičov v rozvádzač. vč. zapojenia a vodičovej koncovky do 2.5 mm2</t>
  </si>
  <si>
    <t>Ukončenie vodičov v rozvádzač. vč. zapojenia a vodičovej koncovky do 6 mm2</t>
  </si>
  <si>
    <t>Ukončenie vodičov v rozvádzač. vč. zapojenia a vodičovej koncovky do 16 mm2</t>
  </si>
  <si>
    <t>Montáž Svorky Bernard vrátane pásika</t>
  </si>
  <si>
    <t>Svorka Bernard vrátane pásika</t>
  </si>
  <si>
    <t>Montáž rozvádza HR podľa výkresovej dokumentácie za 1 pole.</t>
  </si>
  <si>
    <t>Rozvádzač HR podľa výkresovej dokumentácie</t>
  </si>
  <si>
    <t>–-</t>
  </si>
  <si>
    <t>Montáž hlavnej uzemňovacej svorky (HUS)</t>
  </si>
  <si>
    <t>Hlavná uzemňovacia svorka (HUS)</t>
  </si>
  <si>
    <t>Montáž rozvádzača R1 podľa výkresovej dokumentácie</t>
  </si>
  <si>
    <t>Rozvádzač R1 podľa výkresovej dokumentácie</t>
  </si>
  <si>
    <t>Montáž rozvádzača R2 podľa výkresovej dokumentácie</t>
  </si>
  <si>
    <t>Rozvádzač R2 podľa výkresovej dokumentácie</t>
  </si>
  <si>
    <t>Práce spojené s náplňou rozvádzačov</t>
  </si>
  <si>
    <t>EL2 - LED svietidlo 60x60 s príslušenstvom pre prisadenú montáž ,  36W/230V, IP44  (zapojenie)</t>
  </si>
  <si>
    <t xml:space="preserve">EL2 - LED svietidlo 60x60 s príslušenstvom pre prisadenú montáž, 36W/230V, IP44  </t>
  </si>
  <si>
    <t>EL3 - LED nástenne svietidlo 18W/230V, minimálne IP44 (zapojenie)</t>
  </si>
  <si>
    <t xml:space="preserve">EL3 - LED nástenne svietidlo 18W/230V, minimálne IP44 </t>
  </si>
  <si>
    <t>EL4 - LED nástenne svietidlo so senzorom pohybu, 18W/230V, minimálne IP44  (zapojenie)</t>
  </si>
  <si>
    <t xml:space="preserve">EL4 - LED nástenne svietidlo so senzorom pohybu, 18W/230V, minimálne IP44 </t>
  </si>
  <si>
    <t>EL5 -LED stropné svietidlo 18W/230V, minimálne IP44 (zapojenie)</t>
  </si>
  <si>
    <t xml:space="preserve">EL5 -LED stropné svietidlo 18W/230V, minimálne IP44 </t>
  </si>
  <si>
    <t>EL7- Svietidlo núdzové LED, 1x3,2W, autonómnosť 1h, 230V/50Hz, IP44  (zapojenie)</t>
  </si>
  <si>
    <t>EL7- Svietidlo núdzové LED, 1x3,2W, autonómnosť 1h, 230V/50Hz, IP44</t>
  </si>
  <si>
    <t>210201912</t>
  </si>
  <si>
    <t xml:space="preserve">Montáž svietidla interiérového na strop do 2 kg   </t>
  </si>
  <si>
    <t>210201902</t>
  </si>
  <si>
    <t xml:space="preserve">Montáž svietidla interiérového na stenu do 2 kg   </t>
  </si>
  <si>
    <t>Montáž pohybového senzora 360°, 230V/10A, IP20</t>
  </si>
  <si>
    <t>Pohybový senzor 360°, 230V/10A, IP20</t>
  </si>
  <si>
    <t xml:space="preserve">Montáž vypínača radenie č.1, 230V / IP20 </t>
  </si>
  <si>
    <t xml:space="preserve">Vypínač radenie č.1, 230V / IP20 </t>
  </si>
  <si>
    <t>Montáž vypínača radenie č.5, 230V / IP20</t>
  </si>
  <si>
    <t>Vypínač radenie č.5, 230V / IP20</t>
  </si>
  <si>
    <t>Montáž vypínača radenie č.6, 230V / IP20</t>
  </si>
  <si>
    <t>Vypínač radenie č.6, 230V / IP20</t>
  </si>
  <si>
    <t>Montáž vypínača radenie č.5B, 230V / IP20</t>
  </si>
  <si>
    <t>Vypínač radenie č.5B, 230V / IP20</t>
  </si>
  <si>
    <t>Montáž vypínača radenie č.7, 230V / IP20</t>
  </si>
  <si>
    <t>Vypínač radenie č.7, 230V / IP20</t>
  </si>
  <si>
    <t>210110041.1</t>
  </si>
  <si>
    <t>Montáž tlačidla 230V/10A, IP20</t>
  </si>
  <si>
    <t>Tlačidlo 230V/10A, IP20</t>
  </si>
  <si>
    <t>Montáž vypínača radenie č.1, 230V / IP44</t>
  </si>
  <si>
    <t>Vypínač radenie č.1, 230V / IP44</t>
  </si>
  <si>
    <t>Montáž vypínača radenie č.6, 230V / IP44</t>
  </si>
  <si>
    <t>Vypínač radenie č.6, 230V / IP44</t>
  </si>
  <si>
    <t>Montáž XS1- 2 x jednoducha polozápustná zásuvka 230V/16A, IP20 v dvojrámčkeku farebne odlíšená pre PC sieť.</t>
  </si>
  <si>
    <t>XS1- 2 x jednoducha polozápustná zásuvka 230V/16A, IP20 v dvojrámčkeku farebne odlíšena pre PC sieť.</t>
  </si>
  <si>
    <t>Montáž XS2- Polozápustná dvojnásobná zásuvka 230V/16A, IP20</t>
  </si>
  <si>
    <t>XS2- Polozápustná dvojnásobná zásuvka 230V/16A, IP20</t>
  </si>
  <si>
    <t>Montáž XS3- Polozápustná jednoduchá zásuvka 230V/16A, IP44</t>
  </si>
  <si>
    <t>XS3- Polozápustná jednoduchá zásuvka 230V/16A, IP44</t>
  </si>
  <si>
    <t>Montáž XS4- Polozápustná jednoduchá zásuvka 230V/16A, IP20</t>
  </si>
  <si>
    <t>XS4- Polozápustná jednoduchá zásuvka 230V/16A, IP20</t>
  </si>
  <si>
    <t>Montáž krabice prístrojovej</t>
  </si>
  <si>
    <t>Krabica prístrojová</t>
  </si>
  <si>
    <t>Montáž krabice odbočnej s viečkom</t>
  </si>
  <si>
    <t>Krabica odbočná s viečkom</t>
  </si>
  <si>
    <t>210010313.1</t>
  </si>
  <si>
    <t>Montáž elektroinštalačnej krabice 80x80x40 mm s vývodkami Halogen free 650 °C, IP44, napr. Scame, alebo ekvivalent</t>
  </si>
  <si>
    <t>Elektroinštalačná krabica 80x80x40 mm s vývodkami Halogen free 650 °C, IP44, napr. Scame, alebo ekvivalent</t>
  </si>
  <si>
    <t>Montáž rúrky HFXP 63</t>
  </si>
  <si>
    <t>Rúrka HFXP 63</t>
  </si>
  <si>
    <t>Montáž rúrky HFXP 32</t>
  </si>
  <si>
    <t>Rúrka HFXP 32</t>
  </si>
  <si>
    <t>Montáž hmoždinky a skrutky HM8</t>
  </si>
  <si>
    <t>Hmoždinka a skrutka HM8</t>
  </si>
  <si>
    <t>Montáž nosného a uchytávacieho materiálu</t>
  </si>
  <si>
    <t>kpl.</t>
  </si>
  <si>
    <t>Nosný a uchytávací materiál</t>
  </si>
  <si>
    <t>Prierazy a sekacie práce</t>
  </si>
  <si>
    <t>210020921.1</t>
  </si>
  <si>
    <t xml:space="preserve">Montáž protipožiarneho prestupu   </t>
  </si>
  <si>
    <t xml:space="preserve">Materiál protipožiarneho prestupu   </t>
  </si>
  <si>
    <t>Pomocné práce</t>
  </si>
  <si>
    <t>Drobný pomocný materiál</t>
  </si>
  <si>
    <t xml:space="preserve">Revízia elektroinštalácie, odborné skúšky  </t>
  </si>
  <si>
    <t>VZT pre učebne</t>
  </si>
  <si>
    <t xml:space="preserve">Dozbrojenie rozvádzača HR </t>
  </si>
  <si>
    <t>súb.</t>
  </si>
  <si>
    <t>210190121.1</t>
  </si>
  <si>
    <t>Montáž rozvádzača R-QF</t>
  </si>
  <si>
    <t>Rozvádzač R-QF</t>
  </si>
  <si>
    <t>Práce spojené s náplňou rozvádzača R-QF</t>
  </si>
  <si>
    <t>Montáž kábla 1-CXKH-R 5-Jx2,5  (B2, ca, s1,d0, a1)</t>
  </si>
  <si>
    <t>Kábel 1-CXKH-R 5-Jx2,5  (B2, ca, s1,d0, a1)</t>
  </si>
  <si>
    <t>Montáž kábla 1-CXKH-R 3-Jx1,5 (B2, ca, s1,d0, a1)</t>
  </si>
  <si>
    <t>Kábel 1-CXKH-R 3-Jx1,5 (B2, ca, s1,d0, a1)</t>
  </si>
  <si>
    <t>Montáž kábla CMFM 2x1,5</t>
  </si>
  <si>
    <t>Kábel CMFM 2x1,5</t>
  </si>
  <si>
    <t>220280221.1</t>
  </si>
  <si>
    <t>Montáž kábla J-H(st)H 2x2x0,6</t>
  </si>
  <si>
    <t>Kábel J-H(st)H 2x2x0,6</t>
  </si>
  <si>
    <t>Montáž kábla STP Cat.6A</t>
  </si>
  <si>
    <t>Kábel STP Cat.6A</t>
  </si>
  <si>
    <t>SPOLU dodávka:</t>
  </si>
  <si>
    <t>€</t>
  </si>
  <si>
    <t>Montážne práce SPOLU :</t>
  </si>
  <si>
    <t>SPOLU Elektroinštalácia:</t>
  </si>
  <si>
    <t>971033151</t>
  </si>
  <si>
    <t>972054111</t>
  </si>
  <si>
    <t>Vybúranie otvoru v murive tehl. priemeru profilu do 60 mm hr.do 450 mm,  -0,00200t</t>
  </si>
  <si>
    <t>Vybúranie otvoru v stropoch a klenbách železob. plochy do 0, 0225 m2,hr.do 120 mm,  -0,00500t</t>
  </si>
  <si>
    <t>733190107</t>
  </si>
  <si>
    <t>733190232</t>
  </si>
  <si>
    <t>998733103</t>
  </si>
  <si>
    <t>998733203</t>
  </si>
  <si>
    <t>Tlaková skúška potrubia z oceľových rúrok nad 89/5 do priem. 133/5, 0</t>
  </si>
  <si>
    <t>Presun hmôt pre rozvody potrubia v objektoch výšky nad 6 do 24 m</t>
  </si>
  <si>
    <t>Tlaková skúška potrubia z oceľových rúrok závitových</t>
  </si>
  <si>
    <t>OSTATNÉ KONŠTRUKCIE a PRÁCE-BÚRANIE</t>
  </si>
  <si>
    <t>DOKONČOVACIE PRÁCE - NÁTERY</t>
  </si>
  <si>
    <t>Nátery kov.stav.doplnk.konštr. olejové farby šedej dvojnásobné</t>
  </si>
  <si>
    <t>Nátery kov.potr.a armatúr olejové farby slon. kosti do DN 50 mm dvojnás. so základného náterom</t>
  </si>
  <si>
    <t>mat 01</t>
  </si>
  <si>
    <t>mat 02</t>
  </si>
  <si>
    <t>O1 - Plastové okno dvojkrídlové P+P, vxš 2000x1500 mm, plastová vložka + odvetrávacia mriežka, izolačné trojsklo, bezpečnostná fólia, vrátane kovania a vnútorného parapetu</t>
  </si>
  <si>
    <t>611410010405n</t>
  </si>
  <si>
    <t>O2 - Plastové okno dvojkrídlové S+P, farba biela, vxš 2100x1500 mm, S ovládané pákovým mechanizmom + sieťka proti hmyzu,  izolačné trojsklo, vrátane kovania a vnútorného parapetu</t>
  </si>
  <si>
    <t>611410010407n</t>
  </si>
  <si>
    <t xml:space="preserve">EL1 - LED vstavané svietidlo do kazetového podhľadu 36W/230V, IP44 (zapojenie) v miestnostiach 1.01, 2.01, 2.02, 2.03, 2.04, 2.05 a 2.08 </t>
  </si>
  <si>
    <t>EL1 - LED vstavané svietidlo do kazetového podhľadu 36W/230V, IP44 v miestnostiach 1.01, 2.01, 2.02, 2.03, 2.04, 2.05 a 2.08</t>
  </si>
  <si>
    <t>EL1 - LED vstavané svietidlo do kazetového podhľadu 36W/230V, IP20</t>
  </si>
  <si>
    <t xml:space="preserve">EL1 - LED vstavané svietidlo do kazetového podhľadu 36W/230V, IP20 (zapojenie) </t>
  </si>
  <si>
    <t>210201001a</t>
  </si>
  <si>
    <t>210201001b</t>
  </si>
  <si>
    <t>Montáž čela k svetlíku so zasklením, s rozpätím do 3200 mm</t>
  </si>
  <si>
    <t>Príplatok k cenám za sťaženie výkopu pre všetky triedy</t>
  </si>
  <si>
    <t>Hĺbenie rýh šírky nad 600 do 2000 mm v hornine 3 do 100 m3</t>
  </si>
  <si>
    <t>Príplatok k cenám za lepivosť horniny 3</t>
  </si>
  <si>
    <t>Zásyp sypaninou so zhutnením jám, šachiet, rýh, zárezov alebo okolo objektov v týchto vykopávkach - okapový chodník a sokel</t>
  </si>
  <si>
    <t>967031734</t>
  </si>
  <si>
    <t>Búracie práce - plošné prisekanie muriva z akýchkoľvek pálených tehál, na vápennú alebo vápennocementovú maltu, hrúbky do 300 mm</t>
  </si>
  <si>
    <t>553420000002</t>
  </si>
  <si>
    <t>0,5*(9,09+0,5)</t>
  </si>
  <si>
    <t>Poplatok za skladovanie - betón, tehly, dlaždice (17 01), ostatné</t>
  </si>
  <si>
    <t>Poplatok za skladovanie - drevo, sklo, plasty (17 02), ostatné</t>
  </si>
  <si>
    <t>11,45*4 'Prepočítané koeficientom množstva</t>
  </si>
  <si>
    <t>Stavebno montážne práce menej náročne, pomocné alebo manupulačné (Tr. 1) v rozsahu viac ako 8 hodín - demontáž a spätná montáž zariadení na streche; demontáž, úprava a spätná montáž zábradlia na bočnom vstupe do budovy; iné nešpecifikované montážne a demontážne práce</t>
  </si>
  <si>
    <t>220730r02n</t>
  </si>
  <si>
    <t>Stavebno montážne práce menej náročne, pomocné alebo manupulačné (Tr. 1) v rozsahu viac ako 8 hodín - demontáž a spätná montáž zariadení na streche; demontáž, úprava a spätná montáž striešky na bočnom vstupe do budovy; iné nešpecifikované montážne a demontážne práce</t>
  </si>
  <si>
    <t>Demontáž a spätná montáž osvetľovacieho telesa exterierového (vrátane predĺženia kábla)</t>
  </si>
  <si>
    <t>220730r02s</t>
  </si>
  <si>
    <t>kovová strieška, stĺpiky a stojky, pletivo</t>
  </si>
  <si>
    <t>3,1*3,7*2+3,2*0,4*4+4+2</t>
  </si>
  <si>
    <t>O/5b</t>
  </si>
  <si>
    <t>1,18*1,25*8</t>
  </si>
  <si>
    <t>Montáž siete proti hmyzu na dvere (otvárave pánty, magnet a pevné držadla)</t>
  </si>
  <si>
    <t>Dverná sieť proti hmyzu otváravá s vnútorným lemom na rám dverí D2 a D3, uchytenie na pánty z interiéru, magnet a 2 pevné držadlá, farba biela</t>
  </si>
  <si>
    <t>Plastové okno, 980x2050 mm, izolačné trojsklo, 6 komorový profil, vrátane kovania, vnútorného parapetu (horné krídlo otváravé, dolné krídlo sklopné, Uw=0,8W/m2.K, sieťka na spodné okno, izolačné trojsklo číre, priehľadné)</t>
  </si>
  <si>
    <t xml:space="preserve">Plastové okno, 5600x2190 mm, izolačné trojsklo nepriehľadné, 6 komorový profil, vrátane kovania, vnútorného  parapetu </t>
  </si>
  <si>
    <t>(0,98+2,05)*2</t>
  </si>
  <si>
    <t>611O9 - telocvičňa</t>
  </si>
  <si>
    <t>O9 - telocvičňa</t>
  </si>
  <si>
    <t>okno O9-telocvičňa</t>
  </si>
  <si>
    <t>2,05*0,2</t>
  </si>
  <si>
    <t>340238236</t>
  </si>
  <si>
    <t>O9-telocvičňa</t>
  </si>
  <si>
    <t>(0,98+2,05)*2*0,25</t>
  </si>
  <si>
    <t>(1,18+2,05)*2</t>
  </si>
  <si>
    <t>971033541.S</t>
  </si>
  <si>
    <t>Vybúranie otvorov v murive tehlovom plochy do 1 m2 hr. do 300 mm, -1,875 t</t>
  </si>
  <si>
    <t>0,2*1,5*0,3</t>
  </si>
  <si>
    <t>0,6*(45,3+0,5+9,35)</t>
  </si>
  <si>
    <t>odstránenie časti parapetu pod sklobetónom 1.np</t>
  </si>
  <si>
    <t>sada</t>
  </si>
  <si>
    <t>mat.001</t>
  </si>
  <si>
    <t>Demontáž starého a spätná montáž nového osvetľovacieho telesa LED ziarovka 30W, IP 44 exterierového (vrátane predĺženia kábla)</t>
  </si>
  <si>
    <t>HZS000113.S</t>
  </si>
  <si>
    <t>Monitoring potrubia kamerovým systémom do DN 150</t>
  </si>
  <si>
    <t>892314111.S</t>
  </si>
  <si>
    <t>splašková kanalizácia + vnútorná dažďová kanalizácia</t>
  </si>
  <si>
    <t>Bezmotorická vetracia hlavica</t>
  </si>
  <si>
    <t>Vonkajšia omietka stien tenkovrstvová, silikónová, škrabaná, hr. 2 mm</t>
  </si>
  <si>
    <t>610991111</t>
  </si>
  <si>
    <t xml:space="preserve">Zakrývanie výplní okenných otvorov   </t>
  </si>
  <si>
    <t>COK</t>
  </si>
  <si>
    <t>PRÁCE A DODÁVKY M</t>
  </si>
  <si>
    <t>HZS - VYKUROVACIA SKÚŠKA</t>
  </si>
  <si>
    <t xml:space="preserve">M9970-1      </t>
  </si>
  <si>
    <t xml:space="preserve">Vykurovacia skúška podľa STN EN 12 828, 1 pracovník                                                                     </t>
  </si>
  <si>
    <t xml:space="preserve">M9970-2      </t>
  </si>
  <si>
    <t xml:space="preserve">- príplatok v dobe od 14 - 20 hod, 14%                                                                                  </t>
  </si>
  <si>
    <t xml:space="preserve">M9970-3      </t>
  </si>
  <si>
    <t xml:space="preserve">- príplatok v dobe od 20 - 6 hod, 28%                                                                                   </t>
  </si>
  <si>
    <t>952902110</t>
  </si>
  <si>
    <t>Čistenie budov zametaním v miestnostiach, chodbách, na schodišti a na povalách</t>
  </si>
  <si>
    <t>2.np - všetky miestnosti</t>
  </si>
  <si>
    <t>1.np - miestnosti č. 1.01-1.09, 1.16-1.18, 1.20-1.24, 1.26-1.31</t>
  </si>
  <si>
    <t>952901110</t>
  </si>
  <si>
    <t xml:space="preserve">Čistenie budov umývaním vonkajších plôch okien a dverí   </t>
  </si>
  <si>
    <t>1009,14+3,71</t>
  </si>
  <si>
    <t>132,53+14,16</t>
  </si>
  <si>
    <t>168,12+38,29</t>
  </si>
  <si>
    <t>784418011.S</t>
  </si>
  <si>
    <t>Zakrývanie otvorov, podláh a zariadení fóliou v miestnostiach alebo na schodisku</t>
  </si>
  <si>
    <t xml:space="preserve">    8 - Rúrové vedenie</t>
  </si>
  <si>
    <t>Rúrové vedenie</t>
  </si>
  <si>
    <t>871266000.S</t>
  </si>
  <si>
    <t>Montáž kanalizačného PVC-U potrubia hladkého viacvrstvového DN 100</t>
  </si>
  <si>
    <t>286120000500.S</t>
  </si>
  <si>
    <t>Rúra PVC hladký, kanalizačný, gravitačný systém Dxr 110x3,2 mm, dĺ. 5 m, SN4 - napenená (viacvrstvová)</t>
  </si>
  <si>
    <t>286120000200.S</t>
  </si>
  <si>
    <t>Rúra PVC hladký, kanalizačný, gravitačný systém Dxr 110x3,2 mm, dĺ. 1 m, SN4 - napenená (viacvrstvová)</t>
  </si>
  <si>
    <t>871326004.S</t>
  </si>
  <si>
    <t>Montáž kanalizačného PVC-U potrubia hladkého viacvrstvového DN 150</t>
  </si>
  <si>
    <t>286110009900.S</t>
  </si>
  <si>
    <t>Rúra PVC-U hladký, kanalizačný, gravitačný systém Dxr 160x4,7 mm , dĺ. 5 m, SN8 - napenená (viacvrstvová)</t>
  </si>
  <si>
    <t>721172236.S</t>
  </si>
  <si>
    <t>Montáž odpadového HT potrubia zvislého DN 125</t>
  </si>
  <si>
    <t>877266000.S</t>
  </si>
  <si>
    <t>Montáž kanalizačného PVC-U kolena DN 100</t>
  </si>
  <si>
    <t>286510003400.S</t>
  </si>
  <si>
    <t>Koleno PVC-U, DN 110x15°, 30°, 45° pre hladký, kanalizačný, gravitačný systém</t>
  </si>
  <si>
    <t>877326050.S</t>
  </si>
  <si>
    <t>Montáž kanalizačnej PVC-U redukcie DN 150/100</t>
  </si>
  <si>
    <t>286520010100.S</t>
  </si>
  <si>
    <t>Redukcia PVC-U DN 150/100 pre hladký, kanalizačný, gravitačný systém</t>
  </si>
  <si>
    <t>892311000.S</t>
  </si>
  <si>
    <t>Skúška tesnosti kanalizácie D 150 mm</t>
  </si>
  <si>
    <t>969021121.S</t>
  </si>
  <si>
    <t>Vybúranie kanalizačného potrubia DN do 200 mm,  -0,06300t</t>
  </si>
  <si>
    <t>82,09*30 'Prepočítané koeficientom množstva</t>
  </si>
  <si>
    <t>82,09*4 'Prepočítané koeficientom množstva</t>
  </si>
  <si>
    <t>979089612.S</t>
  </si>
  <si>
    <t>Poplatok za skládku - iné odpady zo stavieb a demolácií (17 09), ostatné</t>
  </si>
  <si>
    <t>721172309.S</t>
  </si>
  <si>
    <t>Montáž odbočky HT potrubia DN 50</t>
  </si>
  <si>
    <t>286540008500.S</t>
  </si>
  <si>
    <t>Odbočka HT DN 50, PP systém pre beztlakový rozvod vnútorného odpadu</t>
  </si>
  <si>
    <t>721172312.S</t>
  </si>
  <si>
    <t>Montáž odbočky HT potrubia DN 70</t>
  </si>
  <si>
    <t>286540009300</t>
  </si>
  <si>
    <t>286540009400.S</t>
  </si>
  <si>
    <t>Odbočka HT DN 70, PP systém pre beztlakový rozvod vnútorného odpadu</t>
  </si>
  <si>
    <t>286540141400</t>
  </si>
  <si>
    <t>721172239.S</t>
  </si>
  <si>
    <t>Montáž odpadového HT potrubia zvislého DN 150</t>
  </si>
  <si>
    <t>286540142300</t>
  </si>
  <si>
    <t>763126611.S</t>
  </si>
  <si>
    <t>Predsadená SDK stena hr. 62.5 mm, na oceľovej konštrukcií CD+UD, jednoducho opláštená doskou protipožiarnou DF12.5 mm, TI 50 mm</t>
  </si>
  <si>
    <t>553410067000</t>
  </si>
  <si>
    <t>Revízne dvierka kovové, rozmer 150x150 mm, biele</t>
  </si>
  <si>
    <t>784410110.S</t>
  </si>
  <si>
    <t>Penetrovanie jednonásobné jemnozrnných podkladov výšky nad 3,80 m</t>
  </si>
  <si>
    <t>1743,9+1261,2+15</t>
  </si>
  <si>
    <t>784418012.S</t>
  </si>
  <si>
    <t>Odbočka HT DN 70/70/45°, PP systém pre beztlakový rozvod vnútorného odpadu, PIPELIFE alebo ekvivalent</t>
  </si>
  <si>
    <t>Čistiaca tvarovka PP Silent 90° s kruhovým servisným otvorom, D 110 mm, GEBERIT alebo ekvivalent</t>
  </si>
  <si>
    <t>Čistiaci kus MASTER 3 PP DN 150, tichý odpadový systém, PIPELIFE alebo ekvivalent</t>
  </si>
  <si>
    <t>721172309</t>
  </si>
  <si>
    <t>Montáž tvarovky na potrubí</t>
  </si>
  <si>
    <t>DPH základná</t>
  </si>
  <si>
    <t xml:space="preserve">        znížená</t>
  </si>
  <si>
    <t>(2,4+1,5*2)*128</t>
  </si>
  <si>
    <t>2,4*128</t>
  </si>
  <si>
    <t>Kontaktný zatepľovací systém ostenia z minerálnej vlny hr. 30 mm - ostenia a nadpražia</t>
  </si>
  <si>
    <t>Kontaktný zatepľovací systém z XPS hr. 200 mm, skrutkovacie kotvy - ZS2</t>
  </si>
  <si>
    <t>1210,62*5 'Prepočítané koeficientom množstva</t>
  </si>
  <si>
    <t>Poplatok za skladovanie - betón, tehly, dlaždice (17 01), ostatné (okrem železa a ocele, zmiešaných kovov a pod.)</t>
  </si>
  <si>
    <t>Detaily k PVC-P fóliam osadenie vetracích komínkov po demontáži pôvodných hlavíc (montáž na existujúce potrubie) - výkres číslo 10</t>
  </si>
  <si>
    <t>Položenie geotextílie vodorovne alebo zvislo na strechy ploché do 10° - výkres číslo 10</t>
  </si>
  <si>
    <t>Doska EPS 150S hr. 150 mm, na zateplenie podláh a strešných terás - S1 a S2</t>
  </si>
  <si>
    <t>Montáž príslušenstva k žľabom z pozinkovaného farbeného PZf plechu, čelo k pododkvapovým polkruhovým r.š. 200 - 400 mm - K9, K10</t>
  </si>
  <si>
    <t>Čelo lisované pozink farebný CL 33, rozmer 330 mm K9 a K10</t>
  </si>
  <si>
    <t>Koleno lisované pozink farebný K 100, 72°, priemer 100 mm - K6</t>
  </si>
  <si>
    <t>Koleno lisované pozink farebný K 150, 72°, priemer 150 mm - K5</t>
  </si>
  <si>
    <t>Montáž plastových dverí vrátane prahu a zárubne</t>
  </si>
  <si>
    <t>Demontáž okien plastových, 1 bm obvodu - 0,008t</t>
  </si>
  <si>
    <t>968081115</t>
  </si>
  <si>
    <t>968081116</t>
  </si>
  <si>
    <t>Demontáž dverí plastových vchodových, 1 bm obvodu - 0,012t</t>
  </si>
  <si>
    <t>Odstránenie krytu v ploche do 200 m2 z betónu prostého, hr. vrstvy do 150 mm,  -0,22500t</t>
  </si>
  <si>
    <t>625250111.S</t>
  </si>
  <si>
    <t>Príplatok za zhotovenie vodorovnej podhľadovej konštrukcie z kontaktného zatepľovacieho systému z EPS hr. do 190 mm</t>
  </si>
  <si>
    <t>625250641.S</t>
  </si>
  <si>
    <t>Doteplenie konštrukcie extrudovaným polystyrénom hr. 40 mm, lepený celoplošne s prikotvením</t>
  </si>
  <si>
    <t>625250655.S</t>
  </si>
  <si>
    <t>Doteplenie konštrukcie extrudovaným polystyrénom hr. 120 mm, lepený rámovo s prikotvením</t>
  </si>
  <si>
    <t>strieška nad vstupom</t>
  </si>
  <si>
    <t>712991060.S</t>
  </si>
  <si>
    <t>607260000300.S</t>
  </si>
  <si>
    <t>Doska OSB nebrúsená hr. 18 mm</t>
  </si>
  <si>
    <t>Montáž podkladnej konštrukcie z OSB dosiek na strieške šírky 801 - 1000 mm pod klampiarske konštrukcie</t>
  </si>
  <si>
    <t>997,1+52,2+5</t>
  </si>
  <si>
    <t>0,8+2,6+0,8</t>
  </si>
  <si>
    <t>0,8+2,6+0,8+0,6</t>
  </si>
  <si>
    <t>1.21 polygón PsDS</t>
  </si>
  <si>
    <t>6,00*12,00-4,2*3,3</t>
  </si>
  <si>
    <t>632452694.S</t>
  </si>
  <si>
    <t>Cementová samonivelizačná stierka, pevnosti v tlaku 30 MPa, hr. 15 mm</t>
  </si>
  <si>
    <t>763111213.S</t>
  </si>
  <si>
    <t>763181142.S</t>
  </si>
  <si>
    <t>998763201.S</t>
  </si>
  <si>
    <t>Presun hmôt pre drevostavby v objektoch výšky do 12 m</t>
  </si>
  <si>
    <t>1+1</t>
  </si>
  <si>
    <t>Dvere vnútorné jednokrídlové, šírka 600-900 mm, výplň papierová voština, povrch CPL laminát M10, mechanicky odolné plné, odtieň dub - 1, 2, 3, 5, 6, naviac 1.21 polygón PsDS</t>
  </si>
  <si>
    <t>Lepenie povlakových podláh PVC v pásoch - P1, naviac 1.21 posilňovňa</t>
  </si>
  <si>
    <t>763,61*1,1 'Prepočítané koeficientom množstva</t>
  </si>
  <si>
    <t>776990100.S</t>
  </si>
  <si>
    <t>Zametanie podkladu pred kladením povlakovýck podláh</t>
  </si>
  <si>
    <t>776990105.S</t>
  </si>
  <si>
    <t>Vysávanie podkladu pred kladením povlakovýck podláh</t>
  </si>
  <si>
    <t>1.21 polygón PsDS - posilňovňa</t>
  </si>
  <si>
    <t>Zakrývanie podláh a zariadení papierom v miestnostiach alebo na schodisku - pri maľbe SDK</t>
  </si>
  <si>
    <t>1.21 polygón PsDS pre posilňovňu</t>
  </si>
  <si>
    <t>Dažďová kanalizácia - zvislá časť v garážach a kotolni</t>
  </si>
  <si>
    <t>dažďový zvod v garážach a kotolni</t>
  </si>
  <si>
    <t>224</t>
  </si>
  <si>
    <t>225</t>
  </si>
  <si>
    <t>Priečka SDK hr. 130 mm, kca CW+UW 100, jednoducho opláštená doskou štandardnou A 15 mm, TI 100 mm - predelenie miestnosti 1.21 polygón PsDS</t>
  </si>
  <si>
    <t>Zárubne oceľové pre SDK priečky jednoducho opláštené výšky do 2,75 m šírky 900 mm hr. 100 mm  - predelenie miestnosti 1.21 polygón PsDS</t>
  </si>
  <si>
    <t>SDK obklad dažďovej kanalizácie</t>
  </si>
  <si>
    <r>
      <t xml:space="preserve">Blok </t>
    </r>
    <r>
      <rPr>
        <sz val="11"/>
        <color rgb="FF003366"/>
        <rFont val="Calibri"/>
        <family val="2"/>
        <charset val="238"/>
      </rPr>
      <t>"</t>
    </r>
    <r>
      <rPr>
        <sz val="11"/>
        <color rgb="FF003366"/>
        <rFont val="Arial CE"/>
        <family val="2"/>
        <charset val="238"/>
      </rPr>
      <t>A</t>
    </r>
    <r>
      <rPr>
        <sz val="11"/>
        <color rgb="FF003366"/>
        <rFont val="Calibri"/>
        <family val="2"/>
        <charset val="238"/>
      </rPr>
      <t>"</t>
    </r>
  </si>
  <si>
    <r>
      <t xml:space="preserve">Blok </t>
    </r>
    <r>
      <rPr>
        <sz val="11"/>
        <color rgb="FF003366"/>
        <rFont val="Calibri"/>
        <family val="2"/>
        <charset val="238"/>
      </rPr>
      <t>"</t>
    </r>
    <r>
      <rPr>
        <sz val="11"/>
        <color rgb="FF003366"/>
        <rFont val="Arial CE"/>
        <family val="2"/>
        <charset val="238"/>
      </rPr>
      <t>B</t>
    </r>
    <r>
      <rPr>
        <sz val="11"/>
        <color rgb="FF003366"/>
        <rFont val="Calibri"/>
        <family val="2"/>
        <charset val="238"/>
      </rPr>
      <t>"</t>
    </r>
  </si>
  <si>
    <r>
      <t xml:space="preserve">Blok </t>
    </r>
    <r>
      <rPr>
        <sz val="11"/>
        <color rgb="FF003366"/>
        <rFont val="Calibri"/>
        <family val="2"/>
        <charset val="238"/>
      </rPr>
      <t>"</t>
    </r>
    <r>
      <rPr>
        <sz val="11"/>
        <color rgb="FF003366"/>
        <rFont val="Arial CE"/>
        <family val="2"/>
        <charset val="238"/>
      </rPr>
      <t>E</t>
    </r>
    <r>
      <rPr>
        <sz val="11"/>
        <color rgb="FF003366"/>
        <rFont val="Calibri"/>
        <family val="2"/>
        <charset val="238"/>
      </rPr>
      <t>"</t>
    </r>
  </si>
  <si>
    <t>11941</t>
  </si>
  <si>
    <t>Objekt č. 1 - SOŠ PZ Košice, zateplenie bloku A</t>
  </si>
  <si>
    <t>základná</t>
  </si>
  <si>
    <t>Blok "A"</t>
  </si>
  <si>
    <t>STA</t>
  </si>
  <si>
    <t>Blok "B"</t>
  </si>
  <si>
    <r>
      <t xml:space="preserve">Objekt č.1 - SOŠ PZ Košice, zateplenie bloku </t>
    </r>
    <r>
      <rPr>
        <b/>
        <sz val="11"/>
        <rFont val="Trebuchet MS"/>
        <family val="2"/>
        <charset val="238"/>
      </rPr>
      <t>"</t>
    </r>
    <r>
      <rPr>
        <b/>
        <sz val="11"/>
        <rFont val="Arial CE"/>
        <family val="2"/>
        <charset val="238"/>
      </rPr>
      <t>A</t>
    </r>
    <r>
      <rPr>
        <b/>
        <sz val="11"/>
        <rFont val="Trebuchet MS"/>
        <family val="2"/>
        <charset val="238"/>
      </rPr>
      <t>"</t>
    </r>
  </si>
  <si>
    <t>SO 101 Blok "A"</t>
  </si>
  <si>
    <t>Objekt č.1 - SOŠ PZ Košice, zateplenie bloku "A"</t>
  </si>
  <si>
    <t>SO 102 Blok "B"</t>
  </si>
  <si>
    <t>Objekt č.2 - SOŠ PZ Košice, rekonštrukcia bloku "E"</t>
  </si>
  <si>
    <t>MV SR, Bratislava</t>
  </si>
  <si>
    <t>Vložka gumená tlmiaca štvorhranná. Veľkosť: 355 x 225</t>
  </si>
  <si>
    <t>Hlavica výfuková. Veľkosť: 200</t>
  </si>
  <si>
    <t>Štvorhranné potrubie plastové 90 × 220 mm vrátane tvaroviek, závesného a kotviaceho materiálu, ale aj montáže</t>
  </si>
  <si>
    <t>284110003205</t>
  </si>
  <si>
    <t>Plastové okno, 1180x1250 mm, izolačné trojsklo, 6 komorový profil, vrátane kovania, vnútorného parapetu a el.pohonu ovládaného z úrovne 1.np a napojenia na rozvod elektrickej energie</t>
  </si>
  <si>
    <t>X1 - Krytina stenová - wall pad; rozmer dielca 200 x 100 cm, materiál - polyetylénová PE ľahká pena 30 kg/m3, povrch koženka, hrúbka 3 cm, farebnosť RAL 7036 alebo ekvivalent</t>
  </si>
  <si>
    <t>KRYCÍ LIST</t>
  </si>
  <si>
    <t>REKAPITULÁCIA</t>
  </si>
  <si>
    <t>VÝKAZ VÝMER</t>
  </si>
  <si>
    <t>Odberateľ: MV SR, BRATISLAVA</t>
  </si>
  <si>
    <t>Doplnenie zemničov na bloku A (práce vrátane materiálu, úprava terénu)</t>
  </si>
  <si>
    <t>Doplnenie zemničov na bloku D (práce vrátane materiálu, úprava terénu)</t>
  </si>
  <si>
    <t>Odberateľ: MV SR, Bratislava</t>
  </si>
  <si>
    <t xml:space="preserve"> Odberateľ: MV SR, Bratislava</t>
  </si>
  <si>
    <t>Objednávateľ: MV SR, Bratislava</t>
  </si>
  <si>
    <t>betónová plocha pri severnej strane</t>
  </si>
  <si>
    <t>okap. chodník na západnej strane</t>
  </si>
  <si>
    <t>0,6*6,0</t>
  </si>
  <si>
    <t>Stavebno montážne práce náročne ucelené - odborné tvorivé remeselné (Tr.3) v rozsahu viac ako 8 hodín - demontáž, predĺženie, úprava a spätná montáž odfukov plynu na fasáde</t>
  </si>
  <si>
    <t>upravil Dinis</t>
  </si>
  <si>
    <t>PREHĽAD ROZPOČTOVÝCH NÁKLADOV</t>
  </si>
  <si>
    <r>
      <t>Dodávka oblúkového svetlíka s rozpätím do 3200 mm s vetraním ovládaným diaľkovo, nosná AL konštrukcia, polykarb. (mliečne hr. 16,0 mm s povrchovou úpravou IR filtra, U=1,75W/m</t>
    </r>
    <r>
      <rPr>
        <i/>
        <vertAlign val="superscript"/>
        <sz val="9"/>
        <color rgb="FF0000FF"/>
        <rFont val="Arial CE"/>
        <family val="2"/>
        <charset val="238"/>
      </rPr>
      <t>2</t>
    </r>
    <r>
      <rPr>
        <i/>
        <sz val="9"/>
        <color rgb="FF0000FF"/>
        <rFont val="Arial CE"/>
        <family val="2"/>
        <charset val="238"/>
      </rPr>
      <t>.K) presvetlenie, vrátane dopravy na stavbu a všetkých doplnkov (8ks motora pohonu vetrania o zdvihu 300 mm, 8 ks vetracích krídel, 1ks klimatického senzora - vietor + dážď, 8 ks zdvíhacích zariadení, káblového vedenia, napojenia na rozvod elektrickej energie, ovládača na stene v miestnosti pod svetlíkom, požiarnym uzáverom, FePz obrúb a hydroizolácie) - výkres č. 10 pôdorys strechy - nový stav</t>
    </r>
  </si>
  <si>
    <t>Montáž oblúkových svetlíkov so zasklením, s rozpätím do 3200 mm (vrátane 8ks motora pohonu vetrania o zdvihu 300 mm, 8 ks vetracích krídel, 1ks klimatického senzora - vietor + dážď, 8 ks zdvíhacích zariadení, káblového vedenia, napojenia na rozvod elektrickej energie, ovládača na stene v miestnosti pod svetlíkom, požiarnym uzáverom, FePz obrúb a hydroizolácie)</t>
  </si>
  <si>
    <t>03.2023</t>
  </si>
  <si>
    <r>
      <t xml:space="preserve">Dátum: </t>
    </r>
    <r>
      <rPr>
        <sz val="8"/>
        <color rgb="FFFF0000"/>
        <rFont val="Arial Narrow"/>
        <family val="2"/>
        <charset val="238"/>
      </rPr>
      <t>03.2023</t>
    </r>
  </si>
  <si>
    <r>
      <t>Dátum:</t>
    </r>
    <r>
      <rPr>
        <b/>
        <sz val="8"/>
        <color rgb="FFFF0000"/>
        <rFont val="Arial Narrow"/>
        <family val="2"/>
        <charset val="238"/>
      </rPr>
      <t xml:space="preserve"> </t>
    </r>
    <r>
      <rPr>
        <sz val="8"/>
        <color rgb="FFFF0000"/>
        <rFont val="Arial Narrow"/>
        <family val="2"/>
        <charset val="238"/>
      </rPr>
      <t>03.2023</t>
    </r>
  </si>
  <si>
    <r>
      <t xml:space="preserve">Dátum: </t>
    </r>
    <r>
      <rPr>
        <sz val="8"/>
        <color rgb="FFFF0000"/>
        <rFont val="Arial CE"/>
        <family val="2"/>
        <charset val="238"/>
      </rPr>
      <t>03.2023</t>
    </r>
  </si>
  <si>
    <t>Plastové okno, 600x900 mm, izolačné trojsklo nepriehľadné, 6 komorový profil, vrátane kovania, vnútorného  parapetu - WC</t>
  </si>
  <si>
    <t>Plastové okno, 600x900 mm, izolačné trojsklo priehľadné, 6 komorový profil, vrátane kovania, vnútorného  parapetu - schodisko</t>
  </si>
  <si>
    <t>611O7a1</t>
  </si>
  <si>
    <t>Plastové okno, 600x600 mm, izolačné trojsklo priehľadné, 6 komorový profil, vrátane kovania, vnútorného  parapetu - nad strechou</t>
  </si>
  <si>
    <t>(0,6+0,6)*2*4</t>
  </si>
  <si>
    <t>(0,6+0,6*2)*4</t>
  </si>
  <si>
    <t>7/Oa1</t>
  </si>
  <si>
    <t>(0,6+0,9)*2*(64+64)</t>
  </si>
  <si>
    <t>1,2*20+0,6*(124+4)+2,4*15*2+1,2*2</t>
  </si>
  <si>
    <t>Žalúzia protidažďová PDZ-K-400X600  z pozinkovaného plechu s nástrekom RAL90 alebo ekvivalent, vrátane kotviaceho materiálu, ale aj montáže</t>
  </si>
  <si>
    <t>Klapka regulačná ručná JKR 100-50 ED alebo ekvivalent, vrátane kotviaceho materiálu, ale aj montáže</t>
  </si>
  <si>
    <t>Mriežka krycia KMH  630x400 alebo ekvivalent, vrátane kotviaceho materiálu, ale aj montáže</t>
  </si>
  <si>
    <t>Žalúzia Protidažďová PDZ-Z-400X400  z pozinkovaného plechu alebo ekvivalent, vrátane kotviaceho materiálu, ale aj montáže</t>
  </si>
  <si>
    <t>Držiak potrubia DP-U alebo ekvivalent, vrátane kotviaceho materiálu, ale aj montáže</t>
  </si>
  <si>
    <t>Žalúzia Protidažďová PDZ-Z-300X250  z pozinkovaného plechu alebo ekvivalent, vrátane kotviaceho materiálu, ale aj montáže</t>
  </si>
  <si>
    <t>Vzduchotechnika - výber Kovová objímka bez gumy priemer 280 mm alebo ekvivalent, vrátane kotviaceho materiálu, ale aj montáže</t>
  </si>
  <si>
    <t>THP 800x400 - 1000, tlmič hluku potrubný, 4xTH10, alebo ekvivalent</t>
  </si>
  <si>
    <t>Výustka NOVA-A-2-600x100-R1+UR, alebo ekvivalent</t>
  </si>
  <si>
    <t>Závesy potrubí, vrátane kotviaceho materiálu, ale aj montáže</t>
  </si>
  <si>
    <t xml:space="preserve">    723 - Zdravotechnika - plynovod</t>
  </si>
  <si>
    <t>Zdravotechnika - plynovod</t>
  </si>
  <si>
    <t>2862287010x</t>
  </si>
  <si>
    <t>Biela plynomerná plastová skrinka (s uzamykacími dvierkami, vrátane príslušenstva na uchytenie a montáže)</t>
  </si>
  <si>
    <t>Stavebno montážne práce menej náročne, pomocné alebo manipulačné (Tr. 1) v rozsahu viac ako 8 hodín - demontáž, úprava a spätná montáž striešky pri prepoji medzi budovami (blok D a blok E); predĺženie konzol a napojenia klimatizácií na fasáde; výspravky stien a podláh po vybúraní otvorov; demontáž starej plynomernej skrinky, montáž novej plynomernej skrinky, nepredvídané demontážne a montážne práce</t>
  </si>
  <si>
    <t xml:space="preserve"> Zariadenie č. 3 - Vetranie garáži autobusu a osobných automobilov</t>
  </si>
  <si>
    <t xml:space="preserve">          Zariedenie č.3 - Vetranie garáži autobusu a osobných automobilov</t>
  </si>
  <si>
    <t>Zariadenie č. 5 - Vetranie WC, spŕch na 1.NP a 2 NP</t>
  </si>
  <si>
    <t>SO 103 - Vykurovanie</t>
  </si>
  <si>
    <t>Presun hmôt pre sádrokartónové konštrukcie v stavbách(objektoch) výšky od 7 do 24 m</t>
  </si>
  <si>
    <t>Podlaha PVC, hrúbka 2,5 mm vrátane vytiahnutia sokla (bez ftalátov, s obsahom bioplasticizérov), farbu určí užívateľ alebo ekvivalent</t>
  </si>
  <si>
    <t>X3 - Demontáž, predĺženie, úprava a spätná montáž rebríka na strechu vrátane odhrdzavenia a nového náteru</t>
  </si>
  <si>
    <t>Vzduchotechnika - výber Radiálny ventilátor  90 m3/h, časový dobeh 5-30 min, oneskorený štart, priemer 98, 220-240 V/ 50 Hz - m.č. 1.23 (hygrostat nie je potrebný)</t>
  </si>
  <si>
    <t>Ventilátor RV 315EV sileo a časový dobeh (pri 900 m3/h/320Pa) alebo ekvivalent - pre sprchy m.č. 1.06</t>
  </si>
  <si>
    <t>Ventilátor RVK160E2 sileo a časový dobeh (pri 355m3/h/90Pa) alebo ekvivalent - pre m.č. 1.05, 2.05, 2.02, 2.06-2.08</t>
  </si>
  <si>
    <t>979011111.S</t>
  </si>
  <si>
    <t>979081111.S</t>
  </si>
  <si>
    <t>979081121.S</t>
  </si>
  <si>
    <t>979082111.S</t>
  </si>
  <si>
    <t>979089012.S</t>
  </si>
  <si>
    <t>971033451.S</t>
  </si>
  <si>
    <t>Vybúranie otvoru v murive tehl. plochy do 0,25 m2 hr. do 450 mm,  -0,21900t</t>
  </si>
  <si>
    <t>Poplatok za skládku - betón, tehly, dlaždice (17 01) ostatné (okrem železa a ocele, zmiešaných kovov a pod.)</t>
  </si>
  <si>
    <t>Zhotovenie izolácie proti zemnej vlhkosti nopovou fóliou položenou voľne na ploche zvislej</t>
  </si>
  <si>
    <t>Zamurovanie otvorov plochy od 0,25 do 1 m2 pórobetónovými tvárnicami na maltu vápenno-cementovú alebo maltu na murovanie presných pórobetónových tvárnic (300x499x249)</t>
  </si>
  <si>
    <t>76,77*30 'Prepočítané koeficientom množstva</t>
  </si>
  <si>
    <t>Zamurovanie otvorov plochy od 0,25 do 1 m2 pórobetónovými tvárnicami na maltu vápenno-cementovú a maltu na murovanie presných pórobetónových tvárnic (rozmer tvárnice 200x599x249)</t>
  </si>
  <si>
    <t>Zamurovanie otvorov plochy od 0,25 do 1 m2 pórobetónovými tvárnicami na maltu vápenno-cementovú a maltu na murovanie presných pórobetónových tvárnic (rozmer tvárnice 300x499x249)</t>
  </si>
  <si>
    <t>11,45*30 'Prepočítané koeficientom množstva</t>
  </si>
  <si>
    <t>Montáž interiérovej žalúzie hliníkovej lamelovej štandardnej</t>
  </si>
  <si>
    <t>Zamurovanie otvorov plochy nad 1 do 4 m2 pórobetónovými tvárnicami na maltu vápenno-cementovú a maltu na murovanie presných pórobetónových tvárnic(rozmer tvárnice 100x599x249)</t>
  </si>
  <si>
    <t>Zamurovanie otvorov plochy nad 1 do 4 m2 pórobetónovými tvárnicami na maltu vápenno-cementovú a maltu na murovanie presných pórobetónových tvárnic(rozmer tvárnice 300x499x249)</t>
  </si>
  <si>
    <t>611890004390x</t>
  </si>
  <si>
    <t>Prah dubový, dĺžka 910 mm, šírka 130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</si>
</sst>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.00%"/>
    <numFmt numFmtId="165" formatCode="dd\.mm\.yyyy"/>
    <numFmt numFmtId="166" formatCode="#,##0.00000"/>
    <numFmt numFmtId="167" formatCode="#,##0\ _S_k"/>
    <numFmt numFmtId="168" formatCode="#,##0\ &quot;Sk&quot;"/>
    <numFmt numFmtId="169" formatCode="#,##0&quot; &quot;"/>
    <numFmt numFmtId="170" formatCode="#,##0.000"/>
    <numFmt numFmtId="171" formatCode="###\ ###\ ##0.00"/>
    <numFmt numFmtId="172" formatCode="###\ ###\ ##0.0000"/>
    <numFmt numFmtId="173" formatCode="########################################"/>
    <numFmt numFmtId="174" formatCode="###\ ###\ ##0.000"/>
    <numFmt numFmtId="175" formatCode="0.000"/>
    <numFmt numFmtId="176" formatCode="#"/>
    <numFmt numFmtId="177" formatCode="#,##0.0"/>
    <numFmt numFmtId="178" formatCode="#,##0.00\ [$€-1]"/>
    <numFmt numFmtId="179" formatCode="#,##0.00\ &quot;Sk&quot;"/>
    <numFmt numFmtId="180" formatCode="#,##0.00\ _S_k"/>
    <numFmt numFmtId="181" formatCode="#,##0.000;\-#,##0.000"/>
  </numFmts>
  <fonts count="154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FF000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color rgb="FF505050"/>
      <name val="Arial CE"/>
      <family val="2"/>
      <charset val="238"/>
    </font>
    <font>
      <b/>
      <sz val="9"/>
      <name val="Arial CE"/>
      <family val="2"/>
      <charset val="238"/>
    </font>
    <font>
      <sz val="12"/>
      <name val="Times New Roman"/>
      <family val="1"/>
      <charset val="238"/>
    </font>
    <font>
      <b/>
      <sz val="11"/>
      <name val="Arial CE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8"/>
      <color rgb="FF003366"/>
      <name val="Arial CE"/>
      <family val="2"/>
      <charset val="238"/>
    </font>
    <font>
      <sz val="10"/>
      <name val="Arial CE"/>
      <family val="2"/>
    </font>
    <font>
      <sz val="10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0"/>
      <name val="Arial CE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family val="2"/>
    </font>
    <font>
      <b/>
      <sz val="11"/>
      <name val="Arial CE"/>
      <family val="2"/>
    </font>
    <font>
      <sz val="8"/>
      <color theme="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1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 CE"/>
      <family val="2"/>
      <charset val="238"/>
    </font>
    <font>
      <i/>
      <sz val="8"/>
      <color rgb="FF0066CC"/>
      <name val="Arial CE"/>
      <family val="2"/>
      <charset val="238"/>
    </font>
    <font>
      <i/>
      <sz val="11"/>
      <color rgb="FF0066CC"/>
      <name val="Arial CE"/>
      <family val="2"/>
      <charset val="238"/>
    </font>
    <font>
      <i/>
      <sz val="11"/>
      <color rgb="FF0066CC"/>
      <name val="Calibri"/>
      <family val="2"/>
      <charset val="238"/>
      <scheme val="minor"/>
    </font>
    <font>
      <sz val="8"/>
      <name val="MS Sans Serif"/>
      <charset val="1"/>
    </font>
    <font>
      <b/>
      <sz val="20"/>
      <name val="Arial CE"/>
      <family val="2"/>
      <charset val="238"/>
    </font>
    <font>
      <b/>
      <sz val="20"/>
      <color indexed="18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4"/>
      <name val="Arial CE"/>
      <family val="2"/>
      <charset val="238"/>
    </font>
    <font>
      <b/>
      <sz val="16"/>
      <name val="ArialCE"/>
      <charset val="238"/>
    </font>
    <font>
      <sz val="8"/>
      <name val="MS Sans Serif"/>
      <family val="2"/>
      <charset val="238"/>
    </font>
    <font>
      <sz val="10"/>
      <color theme="0"/>
      <name val="Arial"/>
      <family val="2"/>
      <charset val="238"/>
    </font>
    <font>
      <sz val="8.5"/>
      <name val="Arial CE"/>
      <family val="2"/>
      <charset val="238"/>
    </font>
    <font>
      <b/>
      <sz val="8"/>
      <name val="MS Sans Serif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MS Sans Serif"/>
      <family val="2"/>
      <charset val="238"/>
    </font>
    <font>
      <sz val="8"/>
      <name val="MS Sans Serif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i/>
      <sz val="9"/>
      <color rgb="FF0066CC"/>
      <name val="Arial CE"/>
      <family val="2"/>
      <charset val="238"/>
    </font>
    <font>
      <sz val="9"/>
      <name val="Arial C"/>
      <charset val="238"/>
    </font>
    <font>
      <b/>
      <sz val="9"/>
      <name val="Arial C"/>
      <charset val="238"/>
    </font>
    <font>
      <b/>
      <u/>
      <sz val="9"/>
      <name val="Arial CE"/>
      <family val="2"/>
      <charset val="238"/>
    </font>
    <font>
      <sz val="11"/>
      <color rgb="FFFF000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sz val="8"/>
      <color rgb="FF800080"/>
      <name val="Arial CE"/>
      <family val="2"/>
      <charset val="238"/>
    </font>
    <font>
      <b/>
      <sz val="8"/>
      <color rgb="FF505050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8"/>
      <color theme="7" tint="-0.499984740745262"/>
      <name val="Arial CE"/>
      <family val="2"/>
      <charset val="238"/>
    </font>
    <font>
      <sz val="12"/>
      <color rgb="FFFF0000"/>
      <name val="Arial CE"/>
      <family val="2"/>
      <charset val="238"/>
    </font>
    <font>
      <sz val="11"/>
      <color theme="1"/>
      <name val="Times New Roman"/>
      <family val="1"/>
      <charset val="238"/>
    </font>
    <font>
      <sz val="10"/>
      <color rgb="FF505050"/>
      <name val="Arial CE"/>
      <family val="2"/>
      <charset val="238"/>
    </font>
    <font>
      <sz val="10"/>
      <color rgb="FF80008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9"/>
      <color rgb="FF50505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7"/>
      <color rgb="FF969696"/>
      <name val="Arial CE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Arial CE"/>
      <family val="2"/>
      <charset val="238"/>
    </font>
    <font>
      <b/>
      <sz val="9"/>
      <color rgb="FF000000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9"/>
      <color theme="4" tint="-0.249977111117893"/>
      <name val="Arial CE"/>
      <family val="2"/>
      <charset val="238"/>
    </font>
    <font>
      <i/>
      <sz val="9"/>
      <color theme="4" tint="-0.249977111117893"/>
      <name val="Arial CE"/>
      <family val="2"/>
      <charset val="238"/>
    </font>
    <font>
      <sz val="8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7"/>
      <color rgb="FF969696"/>
      <name val="Arial CE"/>
      <family val="2"/>
      <charset val="238"/>
    </font>
    <font>
      <b/>
      <sz val="11"/>
      <name val="Trebuchet MS"/>
      <family val="2"/>
      <charset val="238"/>
    </font>
    <font>
      <sz val="10"/>
      <color theme="0" tint="-0.499984740745262"/>
      <name val="Arial CE"/>
      <family val="2"/>
      <charset val="238"/>
    </font>
    <font>
      <sz val="9"/>
      <name val="Arial CE"/>
      <family val="2"/>
    </font>
    <font>
      <sz val="8"/>
      <color rgb="FF000000"/>
      <name val="Tahoma"/>
      <family val="2"/>
      <charset val="238"/>
    </font>
    <font>
      <sz val="8"/>
      <color rgb="FF0000A8"/>
      <name val="Arial CE"/>
      <family val="2"/>
      <charset val="238"/>
    </font>
    <font>
      <b/>
      <sz val="8"/>
      <color rgb="FF003366"/>
      <name val="Arial CE"/>
      <family val="2"/>
      <charset val="238"/>
    </font>
    <font>
      <sz val="9"/>
      <color rgb="FF800080"/>
      <name val="Arial CE"/>
      <family val="2"/>
      <charset val="238"/>
    </font>
    <font>
      <sz val="11"/>
      <color rgb="FF003366"/>
      <name val="Calibri"/>
      <family val="2"/>
      <charset val="238"/>
    </font>
    <font>
      <i/>
      <vertAlign val="superscript"/>
      <sz val="9"/>
      <color rgb="FF0000FF"/>
      <name val="Arial CE"/>
      <family val="2"/>
      <charset val="238"/>
    </font>
    <font>
      <sz val="8"/>
      <color theme="3" tint="0.39997558519241921"/>
      <name val="Arial CE"/>
      <family val="2"/>
      <charset val="238"/>
    </font>
    <font>
      <i/>
      <sz val="11"/>
      <color rgb="FF0000FF"/>
      <name val="Arial CE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8"/>
      <color theme="7" tint="-0.249977111117893"/>
      <name val="Arial CE"/>
      <family val="2"/>
      <charset val="238"/>
    </font>
    <font>
      <sz val="8"/>
      <color rgb="FFFF0000"/>
      <name val="Arial CE"/>
      <family val="2"/>
    </font>
    <font>
      <i/>
      <sz val="8"/>
      <name val="Arial CE"/>
      <family val="2"/>
    </font>
    <font>
      <i/>
      <sz val="8"/>
      <color rgb="FF0000FF"/>
      <name val="Arial CE"/>
      <family val="2"/>
    </font>
    <font>
      <i/>
      <sz val="11"/>
      <color rgb="FF0000FF"/>
      <name val="Arial"/>
      <family val="2"/>
      <charset val="238"/>
    </font>
    <font>
      <sz val="8"/>
      <color theme="2" tint="-0.749992370372631"/>
      <name val="Arial CE"/>
      <family val="2"/>
      <charset val="238"/>
    </font>
    <font>
      <sz val="8"/>
      <color rgb="FF000000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29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double">
        <color indexed="8"/>
      </left>
      <right/>
      <top style="double">
        <color indexed="8"/>
      </top>
      <bottom style="thin">
        <color indexed="23"/>
      </bottom>
      <diagonal/>
    </border>
    <border>
      <left/>
      <right/>
      <top style="double">
        <color indexed="8"/>
      </top>
      <bottom style="thin">
        <color indexed="23"/>
      </bottom>
      <diagonal/>
    </border>
    <border>
      <left/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/>
      <diagonal/>
    </border>
    <border>
      <left style="thin">
        <color indexed="9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9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 style="double">
        <color indexed="8"/>
      </right>
      <top style="thin">
        <color indexed="23"/>
      </top>
      <bottom/>
      <diagonal/>
    </border>
    <border>
      <left style="double">
        <color indexed="8"/>
      </left>
      <right style="thin">
        <color indexed="9"/>
      </right>
      <top style="thin">
        <color indexed="23"/>
      </top>
      <bottom/>
      <diagonal/>
    </border>
    <border>
      <left style="double">
        <color indexed="8"/>
      </left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 style="double">
        <color indexed="8"/>
      </right>
      <top style="double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23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23"/>
      </right>
      <top style="double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/>
      <right style="double">
        <color indexed="8"/>
      </right>
      <top style="thin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 style="thin">
        <color indexed="23"/>
      </right>
      <top style="thin">
        <color indexed="23"/>
      </top>
      <bottom/>
      <diagonal/>
    </border>
    <border>
      <left/>
      <right style="double">
        <color indexed="8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9"/>
      </left>
      <right style="thin">
        <color indexed="23"/>
      </right>
      <top style="thin">
        <color indexed="23"/>
      </top>
      <bottom style="double">
        <color indexed="8"/>
      </bottom>
      <diagonal/>
    </border>
    <border>
      <left style="thin">
        <color indexed="23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9"/>
      </left>
      <right/>
      <top style="double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double">
        <color indexed="8"/>
      </top>
      <bottom style="thin">
        <color indexed="9"/>
      </bottom>
      <diagonal/>
    </border>
    <border>
      <left/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/>
      <top style="double">
        <color indexed="8"/>
      </top>
      <bottom style="thin">
        <color indexed="9"/>
      </bottom>
      <diagonal/>
    </border>
    <border>
      <left/>
      <right style="thin">
        <color indexed="9"/>
      </right>
      <top style="double">
        <color indexed="8"/>
      </top>
      <bottom/>
      <diagonal/>
    </border>
    <border>
      <left style="double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/>
      <diagonal/>
    </border>
    <border>
      <left style="double">
        <color indexed="8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 style="double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double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double">
        <color indexed="8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 style="double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double">
        <color indexed="8"/>
      </right>
      <top style="thin">
        <color indexed="9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 style="thin">
        <color rgb="FFFFFFFF"/>
      </left>
      <right/>
      <top style="thin">
        <color indexed="9"/>
      </top>
      <bottom style="thin">
        <color rgb="FFFFFFFF"/>
      </bottom>
      <diagonal/>
    </border>
    <border>
      <left/>
      <right style="thin">
        <color rgb="FFFFFFFF"/>
      </right>
      <top style="thin">
        <color indexed="9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hair">
        <color rgb="FFA9A9A9"/>
      </left>
      <right style="hair">
        <color rgb="FFA9A9A9"/>
      </right>
      <top style="hair">
        <color rgb="FFA9A9A9"/>
      </top>
      <bottom style="hair">
        <color rgb="FFA9A9A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37" fillId="0" borderId="0" applyNumberFormat="0" applyFill="0" applyBorder="0" applyAlignment="0" applyProtection="0"/>
    <xf numFmtId="0" fontId="59" fillId="0" borderId="0"/>
    <xf numFmtId="0" fontId="65" fillId="0" borderId="0"/>
    <xf numFmtId="0" fontId="65" fillId="0" borderId="0"/>
    <xf numFmtId="0" fontId="4" fillId="0" borderId="0"/>
    <xf numFmtId="0" fontId="87" fillId="0" borderId="0" applyAlignment="0">
      <alignment vertical="top" wrapText="1"/>
      <protection locked="0"/>
    </xf>
    <xf numFmtId="0" fontId="94" fillId="0" borderId="0"/>
    <xf numFmtId="0" fontId="59" fillId="0" borderId="0">
      <alignment vertical="top"/>
    </xf>
    <xf numFmtId="0" fontId="65" fillId="0" borderId="0"/>
    <xf numFmtId="0" fontId="97" fillId="0" borderId="0" applyAlignment="0">
      <alignment vertical="top" wrapText="1"/>
      <protection locked="0"/>
    </xf>
    <xf numFmtId="0" fontId="111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5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4" fontId="33" fillId="0" borderId="0" xfId="0" applyNumberFormat="1" applyFont="1" applyAlignment="1">
      <alignment vertical="center"/>
    </xf>
    <xf numFmtId="0" fontId="12" fillId="0" borderId="3" xfId="0" applyFont="1" applyBorder="1" applyAlignme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 applyProtection="1">
      <protection locked="0"/>
    </xf>
    <xf numFmtId="4" fontId="10" fillId="0" borderId="0" xfId="0" applyNumberFormat="1" applyFont="1" applyAlignment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49" fontId="25" fillId="0" borderId="16" xfId="0" applyNumberFormat="1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4" fontId="25" fillId="0" borderId="16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3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49" fontId="35" fillId="0" borderId="16" xfId="0" applyNumberFormat="1" applyFont="1" applyBorder="1" applyAlignment="1" applyProtection="1">
      <alignment horizontal="left" vertical="center" wrapText="1"/>
      <protection locked="0"/>
    </xf>
    <xf numFmtId="0" fontId="35" fillId="0" borderId="16" xfId="0" applyFont="1" applyBorder="1" applyAlignment="1" applyProtection="1">
      <alignment horizontal="left" vertical="center" wrapText="1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4" fontId="35" fillId="0" borderId="16" xfId="0" applyNumberFormat="1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6" fontId="26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2" fillId="0" borderId="16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/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49" fontId="3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16" xfId="0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Alignment="1"/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48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53" fillId="0" borderId="0" xfId="0" applyFont="1" applyAlignment="1">
      <alignment horizontal="left" vertical="center" wrapText="1"/>
    </xf>
    <xf numFmtId="0" fontId="45" fillId="0" borderId="0" xfId="0" applyFont="1" applyFill="1" applyAlignment="1">
      <alignment vertical="center" wrapText="1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49" fontId="2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4" fontId="25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49" fontId="41" fillId="0" borderId="16" xfId="0" applyNumberFormat="1" applyFont="1" applyBorder="1" applyAlignment="1" applyProtection="1">
      <alignment horizontal="left" vertical="center" wrapText="1"/>
      <protection locked="0"/>
    </xf>
    <xf numFmtId="0" fontId="41" fillId="0" borderId="16" xfId="0" applyFont="1" applyBorder="1" applyAlignment="1" applyProtection="1">
      <alignment horizontal="left" vertical="center" wrapText="1"/>
      <protection locked="0"/>
    </xf>
    <xf numFmtId="0" fontId="60" fillId="0" borderId="0" xfId="2" applyFont="1" applyAlignment="1">
      <alignment horizontal="left" vertical="center"/>
    </xf>
    <xf numFmtId="0" fontId="61" fillId="0" borderId="0" xfId="2" applyFont="1" applyAlignment="1">
      <alignment horizontal="left" vertical="center"/>
    </xf>
    <xf numFmtId="0" fontId="60" fillId="0" borderId="0" xfId="2" applyFont="1"/>
    <xf numFmtId="0" fontId="62" fillId="0" borderId="0" xfId="2" applyFont="1"/>
    <xf numFmtId="0" fontId="60" fillId="0" borderId="17" xfId="2" applyFont="1" applyBorder="1" applyAlignment="1">
      <alignment horizontal="left" vertical="center"/>
    </xf>
    <xf numFmtId="0" fontId="60" fillId="0" borderId="18" xfId="2" applyFont="1" applyBorder="1" applyAlignment="1">
      <alignment horizontal="left" vertical="center"/>
    </xf>
    <xf numFmtId="0" fontId="60" fillId="0" borderId="18" xfId="2" applyFont="1" applyBorder="1" applyAlignment="1">
      <alignment horizontal="right" vertical="center"/>
    </xf>
    <xf numFmtId="0" fontId="60" fillId="0" borderId="19" xfId="2" applyFont="1" applyBorder="1" applyAlignment="1">
      <alignment horizontal="left" vertical="center"/>
    </xf>
    <xf numFmtId="0" fontId="63" fillId="0" borderId="0" xfId="2" applyFont="1"/>
    <xf numFmtId="49" fontId="63" fillId="0" borderId="0" xfId="2" applyNumberFormat="1" applyFont="1"/>
    <xf numFmtId="0" fontId="60" fillId="0" borderId="20" xfId="2" applyFont="1" applyBorder="1" applyAlignment="1">
      <alignment vertical="center"/>
    </xf>
    <xf numFmtId="0" fontId="60" fillId="0" borderId="21" xfId="2" applyFont="1" applyBorder="1" applyAlignment="1">
      <alignment vertical="center"/>
    </xf>
    <xf numFmtId="0" fontId="60" fillId="0" borderId="21" xfId="2" applyFont="1" applyBorder="1" applyAlignment="1">
      <alignment horizontal="right" vertical="center"/>
    </xf>
    <xf numFmtId="0" fontId="60" fillId="0" borderId="21" xfId="2" applyFont="1" applyBorder="1" applyAlignment="1">
      <alignment horizontal="left" vertical="center"/>
    </xf>
    <xf numFmtId="0" fontId="60" fillId="0" borderId="22" xfId="2" applyFont="1" applyBorder="1" applyAlignment="1">
      <alignment horizontal="left" vertical="center"/>
    </xf>
    <xf numFmtId="0" fontId="60" fillId="0" borderId="23" xfId="2" applyFont="1" applyBorder="1" applyAlignment="1">
      <alignment vertical="center"/>
    </xf>
    <xf numFmtId="0" fontId="60" fillId="0" borderId="24" xfId="2" applyFont="1" applyBorder="1" applyAlignment="1">
      <alignment vertical="center"/>
    </xf>
    <xf numFmtId="0" fontId="60" fillId="0" borderId="24" xfId="2" applyFont="1" applyBorder="1" applyAlignment="1">
      <alignment horizontal="right" vertical="center"/>
    </xf>
    <xf numFmtId="0" fontId="60" fillId="0" borderId="24" xfId="2" applyFont="1" applyBorder="1" applyAlignment="1">
      <alignment horizontal="left" vertical="center"/>
    </xf>
    <xf numFmtId="0" fontId="60" fillId="0" borderId="25" xfId="2" applyFont="1" applyBorder="1" applyAlignment="1">
      <alignment horizontal="left" vertical="center"/>
    </xf>
    <xf numFmtId="0" fontId="60" fillId="0" borderId="26" xfId="2" applyFont="1" applyBorder="1" applyAlignment="1">
      <alignment horizontal="left" vertical="center"/>
    </xf>
    <xf numFmtId="0" fontId="60" fillId="0" borderId="27" xfId="2" applyFont="1" applyBorder="1" applyAlignment="1">
      <alignment horizontal="left" vertical="center"/>
    </xf>
    <xf numFmtId="0" fontId="60" fillId="0" borderId="27" xfId="2" applyFont="1" applyBorder="1" applyAlignment="1">
      <alignment horizontal="right" vertical="center"/>
    </xf>
    <xf numFmtId="0" fontId="60" fillId="0" borderId="28" xfId="2" applyFont="1" applyBorder="1" applyAlignment="1">
      <alignment horizontal="left" vertical="center"/>
    </xf>
    <xf numFmtId="49" fontId="60" fillId="0" borderId="18" xfId="2" applyNumberFormat="1" applyFont="1" applyBorder="1" applyAlignment="1">
      <alignment horizontal="right" vertical="center"/>
    </xf>
    <xf numFmtId="0" fontId="60" fillId="0" borderId="20" xfId="2" applyFont="1" applyBorder="1" applyAlignment="1">
      <alignment horizontal="left" vertical="center"/>
    </xf>
    <xf numFmtId="49" fontId="60" fillId="0" borderId="21" xfId="2" applyNumberFormat="1" applyFont="1" applyBorder="1" applyAlignment="1">
      <alignment horizontal="right" vertical="center"/>
    </xf>
    <xf numFmtId="49" fontId="60" fillId="0" borderId="27" xfId="2" applyNumberFormat="1" applyFont="1" applyBorder="1" applyAlignment="1">
      <alignment horizontal="right" vertical="center"/>
    </xf>
    <xf numFmtId="0" fontId="60" fillId="0" borderId="17" xfId="2" applyFont="1" applyBorder="1" applyAlignment="1">
      <alignment horizontal="right" vertical="center"/>
    </xf>
    <xf numFmtId="0" fontId="60" fillId="0" borderId="18" xfId="2" applyFont="1" applyBorder="1" applyAlignment="1">
      <alignment vertical="center"/>
    </xf>
    <xf numFmtId="167" fontId="60" fillId="0" borderId="18" xfId="2" applyNumberFormat="1" applyFont="1" applyBorder="1" applyAlignment="1">
      <alignment horizontal="left" vertical="center"/>
    </xf>
    <xf numFmtId="168" fontId="60" fillId="0" borderId="18" xfId="2" applyNumberFormat="1" applyFont="1" applyBorder="1" applyAlignment="1">
      <alignment horizontal="right" vertical="center"/>
    </xf>
    <xf numFmtId="3" fontId="60" fillId="0" borderId="29" xfId="2" applyNumberFormat="1" applyFont="1" applyBorder="1" applyAlignment="1">
      <alignment horizontal="right" vertical="center"/>
    </xf>
    <xf numFmtId="3" fontId="60" fillId="0" borderId="19" xfId="2" applyNumberFormat="1" applyFont="1" applyBorder="1" applyAlignment="1">
      <alignment vertical="center"/>
    </xf>
    <xf numFmtId="0" fontId="60" fillId="0" borderId="30" xfId="2" applyFont="1" applyBorder="1" applyAlignment="1">
      <alignment horizontal="right" vertical="center"/>
    </xf>
    <xf numFmtId="0" fontId="60" fillId="0" borderId="31" xfId="2" applyFont="1" applyBorder="1" applyAlignment="1">
      <alignment vertical="center"/>
    </xf>
    <xf numFmtId="167" fontId="60" fillId="0" borderId="31" xfId="2" applyNumberFormat="1" applyFont="1" applyBorder="1" applyAlignment="1">
      <alignment horizontal="left" vertical="center"/>
    </xf>
    <xf numFmtId="168" fontId="60" fillId="0" borderId="31" xfId="2" applyNumberFormat="1" applyFont="1" applyBorder="1" applyAlignment="1">
      <alignment horizontal="right" vertical="center"/>
    </xf>
    <xf numFmtId="3" fontId="60" fillId="0" borderId="32" xfId="2" applyNumberFormat="1" applyFont="1" applyBorder="1" applyAlignment="1">
      <alignment horizontal="right" vertical="center"/>
    </xf>
    <xf numFmtId="0" fontId="60" fillId="0" borderId="31" xfId="2" applyFont="1" applyBorder="1" applyAlignment="1">
      <alignment horizontal="right" vertical="center"/>
    </xf>
    <xf numFmtId="3" fontId="60" fillId="0" borderId="33" xfId="2" applyNumberFormat="1" applyFont="1" applyBorder="1" applyAlignment="1">
      <alignment vertical="center"/>
    </xf>
    <xf numFmtId="0" fontId="64" fillId="0" borderId="34" xfId="2" applyFont="1" applyBorder="1" applyAlignment="1">
      <alignment horizontal="center" vertical="center"/>
    </xf>
    <xf numFmtId="0" fontId="60" fillId="0" borderId="35" xfId="2" applyFont="1" applyBorder="1" applyAlignment="1">
      <alignment horizontal="left" vertical="center"/>
    </xf>
    <xf numFmtId="0" fontId="60" fillId="0" borderId="35" xfId="2" applyFont="1" applyBorder="1" applyAlignment="1">
      <alignment horizontal="center" vertical="center"/>
    </xf>
    <xf numFmtId="0" fontId="60" fillId="0" borderId="36" xfId="2" applyFont="1" applyBorder="1" applyAlignment="1">
      <alignment horizontal="center" vertical="center"/>
    </xf>
    <xf numFmtId="0" fontId="60" fillId="0" borderId="37" xfId="2" applyFont="1" applyBorder="1" applyAlignment="1">
      <alignment horizontal="centerContinuous" vertical="center"/>
    </xf>
    <xf numFmtId="0" fontId="60" fillId="0" borderId="38" xfId="2" applyFont="1" applyBorder="1" applyAlignment="1">
      <alignment horizontal="centerContinuous" vertical="center"/>
    </xf>
    <xf numFmtId="0" fontId="60" fillId="0" borderId="39" xfId="2" applyFont="1" applyBorder="1" applyAlignment="1">
      <alignment horizontal="centerContinuous" vertical="center"/>
    </xf>
    <xf numFmtId="0" fontId="60" fillId="0" borderId="40" xfId="2" applyFont="1" applyBorder="1" applyAlignment="1">
      <alignment horizontal="center" vertical="center"/>
    </xf>
    <xf numFmtId="0" fontId="60" fillId="0" borderId="41" xfId="2" applyFont="1" applyBorder="1" applyAlignment="1">
      <alignment horizontal="left" vertical="center"/>
    </xf>
    <xf numFmtId="4" fontId="60" fillId="0" borderId="41" xfId="2" applyNumberFormat="1" applyFont="1" applyBorder="1" applyAlignment="1">
      <alignment horizontal="right" vertical="center"/>
    </xf>
    <xf numFmtId="4" fontId="60" fillId="0" borderId="42" xfId="2" applyNumberFormat="1" applyFont="1" applyBorder="1" applyAlignment="1">
      <alignment horizontal="right" vertical="center"/>
    </xf>
    <xf numFmtId="0" fontId="60" fillId="0" borderId="43" xfId="2" applyFont="1" applyBorder="1" applyAlignment="1">
      <alignment horizontal="left" vertical="center"/>
    </xf>
    <xf numFmtId="10" fontId="60" fillId="0" borderId="44" xfId="2" applyNumberFormat="1" applyFont="1" applyBorder="1" applyAlignment="1">
      <alignment horizontal="right" vertical="center"/>
    </xf>
    <xf numFmtId="0" fontId="60" fillId="0" borderId="45" xfId="2" applyFont="1" applyBorder="1" applyAlignment="1">
      <alignment horizontal="center" vertical="center"/>
    </xf>
    <xf numFmtId="0" fontId="60" fillId="0" borderId="46" xfId="2" applyFont="1" applyBorder="1" applyAlignment="1">
      <alignment horizontal="left" vertical="center"/>
    </xf>
    <xf numFmtId="4" fontId="60" fillId="0" borderId="46" xfId="2" applyNumberFormat="1" applyFont="1" applyBorder="1" applyAlignment="1">
      <alignment horizontal="right" vertical="center"/>
    </xf>
    <xf numFmtId="4" fontId="60" fillId="0" borderId="47" xfId="2" applyNumberFormat="1" applyFont="1" applyBorder="1" applyAlignment="1">
      <alignment horizontal="right" vertical="center"/>
    </xf>
    <xf numFmtId="0" fontId="60" fillId="0" borderId="48" xfId="2" applyFont="1" applyBorder="1" applyAlignment="1">
      <alignment horizontal="left" vertical="center"/>
    </xf>
    <xf numFmtId="10" fontId="60" fillId="0" borderId="49" xfId="2" applyNumberFormat="1" applyFont="1" applyBorder="1" applyAlignment="1">
      <alignment horizontal="right" vertical="center"/>
    </xf>
    <xf numFmtId="4" fontId="60" fillId="0" borderId="50" xfId="2" applyNumberFormat="1" applyFont="1" applyBorder="1" applyAlignment="1">
      <alignment horizontal="right" vertical="center"/>
    </xf>
    <xf numFmtId="0" fontId="60" fillId="0" borderId="51" xfId="2" applyFont="1" applyBorder="1" applyAlignment="1">
      <alignment horizontal="center" vertical="center"/>
    </xf>
    <xf numFmtId="0" fontId="60" fillId="0" borderId="52" xfId="2" applyFont="1" applyBorder="1" applyAlignment="1">
      <alignment horizontal="left" vertical="center"/>
    </xf>
    <xf numFmtId="4" fontId="60" fillId="0" borderId="52" xfId="2" applyNumberFormat="1" applyFont="1" applyBorder="1" applyAlignment="1">
      <alignment horizontal="right" vertical="center"/>
    </xf>
    <xf numFmtId="4" fontId="60" fillId="0" borderId="53" xfId="2" applyNumberFormat="1" applyFont="1" applyBorder="1" applyAlignment="1">
      <alignment horizontal="right" vertical="center"/>
    </xf>
    <xf numFmtId="4" fontId="60" fillId="0" borderId="54" xfId="2" applyNumberFormat="1" applyFont="1" applyBorder="1" applyAlignment="1">
      <alignment horizontal="right" vertical="center"/>
    </xf>
    <xf numFmtId="0" fontId="60" fillId="0" borderId="55" xfId="2" applyFont="1" applyBorder="1" applyAlignment="1">
      <alignment horizontal="center" vertical="center"/>
    </xf>
    <xf numFmtId="0" fontId="60" fillId="0" borderId="52" xfId="2" applyFont="1" applyBorder="1" applyAlignment="1">
      <alignment horizontal="right" vertical="center"/>
    </xf>
    <xf numFmtId="0" fontId="60" fillId="0" borderId="53" xfId="2" applyFont="1" applyBorder="1" applyAlignment="1">
      <alignment horizontal="left" vertical="center"/>
    </xf>
    <xf numFmtId="0" fontId="60" fillId="0" borderId="55" xfId="2" applyFont="1" applyBorder="1" applyAlignment="1">
      <alignment horizontal="right" vertical="center"/>
    </xf>
    <xf numFmtId="0" fontId="60" fillId="0" borderId="56" xfId="2" applyFont="1" applyBorder="1" applyAlignment="1">
      <alignment horizontal="centerContinuous" vertical="center"/>
    </xf>
    <xf numFmtId="0" fontId="60" fillId="0" borderId="57" xfId="2" applyFont="1" applyBorder="1" applyAlignment="1">
      <alignment horizontal="centerContinuous" vertical="center"/>
    </xf>
    <xf numFmtId="0" fontId="60" fillId="0" borderId="57" xfId="2" applyFont="1" applyBorder="1" applyAlignment="1">
      <alignment horizontal="center" vertical="center"/>
    </xf>
    <xf numFmtId="0" fontId="60" fillId="0" borderId="58" xfId="2" applyFont="1" applyBorder="1" applyAlignment="1">
      <alignment horizontal="centerContinuous" vertical="center"/>
    </xf>
    <xf numFmtId="169" fontId="60" fillId="0" borderId="38" xfId="2" applyNumberFormat="1" applyFont="1" applyBorder="1" applyAlignment="1">
      <alignment horizontal="centerContinuous" vertical="center"/>
    </xf>
    <xf numFmtId="0" fontId="60" fillId="0" borderId="59" xfId="2" applyFont="1" applyBorder="1" applyAlignment="1">
      <alignment horizontal="left" vertical="center"/>
    </xf>
    <xf numFmtId="0" fontId="60" fillId="0" borderId="60" xfId="2" applyFont="1" applyBorder="1" applyAlignment="1">
      <alignment horizontal="left" vertical="center"/>
    </xf>
    <xf numFmtId="0" fontId="60" fillId="0" borderId="61" xfId="2" applyFont="1" applyBorder="1" applyAlignment="1">
      <alignment horizontal="left" vertical="center"/>
    </xf>
    <xf numFmtId="0" fontId="60" fillId="0" borderId="0" xfId="2" applyFont="1" applyBorder="1" applyAlignment="1">
      <alignment horizontal="left" vertical="center"/>
    </xf>
    <xf numFmtId="0" fontId="60" fillId="0" borderId="62" xfId="2" applyFont="1" applyBorder="1" applyAlignment="1">
      <alignment horizontal="left" vertical="center"/>
    </xf>
    <xf numFmtId="0" fontId="60" fillId="0" borderId="49" xfId="2" applyFont="1" applyBorder="1" applyAlignment="1">
      <alignment horizontal="left" vertical="center"/>
    </xf>
    <xf numFmtId="0" fontId="60" fillId="0" borderId="59" xfId="2" applyFont="1" applyBorder="1" applyAlignment="1">
      <alignment horizontal="right" vertical="center"/>
    </xf>
    <xf numFmtId="0" fontId="60" fillId="0" borderId="0" xfId="2" applyFont="1" applyBorder="1" applyAlignment="1">
      <alignment horizontal="right" vertical="center"/>
    </xf>
    <xf numFmtId="0" fontId="60" fillId="0" borderId="44" xfId="2" applyFont="1" applyBorder="1" applyAlignment="1">
      <alignment horizontal="right" vertical="center"/>
    </xf>
    <xf numFmtId="4" fontId="60" fillId="0" borderId="49" xfId="2" applyNumberFormat="1" applyFont="1" applyBorder="1" applyAlignment="1">
      <alignment horizontal="right" vertical="center"/>
    </xf>
    <xf numFmtId="0" fontId="60" fillId="0" borderId="30" xfId="2" applyFont="1" applyBorder="1" applyAlignment="1">
      <alignment horizontal="left" vertical="center"/>
    </xf>
    <xf numFmtId="0" fontId="60" fillId="0" borderId="31" xfId="2" applyFont="1" applyBorder="1" applyAlignment="1">
      <alignment horizontal="left" vertical="center"/>
    </xf>
    <xf numFmtId="0" fontId="60" fillId="0" borderId="33" xfId="2" applyFont="1" applyBorder="1" applyAlignment="1">
      <alignment horizontal="left" vertical="center"/>
    </xf>
    <xf numFmtId="0" fontId="64" fillId="0" borderId="63" xfId="2" applyFont="1" applyBorder="1" applyAlignment="1">
      <alignment horizontal="center" vertical="center"/>
    </xf>
    <xf numFmtId="0" fontId="60" fillId="0" borderId="64" xfId="2" applyFont="1" applyBorder="1" applyAlignment="1">
      <alignment horizontal="left" vertical="center"/>
    </xf>
    <xf numFmtId="0" fontId="60" fillId="0" borderId="65" xfId="2" applyFont="1" applyBorder="1" applyAlignment="1">
      <alignment horizontal="left" vertical="center"/>
    </xf>
    <xf numFmtId="169" fontId="60" fillId="0" borderId="66" xfId="2" applyNumberFormat="1" applyFont="1" applyBorder="1" applyAlignment="1">
      <alignment horizontal="right" vertical="center"/>
    </xf>
    <xf numFmtId="0" fontId="64" fillId="0" borderId="0" xfId="3" applyFont="1" applyProtection="1"/>
    <xf numFmtId="4" fontId="60" fillId="0" borderId="0" xfId="3" applyNumberFormat="1" applyFont="1" applyProtection="1"/>
    <xf numFmtId="0" fontId="60" fillId="0" borderId="0" xfId="3" applyFont="1" applyProtection="1"/>
    <xf numFmtId="0" fontId="61" fillId="0" borderId="0" xfId="3" applyFont="1" applyProtection="1"/>
    <xf numFmtId="166" fontId="60" fillId="0" borderId="0" xfId="3" applyNumberFormat="1" applyFont="1" applyProtection="1"/>
    <xf numFmtId="170" fontId="60" fillId="0" borderId="0" xfId="3" applyNumberFormat="1" applyFont="1" applyProtection="1"/>
    <xf numFmtId="0" fontId="60" fillId="0" borderId="67" xfId="3" applyFont="1" applyBorder="1" applyAlignment="1" applyProtection="1">
      <alignment horizontal="center"/>
    </xf>
    <xf numFmtId="0" fontId="60" fillId="0" borderId="68" xfId="3" applyFont="1" applyBorder="1" applyAlignment="1" applyProtection="1">
      <alignment horizontal="center"/>
    </xf>
    <xf numFmtId="0" fontId="60" fillId="0" borderId="69" xfId="3" applyFont="1" applyBorder="1" applyAlignment="1" applyProtection="1">
      <alignment horizontal="center"/>
    </xf>
    <xf numFmtId="49" fontId="60" fillId="0" borderId="0" xfId="3" applyNumberFormat="1" applyFont="1" applyProtection="1"/>
    <xf numFmtId="49" fontId="60" fillId="0" borderId="0" xfId="3" applyNumberFormat="1" applyFont="1" applyAlignment="1" applyProtection="1">
      <alignment horizontal="center"/>
    </xf>
    <xf numFmtId="49" fontId="60" fillId="0" borderId="0" xfId="3" applyNumberFormat="1" applyFont="1" applyAlignment="1" applyProtection="1"/>
    <xf numFmtId="0" fontId="60" fillId="0" borderId="71" xfId="3" applyFont="1" applyBorder="1" applyAlignment="1" applyProtection="1">
      <alignment horizontal="centerContinuous"/>
    </xf>
    <xf numFmtId="0" fontId="60" fillId="0" borderId="72" xfId="3" applyFont="1" applyBorder="1" applyAlignment="1" applyProtection="1">
      <alignment horizontal="centerContinuous"/>
    </xf>
    <xf numFmtId="0" fontId="60" fillId="0" borderId="73" xfId="3" applyFont="1" applyBorder="1" applyAlignment="1" applyProtection="1">
      <alignment horizontal="centerContinuous"/>
    </xf>
    <xf numFmtId="0" fontId="60" fillId="0" borderId="69" xfId="3" applyFont="1" applyBorder="1" applyAlignment="1" applyProtection="1">
      <alignment horizontal="center" vertical="center"/>
    </xf>
    <xf numFmtId="0" fontId="60" fillId="0" borderId="74" xfId="3" applyFont="1" applyBorder="1" applyAlignment="1" applyProtection="1">
      <alignment horizontal="center"/>
    </xf>
    <xf numFmtId="0" fontId="60" fillId="0" borderId="0" xfId="3" applyFont="1" applyAlignment="1" applyProtection="1">
      <alignment horizontal="right" vertical="top"/>
    </xf>
    <xf numFmtId="49" fontId="60" fillId="0" borderId="0" xfId="3" applyNumberFormat="1" applyFont="1" applyAlignment="1" applyProtection="1">
      <alignment horizontal="center" vertical="top"/>
    </xf>
    <xf numFmtId="49" fontId="64" fillId="0" borderId="0" xfId="3" applyNumberFormat="1" applyFont="1" applyAlignment="1" applyProtection="1">
      <alignment vertical="top"/>
    </xf>
    <xf numFmtId="49" fontId="64" fillId="0" borderId="0" xfId="3" applyNumberFormat="1" applyFont="1" applyAlignment="1" applyProtection="1">
      <alignment horizontal="left" vertical="top" wrapText="1"/>
    </xf>
    <xf numFmtId="170" fontId="60" fillId="0" borderId="0" xfId="3" applyNumberFormat="1" applyFont="1" applyAlignment="1" applyProtection="1">
      <alignment vertical="top"/>
    </xf>
    <xf numFmtId="0" fontId="60" fillId="0" borderId="0" xfId="3" applyFont="1" applyAlignment="1" applyProtection="1">
      <alignment vertical="top"/>
    </xf>
    <xf numFmtId="4" fontId="60" fillId="0" borderId="0" xfId="3" applyNumberFormat="1" applyFont="1" applyAlignment="1" applyProtection="1">
      <alignment vertical="top"/>
    </xf>
    <xf numFmtId="166" fontId="60" fillId="0" borderId="0" xfId="3" applyNumberFormat="1" applyFont="1" applyAlignment="1" applyProtection="1">
      <alignment vertical="top"/>
    </xf>
    <xf numFmtId="49" fontId="60" fillId="0" borderId="0" xfId="3" applyNumberFormat="1" applyFont="1" applyAlignment="1" applyProtection="1">
      <alignment vertical="top"/>
    </xf>
    <xf numFmtId="49" fontId="60" fillId="0" borderId="0" xfId="3" applyNumberFormat="1" applyFont="1" applyAlignment="1" applyProtection="1">
      <alignment horizontal="left" vertical="top" wrapText="1"/>
    </xf>
    <xf numFmtId="49" fontId="64" fillId="0" borderId="0" xfId="3" applyNumberFormat="1" applyFont="1" applyAlignment="1" applyProtection="1">
      <alignment horizontal="right" vertical="top" wrapText="1"/>
    </xf>
    <xf numFmtId="49" fontId="66" fillId="0" borderId="0" xfId="3" applyNumberFormat="1" applyFont="1" applyFill="1" applyAlignment="1" applyProtection="1">
      <alignment horizontal="left" vertical="top" wrapText="1"/>
    </xf>
    <xf numFmtId="49" fontId="60" fillId="0" borderId="0" xfId="3" applyNumberFormat="1" applyFont="1" applyFill="1" applyAlignment="1" applyProtection="1">
      <alignment horizontal="left" vertical="top" wrapText="1"/>
    </xf>
    <xf numFmtId="0" fontId="59" fillId="0" borderId="75" xfId="4" applyFont="1" applyBorder="1"/>
    <xf numFmtId="0" fontId="59" fillId="0" borderId="76" xfId="4" applyFont="1" applyBorder="1"/>
    <xf numFmtId="0" fontId="67" fillId="0" borderId="76" xfId="4" applyFont="1" applyBorder="1"/>
    <xf numFmtId="0" fontId="65" fillId="0" borderId="0" xfId="4"/>
    <xf numFmtId="0" fontId="59" fillId="0" borderId="77" xfId="4" applyFont="1" applyBorder="1"/>
    <xf numFmtId="0" fontId="68" fillId="0" borderId="81" xfId="4" applyFont="1" applyBorder="1"/>
    <xf numFmtId="0" fontId="59" fillId="0" borderId="81" xfId="4" applyFont="1" applyBorder="1"/>
    <xf numFmtId="0" fontId="59" fillId="0" borderId="82" xfId="4" applyFont="1" applyBorder="1"/>
    <xf numFmtId="0" fontId="68" fillId="0" borderId="86" xfId="4" applyFont="1" applyBorder="1"/>
    <xf numFmtId="0" fontId="59" fillId="0" borderId="86" xfId="4" applyFont="1" applyBorder="1"/>
    <xf numFmtId="0" fontId="59" fillId="0" borderId="87" xfId="4" applyFont="1" applyBorder="1"/>
    <xf numFmtId="0" fontId="68" fillId="0" borderId="88" xfId="4" applyFont="1" applyBorder="1"/>
    <xf numFmtId="0" fontId="68" fillId="0" borderId="89" xfId="4" applyFont="1" applyBorder="1"/>
    <xf numFmtId="0" fontId="59" fillId="0" borderId="90" xfId="4" applyFont="1" applyBorder="1"/>
    <xf numFmtId="0" fontId="68" fillId="0" borderId="90" xfId="4" applyFont="1" applyBorder="1"/>
    <xf numFmtId="0" fontId="59" fillId="0" borderId="91" xfId="4" applyFont="1" applyBorder="1"/>
    <xf numFmtId="0" fontId="59" fillId="0" borderId="88" xfId="4" applyFont="1" applyBorder="1"/>
    <xf numFmtId="0" fontId="59" fillId="0" borderId="89" xfId="4" applyFont="1" applyBorder="1"/>
    <xf numFmtId="0" fontId="39" fillId="0" borderId="92" xfId="4" applyFont="1" applyBorder="1" applyAlignment="1">
      <alignment horizontal="center"/>
    </xf>
    <xf numFmtId="0" fontId="68" fillId="0" borderId="93" xfId="4" applyFont="1" applyBorder="1"/>
    <xf numFmtId="0" fontId="68" fillId="0" borderId="94" xfId="4" applyFont="1" applyBorder="1"/>
    <xf numFmtId="0" fontId="39" fillId="0" borderId="95" xfId="4" applyFont="1" applyBorder="1" applyAlignment="1">
      <alignment horizontal="center"/>
    </xf>
    <xf numFmtId="0" fontId="68" fillId="0" borderId="80" xfId="4" applyFont="1" applyBorder="1"/>
    <xf numFmtId="0" fontId="68" fillId="0" borderId="96" xfId="4" applyFont="1" applyBorder="1" applyAlignment="1">
      <alignment horizontal="center"/>
    </xf>
    <xf numFmtId="0" fontId="68" fillId="0" borderId="97" xfId="4" applyFont="1" applyBorder="1"/>
    <xf numFmtId="171" fontId="68" fillId="0" borderId="97" xfId="4" applyNumberFormat="1" applyFont="1" applyBorder="1"/>
    <xf numFmtId="171" fontId="68" fillId="0" borderId="98" xfId="4" applyNumberFormat="1" applyFont="1" applyBorder="1"/>
    <xf numFmtId="0" fontId="68" fillId="0" borderId="99" xfId="4" applyFont="1" applyBorder="1" applyAlignment="1">
      <alignment horizontal="center"/>
    </xf>
    <xf numFmtId="0" fontId="68" fillId="0" borderId="100" xfId="4" applyFont="1" applyBorder="1"/>
    <xf numFmtId="0" fontId="59" fillId="0" borderId="101" xfId="4" applyFont="1" applyBorder="1"/>
    <xf numFmtId="171" fontId="68" fillId="0" borderId="102" xfId="4" applyNumberFormat="1" applyFont="1" applyBorder="1"/>
    <xf numFmtId="0" fontId="68" fillId="0" borderId="103" xfId="4" applyFont="1" applyBorder="1"/>
    <xf numFmtId="171" fontId="68" fillId="0" borderId="103" xfId="4" applyNumberFormat="1" applyFont="1" applyBorder="1"/>
    <xf numFmtId="171" fontId="68" fillId="0" borderId="104" xfId="4" applyNumberFormat="1" applyFont="1" applyBorder="1"/>
    <xf numFmtId="0" fontId="59" fillId="0" borderId="103" xfId="4" applyFont="1" applyBorder="1"/>
    <xf numFmtId="0" fontId="59" fillId="0" borderId="100" xfId="4" applyFont="1" applyBorder="1"/>
    <xf numFmtId="171" fontId="59" fillId="0" borderId="102" xfId="4" applyNumberFormat="1" applyFont="1" applyBorder="1"/>
    <xf numFmtId="0" fontId="68" fillId="0" borderId="105" xfId="4" applyFont="1" applyBorder="1"/>
    <xf numFmtId="171" fontId="59" fillId="0" borderId="105" xfId="4" applyNumberFormat="1" applyFont="1" applyBorder="1"/>
    <xf numFmtId="171" fontId="59" fillId="0" borderId="106" xfId="4" applyNumberFormat="1" applyFont="1" applyBorder="1"/>
    <xf numFmtId="171" fontId="39" fillId="0" borderId="107" xfId="4" applyNumberFormat="1" applyFont="1" applyBorder="1"/>
    <xf numFmtId="0" fontId="59" fillId="0" borderId="108" xfId="4" applyFont="1" applyBorder="1"/>
    <xf numFmtId="171" fontId="39" fillId="0" borderId="109" xfId="4" applyNumberFormat="1" applyFont="1" applyBorder="1"/>
    <xf numFmtId="0" fontId="68" fillId="0" borderId="95" xfId="4" applyFont="1" applyBorder="1" applyAlignment="1">
      <alignment horizontal="center"/>
    </xf>
    <xf numFmtId="171" fontId="59" fillId="0" borderId="90" xfId="4" applyNumberFormat="1" applyFont="1" applyBorder="1"/>
    <xf numFmtId="171" fontId="59" fillId="0" borderId="110" xfId="4" applyNumberFormat="1" applyFont="1" applyBorder="1"/>
    <xf numFmtId="171" fontId="59" fillId="0" borderId="91" xfId="4" applyNumberFormat="1" applyFont="1" applyBorder="1"/>
    <xf numFmtId="171" fontId="59" fillId="0" borderId="86" xfId="4" applyNumberFormat="1" applyFont="1" applyBorder="1"/>
    <xf numFmtId="171" fontId="68" fillId="0" borderId="101" xfId="4" applyNumberFormat="1" applyFont="1" applyBorder="1"/>
    <xf numFmtId="0" fontId="68" fillId="0" borderId="101" xfId="4" applyFont="1" applyBorder="1"/>
    <xf numFmtId="171" fontId="59" fillId="0" borderId="101" xfId="4" applyNumberFormat="1" applyFont="1" applyBorder="1"/>
    <xf numFmtId="171" fontId="59" fillId="0" borderId="104" xfId="4" applyNumberFormat="1" applyFont="1" applyBorder="1"/>
    <xf numFmtId="0" fontId="59" fillId="0" borderId="111" xfId="4" applyFont="1" applyBorder="1"/>
    <xf numFmtId="0" fontId="68" fillId="0" borderId="112" xfId="4" applyFont="1" applyBorder="1"/>
    <xf numFmtId="0" fontId="59" fillId="0" borderId="113" xfId="4" applyFont="1" applyBorder="1"/>
    <xf numFmtId="0" fontId="59" fillId="0" borderId="114" xfId="4" applyFont="1" applyBorder="1"/>
    <xf numFmtId="0" fontId="59" fillId="0" borderId="115" xfId="4" applyFont="1" applyBorder="1"/>
    <xf numFmtId="0" fontId="68" fillId="0" borderId="116" xfId="4" applyFont="1" applyBorder="1"/>
    <xf numFmtId="171" fontId="59" fillId="0" borderId="82" xfId="4" applyNumberFormat="1" applyFont="1" applyBorder="1"/>
    <xf numFmtId="0" fontId="59" fillId="0" borderId="117" xfId="4" applyFont="1" applyBorder="1"/>
    <xf numFmtId="0" fontId="59" fillId="0" borderId="118" xfId="4" applyFont="1" applyBorder="1"/>
    <xf numFmtId="0" fontId="59" fillId="0" borderId="119" xfId="4" applyFont="1" applyBorder="1"/>
    <xf numFmtId="0" fontId="68" fillId="0" borderId="120" xfId="4" applyFont="1" applyBorder="1"/>
    <xf numFmtId="0" fontId="59" fillId="0" borderId="121" xfId="4" applyFont="1" applyBorder="1"/>
    <xf numFmtId="0" fontId="59" fillId="0" borderId="122" xfId="4" applyFont="1" applyBorder="1"/>
    <xf numFmtId="0" fontId="59" fillId="0" borderId="123" xfId="4" applyFont="1" applyBorder="1"/>
    <xf numFmtId="0" fontId="59" fillId="0" borderId="124" xfId="4" applyFont="1" applyBorder="1"/>
    <xf numFmtId="0" fontId="59" fillId="0" borderId="125" xfId="4" applyFont="1" applyBorder="1"/>
    <xf numFmtId="0" fontId="59" fillId="0" borderId="126" xfId="4" applyFont="1" applyBorder="1"/>
    <xf numFmtId="171" fontId="59" fillId="0" borderId="121" xfId="4" applyNumberFormat="1" applyFont="1" applyBorder="1"/>
    <xf numFmtId="171" fontId="39" fillId="0" borderId="127" xfId="4" applyNumberFormat="1" applyFont="1" applyBorder="1"/>
    <xf numFmtId="0" fontId="59" fillId="0" borderId="128" xfId="4" applyFont="1" applyBorder="1"/>
    <xf numFmtId="0" fontId="59" fillId="0" borderId="129" xfId="4" applyFont="1" applyBorder="1"/>
    <xf numFmtId="0" fontId="59" fillId="0" borderId="130" xfId="4" applyFont="1" applyBorder="1"/>
    <xf numFmtId="0" fontId="59" fillId="0" borderId="112" xfId="4" applyFont="1" applyBorder="1"/>
    <xf numFmtId="0" fontId="68" fillId="0" borderId="112" xfId="4" applyFont="1" applyBorder="1" applyAlignment="1">
      <alignment horizontal="center"/>
    </xf>
    <xf numFmtId="171" fontId="59" fillId="0" borderId="131" xfId="4" applyNumberFormat="1" applyFont="1" applyBorder="1"/>
    <xf numFmtId="0" fontId="59" fillId="0" borderId="132" xfId="4" applyFont="1" applyBorder="1"/>
    <xf numFmtId="0" fontId="59" fillId="0" borderId="133" xfId="4" applyFont="1" applyBorder="1"/>
    <xf numFmtId="0" fontId="59" fillId="0" borderId="0" xfId="4" applyFont="1"/>
    <xf numFmtId="0" fontId="59" fillId="0" borderId="134" xfId="4" applyFont="1" applyBorder="1"/>
    <xf numFmtId="0" fontId="39" fillId="0" borderId="75" xfId="4" applyFont="1" applyBorder="1"/>
    <xf numFmtId="0" fontId="39" fillId="0" borderId="75" xfId="4" applyFont="1" applyFill="1" applyBorder="1"/>
    <xf numFmtId="0" fontId="67" fillId="0" borderId="75" xfId="4" applyFont="1" applyBorder="1"/>
    <xf numFmtId="0" fontId="39" fillId="0" borderId="76" xfId="4" applyFont="1" applyBorder="1"/>
    <xf numFmtId="0" fontId="39" fillId="0" borderId="135" xfId="4" applyFont="1" applyBorder="1"/>
    <xf numFmtId="171" fontId="39" fillId="0" borderId="135" xfId="4" applyNumberFormat="1" applyFont="1" applyBorder="1"/>
    <xf numFmtId="171" fontId="68" fillId="0" borderId="135" xfId="4" applyNumberFormat="1" applyFont="1" applyBorder="1"/>
    <xf numFmtId="172" fontId="68" fillId="0" borderId="135" xfId="4" applyNumberFormat="1" applyFont="1" applyBorder="1"/>
    <xf numFmtId="0" fontId="49" fillId="0" borderId="0" xfId="4" applyFont="1"/>
    <xf numFmtId="0" fontId="39" fillId="0" borderId="0" xfId="4" applyFont="1"/>
    <xf numFmtId="171" fontId="39" fillId="0" borderId="0" xfId="4" applyNumberFormat="1" applyFont="1"/>
    <xf numFmtId="171" fontId="68" fillId="0" borderId="0" xfId="4" applyNumberFormat="1" applyFont="1"/>
    <xf numFmtId="2" fontId="68" fillId="0" borderId="0" xfId="4" applyNumberFormat="1" applyFont="1"/>
    <xf numFmtId="0" fontId="68" fillId="0" borderId="0" xfId="4" applyFont="1"/>
    <xf numFmtId="171" fontId="59" fillId="0" borderId="0" xfId="4" applyNumberFormat="1" applyFont="1"/>
    <xf numFmtId="2" fontId="59" fillId="0" borderId="0" xfId="4" applyNumberFormat="1" applyFont="1"/>
    <xf numFmtId="172" fontId="59" fillId="0" borderId="0" xfId="4" applyNumberFormat="1" applyFont="1"/>
    <xf numFmtId="0" fontId="39" fillId="0" borderId="77" xfId="4" applyFont="1" applyFill="1" applyBorder="1" applyAlignment="1"/>
    <xf numFmtId="0" fontId="39" fillId="0" borderId="136" xfId="4" applyFont="1" applyFill="1" applyBorder="1" applyAlignment="1"/>
    <xf numFmtId="0" fontId="39" fillId="0" borderId="119" xfId="4" applyFont="1" applyFill="1" applyBorder="1" applyAlignment="1"/>
    <xf numFmtId="0" fontId="65" fillId="0" borderId="0" xfId="4" applyBorder="1"/>
    <xf numFmtId="0" fontId="69" fillId="0" borderId="0" xfId="4" applyFont="1"/>
    <xf numFmtId="0" fontId="70" fillId="0" borderId="0" xfId="0" applyFont="1" applyBorder="1" applyAlignment="1">
      <alignment horizontal="right" vertical="center"/>
    </xf>
    <xf numFmtId="0" fontId="71" fillId="0" borderId="0" xfId="0" applyFont="1" applyBorder="1" applyAlignment="1">
      <alignment horizontal="left" vertical="center"/>
    </xf>
    <xf numFmtId="0" fontId="68" fillId="0" borderId="137" xfId="4" applyFont="1" applyBorder="1"/>
    <xf numFmtId="173" fontId="68" fillId="0" borderId="137" xfId="4" applyNumberFormat="1" applyFont="1" applyBorder="1"/>
    <xf numFmtId="0" fontId="39" fillId="0" borderId="137" xfId="4" applyFont="1" applyBorder="1"/>
    <xf numFmtId="174" fontId="68" fillId="0" borderId="137" xfId="4" applyNumberFormat="1" applyFont="1" applyBorder="1"/>
    <xf numFmtId="171" fontId="68" fillId="0" borderId="137" xfId="4" applyNumberFormat="1" applyFont="1" applyBorder="1"/>
    <xf numFmtId="174" fontId="68" fillId="0" borderId="0" xfId="4" applyNumberFormat="1" applyFont="1"/>
    <xf numFmtId="0" fontId="39" fillId="0" borderId="0" xfId="4" applyFont="1" applyBorder="1"/>
    <xf numFmtId="0" fontId="68" fillId="0" borderId="0" xfId="4" applyFont="1" applyBorder="1"/>
    <xf numFmtId="0" fontId="68" fillId="0" borderId="0" xfId="4" applyFont="1" applyAlignment="1">
      <alignment wrapText="1"/>
    </xf>
    <xf numFmtId="173" fontId="68" fillId="0" borderId="0" xfId="4" applyNumberFormat="1" applyFont="1" applyAlignment="1">
      <alignment horizontal="left" wrapText="1"/>
    </xf>
    <xf numFmtId="2" fontId="68" fillId="0" borderId="0" xfId="4" applyNumberFormat="1" applyFont="1" applyAlignment="1">
      <alignment wrapText="1"/>
    </xf>
    <xf numFmtId="171" fontId="68" fillId="0" borderId="0" xfId="4" applyNumberFormat="1" applyFont="1" applyAlignment="1">
      <alignment wrapText="1"/>
    </xf>
    <xf numFmtId="174" fontId="65" fillId="0" borderId="0" xfId="4" applyNumberFormat="1"/>
    <xf numFmtId="0" fontId="68" fillId="0" borderId="0" xfId="4" applyFont="1" applyBorder="1" applyAlignment="1">
      <alignment wrapText="1"/>
    </xf>
    <xf numFmtId="173" fontId="68" fillId="0" borderId="0" xfId="4" applyNumberFormat="1" applyFont="1" applyBorder="1" applyAlignment="1">
      <alignment horizontal="left" wrapText="1"/>
    </xf>
    <xf numFmtId="0" fontId="68" fillId="0" borderId="0" xfId="4" applyFont="1" applyFill="1" applyBorder="1" applyAlignment="1">
      <alignment wrapText="1"/>
    </xf>
    <xf numFmtId="2" fontId="68" fillId="0" borderId="0" xfId="4" applyNumberFormat="1" applyFont="1" applyFill="1" applyAlignment="1">
      <alignment wrapText="1"/>
    </xf>
    <xf numFmtId="0" fontId="72" fillId="0" borderId="0" xfId="4" applyFont="1" applyFill="1" applyBorder="1" applyAlignment="1">
      <alignment wrapText="1"/>
    </xf>
    <xf numFmtId="2" fontId="73" fillId="0" borderId="0" xfId="4" applyNumberFormat="1" applyFont="1" applyFill="1" applyAlignment="1">
      <alignment wrapText="1"/>
    </xf>
    <xf numFmtId="0" fontId="68" fillId="0" borderId="0" xfId="4" applyFont="1" applyFill="1" applyBorder="1"/>
    <xf numFmtId="174" fontId="68" fillId="0" borderId="0" xfId="4" applyNumberFormat="1" applyFont="1" applyFill="1"/>
    <xf numFmtId="2" fontId="39" fillId="0" borderId="0" xfId="4" applyNumberFormat="1" applyFont="1"/>
    <xf numFmtId="0" fontId="68" fillId="0" borderId="0" xfId="4" applyFont="1" applyFill="1" applyAlignment="1">
      <alignment wrapText="1"/>
    </xf>
    <xf numFmtId="0" fontId="49" fillId="0" borderId="0" xfId="4" applyFont="1" applyBorder="1"/>
    <xf numFmtId="0" fontId="65" fillId="0" borderId="0" xfId="4" applyFont="1" applyBorder="1"/>
    <xf numFmtId="2" fontId="65" fillId="0" borderId="0" xfId="4" applyNumberFormat="1" applyBorder="1"/>
    <xf numFmtId="174" fontId="59" fillId="0" borderId="0" xfId="4" applyNumberFormat="1" applyFont="1"/>
    <xf numFmtId="0" fontId="65" fillId="0" borderId="0" xfId="4" applyFont="1"/>
    <xf numFmtId="172" fontId="68" fillId="0" borderId="0" xfId="4" applyNumberFormat="1" applyFont="1" applyAlignment="1">
      <alignment wrapText="1"/>
    </xf>
    <xf numFmtId="173" fontId="68" fillId="0" borderId="0" xfId="4" applyNumberFormat="1" applyFont="1" applyFill="1" applyAlignment="1">
      <alignment horizontal="left" wrapText="1"/>
    </xf>
    <xf numFmtId="2" fontId="65" fillId="0" borderId="0" xfId="4" applyNumberFormat="1"/>
    <xf numFmtId="0" fontId="68" fillId="0" borderId="0" xfId="4" applyFont="1" applyFill="1"/>
    <xf numFmtId="175" fontId="68" fillId="0" borderId="0" xfId="4" applyNumberFormat="1" applyFont="1" applyAlignment="1">
      <alignment wrapText="1"/>
    </xf>
    <xf numFmtId="0" fontId="75" fillId="0" borderId="0" xfId="4" applyFont="1" applyBorder="1"/>
    <xf numFmtId="174" fontId="75" fillId="0" borderId="0" xfId="4" applyNumberFormat="1" applyFont="1" applyBorder="1"/>
    <xf numFmtId="171" fontId="75" fillId="0" borderId="0" xfId="4" applyNumberFormat="1" applyFont="1" applyBorder="1"/>
    <xf numFmtId="2" fontId="75" fillId="0" borderId="0" xfId="4" applyNumberFormat="1" applyFont="1" applyBorder="1"/>
    <xf numFmtId="0" fontId="74" fillId="0" borderId="0" xfId="4" applyFont="1"/>
    <xf numFmtId="0" fontId="76" fillId="0" borderId="138" xfId="5" applyFont="1" applyFill="1" applyBorder="1"/>
    <xf numFmtId="0" fontId="76" fillId="0" borderId="139" xfId="5" applyFont="1" applyFill="1" applyBorder="1"/>
    <xf numFmtId="0" fontId="77" fillId="0" borderId="139" xfId="5" applyFont="1" applyFill="1" applyBorder="1"/>
    <xf numFmtId="0" fontId="4" fillId="0" borderId="0" xfId="5"/>
    <xf numFmtId="0" fontId="76" fillId="0" borderId="140" xfId="5" applyFont="1" applyFill="1" applyBorder="1"/>
    <xf numFmtId="0" fontId="55" fillId="0" borderId="144" xfId="5" applyFont="1" applyFill="1" applyBorder="1"/>
    <xf numFmtId="0" fontId="76" fillId="0" borderId="144" xfId="5" applyFont="1" applyFill="1" applyBorder="1"/>
    <xf numFmtId="0" fontId="76" fillId="0" borderId="145" xfId="5" applyFont="1" applyFill="1" applyBorder="1"/>
    <xf numFmtId="0" fontId="76" fillId="0" borderId="146" xfId="5" applyFont="1" applyFill="1" applyBorder="1"/>
    <xf numFmtId="0" fontId="76" fillId="0" borderId="147" xfId="5" applyFont="1" applyFill="1" applyBorder="1"/>
    <xf numFmtId="0" fontId="76" fillId="0" borderId="148" xfId="5" applyFont="1" applyFill="1" applyBorder="1"/>
    <xf numFmtId="0" fontId="76" fillId="0" borderId="149" xfId="5" applyFont="1" applyFill="1" applyBorder="1"/>
    <xf numFmtId="0" fontId="78" fillId="0" borderId="147" xfId="5" applyFont="1" applyFill="1" applyBorder="1"/>
    <xf numFmtId="0" fontId="76" fillId="0" borderId="153" xfId="5" applyFont="1" applyFill="1" applyBorder="1"/>
    <xf numFmtId="0" fontId="76" fillId="0" borderId="154" xfId="5" applyFont="1" applyFill="1" applyBorder="1"/>
    <xf numFmtId="0" fontId="79" fillId="0" borderId="147" xfId="5" applyFont="1" applyFill="1" applyBorder="1"/>
    <xf numFmtId="0" fontId="68" fillId="0" borderId="148" xfId="5" applyFont="1" applyFill="1" applyBorder="1" applyAlignment="1">
      <alignment horizontal="left"/>
    </xf>
    <xf numFmtId="0" fontId="55" fillId="0" borderId="153" xfId="5" applyFont="1" applyFill="1" applyBorder="1"/>
    <xf numFmtId="0" fontId="55" fillId="0" borderId="147" xfId="5" applyFont="1" applyFill="1" applyBorder="1"/>
    <xf numFmtId="0" fontId="55" fillId="0" borderId="148" xfId="5" applyFont="1" applyFill="1" applyBorder="1"/>
    <xf numFmtId="0" fontId="55" fillId="0" borderId="155" xfId="5" applyFont="1" applyFill="1" applyBorder="1"/>
    <xf numFmtId="0" fontId="76" fillId="0" borderId="143" xfId="5" applyFont="1" applyFill="1" applyBorder="1"/>
    <xf numFmtId="0" fontId="76" fillId="0" borderId="156" xfId="5" applyFont="1" applyFill="1" applyBorder="1"/>
    <xf numFmtId="0" fontId="55" fillId="0" borderId="156" xfId="5" applyFont="1" applyFill="1" applyBorder="1"/>
    <xf numFmtId="0" fontId="76" fillId="0" borderId="157" xfId="5" applyFont="1" applyFill="1" applyBorder="1"/>
    <xf numFmtId="0" fontId="76" fillId="0" borderId="158" xfId="5" applyFont="1" applyFill="1" applyBorder="1"/>
    <xf numFmtId="0" fontId="76" fillId="0" borderId="159" xfId="5" applyFont="1" applyFill="1" applyBorder="1"/>
    <xf numFmtId="0" fontId="76" fillId="0" borderId="70" xfId="5" applyFont="1" applyFill="1" applyBorder="1"/>
    <xf numFmtId="0" fontId="76" fillId="0" borderId="160" xfId="5" applyFont="1" applyFill="1" applyBorder="1"/>
    <xf numFmtId="0" fontId="55" fillId="0" borderId="160" xfId="5" applyFont="1" applyFill="1" applyBorder="1"/>
    <xf numFmtId="0" fontId="76" fillId="0" borderId="161" xfId="5" applyFont="1" applyFill="1" applyBorder="1"/>
    <xf numFmtId="0" fontId="76" fillId="0" borderId="162" xfId="5" applyFont="1" applyFill="1" applyBorder="1"/>
    <xf numFmtId="0" fontId="76" fillId="0" borderId="155" xfId="5" applyFont="1" applyFill="1" applyBorder="1"/>
    <xf numFmtId="0" fontId="56" fillId="0" borderId="163" xfId="5" applyFont="1" applyFill="1" applyBorder="1" applyAlignment="1">
      <alignment horizontal="center"/>
    </xf>
    <xf numFmtId="0" fontId="55" fillId="0" borderId="164" xfId="5" applyFont="1" applyFill="1" applyBorder="1"/>
    <xf numFmtId="0" fontId="55" fillId="0" borderId="165" xfId="5" applyFont="1" applyFill="1" applyBorder="1"/>
    <xf numFmtId="0" fontId="55" fillId="0" borderId="166" xfId="5" applyFont="1" applyFill="1" applyBorder="1"/>
    <xf numFmtId="0" fontId="56" fillId="0" borderId="167" xfId="5" applyFont="1" applyFill="1" applyBorder="1" applyAlignment="1">
      <alignment horizontal="center"/>
    </xf>
    <xf numFmtId="0" fontId="55" fillId="0" borderId="143" xfId="5" applyFont="1" applyFill="1" applyBorder="1"/>
    <xf numFmtId="0" fontId="55" fillId="0" borderId="168" xfId="5" applyFont="1" applyFill="1" applyBorder="1" applyAlignment="1">
      <alignment horizontal="center"/>
    </xf>
    <xf numFmtId="0" fontId="55" fillId="0" borderId="169" xfId="5" applyFont="1" applyFill="1" applyBorder="1"/>
    <xf numFmtId="171" fontId="55" fillId="0" borderId="169" xfId="5" applyNumberFormat="1" applyFont="1" applyFill="1" applyBorder="1"/>
    <xf numFmtId="171" fontId="55" fillId="0" borderId="170" xfId="5" applyNumberFormat="1" applyFont="1" applyFill="1" applyBorder="1"/>
    <xf numFmtId="171" fontId="55" fillId="0" borderId="171" xfId="5" applyNumberFormat="1" applyFont="1" applyFill="1" applyBorder="1"/>
    <xf numFmtId="0" fontId="55" fillId="0" borderId="172" xfId="5" applyFont="1" applyFill="1" applyBorder="1" applyAlignment="1">
      <alignment horizontal="center"/>
    </xf>
    <xf numFmtId="0" fontId="55" fillId="0" borderId="0" xfId="5" applyFont="1" applyFill="1" applyBorder="1"/>
    <xf numFmtId="0" fontId="76" fillId="0" borderId="173" xfId="5" applyFont="1" applyFill="1" applyBorder="1"/>
    <xf numFmtId="171" fontId="55" fillId="0" borderId="174" xfId="5" applyNumberFormat="1" applyFont="1" applyFill="1" applyBorder="1"/>
    <xf numFmtId="0" fontId="55" fillId="0" borderId="175" xfId="5" applyFont="1" applyFill="1" applyBorder="1" applyAlignment="1">
      <alignment horizontal="center"/>
    </xf>
    <xf numFmtId="0" fontId="55" fillId="0" borderId="176" xfId="5" applyFont="1" applyFill="1" applyBorder="1"/>
    <xf numFmtId="171" fontId="55" fillId="0" borderId="176" xfId="5" applyNumberFormat="1" applyFont="1" applyFill="1" applyBorder="1"/>
    <xf numFmtId="171" fontId="55" fillId="0" borderId="177" xfId="5" applyNumberFormat="1" applyFont="1" applyFill="1" applyBorder="1"/>
    <xf numFmtId="171" fontId="55" fillId="0" borderId="0" xfId="5" applyNumberFormat="1" applyFont="1" applyFill="1" applyBorder="1"/>
    <xf numFmtId="0" fontId="55" fillId="0" borderId="178" xfId="5" applyFont="1" applyFill="1" applyBorder="1" applyAlignment="1">
      <alignment horizontal="center"/>
    </xf>
    <xf numFmtId="0" fontId="55" fillId="0" borderId="179" xfId="5" applyFont="1" applyFill="1" applyBorder="1"/>
    <xf numFmtId="171" fontId="55" fillId="0" borderId="180" xfId="5" applyNumberFormat="1" applyFont="1" applyFill="1" applyBorder="1"/>
    <xf numFmtId="0" fontId="55" fillId="0" borderId="181" xfId="5" applyFont="1" applyFill="1" applyBorder="1" applyAlignment="1">
      <alignment horizontal="center"/>
    </xf>
    <xf numFmtId="0" fontId="55" fillId="0" borderId="182" xfId="5" applyFont="1" applyFill="1" applyBorder="1"/>
    <xf numFmtId="171" fontId="55" fillId="0" borderId="182" xfId="5" applyNumberFormat="1" applyFont="1" applyFill="1" applyBorder="1"/>
    <xf numFmtId="171" fontId="55" fillId="0" borderId="183" xfId="5" applyNumberFormat="1" applyFont="1" applyFill="1" applyBorder="1"/>
    <xf numFmtId="171" fontId="55" fillId="0" borderId="179" xfId="5" applyNumberFormat="1" applyFont="1" applyFill="1" applyBorder="1"/>
    <xf numFmtId="0" fontId="76" fillId="0" borderId="182" xfId="5" applyFont="1" applyFill="1" applyBorder="1"/>
    <xf numFmtId="0" fontId="76" fillId="0" borderId="179" xfId="5" applyFont="1" applyFill="1" applyBorder="1"/>
    <xf numFmtId="171" fontId="76" fillId="0" borderId="180" xfId="5" applyNumberFormat="1" applyFont="1" applyFill="1" applyBorder="1"/>
    <xf numFmtId="0" fontId="55" fillId="0" borderId="184" xfId="5" applyFont="1" applyFill="1" applyBorder="1"/>
    <xf numFmtId="171" fontId="78" fillId="0" borderId="184" xfId="5" applyNumberFormat="1" applyFont="1" applyFill="1" applyBorder="1"/>
    <xf numFmtId="171" fontId="76" fillId="0" borderId="185" xfId="5" applyNumberFormat="1" applyFont="1" applyFill="1" applyBorder="1"/>
    <xf numFmtId="171" fontId="56" fillId="0" borderId="186" xfId="5" applyNumberFormat="1" applyFont="1" applyFill="1" applyBorder="1"/>
    <xf numFmtId="0" fontId="76" fillId="0" borderId="187" xfId="5" applyFont="1" applyFill="1" applyBorder="1"/>
    <xf numFmtId="171" fontId="56" fillId="0" borderId="188" xfId="5" applyNumberFormat="1" applyFont="1" applyFill="1" applyBorder="1"/>
    <xf numFmtId="0" fontId="55" fillId="0" borderId="167" xfId="5" applyFont="1" applyFill="1" applyBorder="1" applyAlignment="1">
      <alignment horizontal="center"/>
    </xf>
    <xf numFmtId="0" fontId="55" fillId="0" borderId="189" xfId="5" applyFont="1" applyFill="1" applyBorder="1"/>
    <xf numFmtId="171" fontId="55" fillId="0" borderId="190" xfId="5" applyNumberFormat="1" applyFont="1" applyFill="1" applyBorder="1"/>
    <xf numFmtId="171" fontId="76" fillId="0" borderId="160" xfId="5" applyNumberFormat="1" applyFont="1" applyFill="1" applyBorder="1"/>
    <xf numFmtId="171" fontId="76" fillId="0" borderId="191" xfId="5" applyNumberFormat="1" applyFont="1" applyFill="1" applyBorder="1"/>
    <xf numFmtId="171" fontId="76" fillId="0" borderId="192" xfId="5" applyNumberFormat="1" applyFont="1" applyFill="1" applyBorder="1"/>
    <xf numFmtId="0" fontId="55" fillId="0" borderId="70" xfId="5" applyFont="1" applyFill="1" applyBorder="1"/>
    <xf numFmtId="171" fontId="76" fillId="0" borderId="161" xfId="5" applyNumberFormat="1" applyFont="1" applyFill="1" applyBorder="1"/>
    <xf numFmtId="171" fontId="55" fillId="0" borderId="173" xfId="5" applyNumberFormat="1" applyFont="1" applyFill="1" applyBorder="1"/>
    <xf numFmtId="0" fontId="55" fillId="0" borderId="173" xfId="5" applyFont="1" applyFill="1" applyBorder="1"/>
    <xf numFmtId="0" fontId="55" fillId="0" borderId="154" xfId="5" applyFont="1" applyFill="1" applyBorder="1"/>
    <xf numFmtId="171" fontId="76" fillId="0" borderId="148" xfId="5" applyNumberFormat="1" applyFont="1" applyFill="1" applyBorder="1"/>
    <xf numFmtId="171" fontId="76" fillId="0" borderId="173" xfId="5" applyNumberFormat="1" applyFont="1" applyFill="1" applyBorder="1"/>
    <xf numFmtId="171" fontId="76" fillId="0" borderId="179" xfId="5" applyNumberFormat="1" applyFont="1" applyFill="1" applyBorder="1"/>
    <xf numFmtId="171" fontId="56" fillId="0" borderId="193" xfId="5" applyNumberFormat="1" applyFont="1" applyFill="1" applyBorder="1"/>
    <xf numFmtId="0" fontId="76" fillId="0" borderId="194" xfId="5" applyFont="1" applyFill="1" applyBorder="1"/>
    <xf numFmtId="0" fontId="55" fillId="0" borderId="195" xfId="5" applyFont="1" applyFill="1" applyBorder="1"/>
    <xf numFmtId="0" fontId="76" fillId="0" borderId="196" xfId="5" applyFont="1" applyFill="1" applyBorder="1"/>
    <xf numFmtId="0" fontId="76" fillId="0" borderId="197" xfId="5" applyFont="1" applyFill="1" applyBorder="1"/>
    <xf numFmtId="0" fontId="76" fillId="0" borderId="198" xfId="5" applyFont="1" applyFill="1" applyBorder="1"/>
    <xf numFmtId="0" fontId="56" fillId="0" borderId="199" xfId="5" applyFont="1" applyFill="1" applyBorder="1" applyAlignment="1">
      <alignment horizontal="center"/>
    </xf>
    <xf numFmtId="0" fontId="55" fillId="0" borderId="200" xfId="5" applyFont="1" applyFill="1" applyBorder="1"/>
    <xf numFmtId="171" fontId="76" fillId="0" borderId="162" xfId="5" applyNumberFormat="1" applyFont="1" applyFill="1" applyBorder="1"/>
    <xf numFmtId="0" fontId="76" fillId="0" borderId="201" xfId="5" applyFont="1" applyFill="1" applyBorder="1"/>
    <xf numFmtId="0" fontId="76" fillId="0" borderId="202" xfId="5" applyFont="1" applyFill="1" applyBorder="1"/>
    <xf numFmtId="0" fontId="76" fillId="0" borderId="203" xfId="5" applyFont="1" applyFill="1" applyBorder="1"/>
    <xf numFmtId="0" fontId="76" fillId="0" borderId="204" xfId="5" applyFont="1" applyFill="1" applyBorder="1"/>
    <xf numFmtId="0" fontId="55" fillId="0" borderId="205" xfId="5" applyFont="1" applyFill="1" applyBorder="1" applyAlignment="1">
      <alignment horizontal="center"/>
    </xf>
    <xf numFmtId="0" fontId="55" fillId="0" borderId="171" xfId="5" applyFont="1" applyFill="1" applyBorder="1"/>
    <xf numFmtId="0" fontId="76" fillId="0" borderId="206" xfId="5" applyFont="1" applyFill="1" applyBorder="1"/>
    <xf numFmtId="171" fontId="78" fillId="0" borderId="207" xfId="5" applyNumberFormat="1" applyFont="1" applyFill="1" applyBorder="1"/>
    <xf numFmtId="0" fontId="76" fillId="0" borderId="208" xfId="5" applyFont="1" applyFill="1" applyBorder="1"/>
    <xf numFmtId="0" fontId="76" fillId="0" borderId="209" xfId="5" applyFont="1" applyFill="1" applyBorder="1"/>
    <xf numFmtId="0" fontId="76" fillId="0" borderId="210" xfId="5" applyFont="1" applyFill="1" applyBorder="1"/>
    <xf numFmtId="171" fontId="55" fillId="0" borderId="211" xfId="5" applyNumberFormat="1" applyFont="1" applyFill="1" applyBorder="1"/>
    <xf numFmtId="171" fontId="78" fillId="0" borderId="174" xfId="5" applyNumberFormat="1" applyFont="1" applyFill="1" applyBorder="1"/>
    <xf numFmtId="171" fontId="78" fillId="0" borderId="180" xfId="5" applyNumberFormat="1" applyFont="1" applyFill="1" applyBorder="1"/>
    <xf numFmtId="0" fontId="76" fillId="0" borderId="212" xfId="5" applyFont="1" applyFill="1" applyBorder="1"/>
    <xf numFmtId="0" fontId="76" fillId="0" borderId="213" xfId="5" applyFont="1" applyFill="1" applyBorder="1"/>
    <xf numFmtId="0" fontId="76" fillId="0" borderId="214" xfId="5" applyFont="1" applyFill="1" applyBorder="1"/>
    <xf numFmtId="171" fontId="76" fillId="0" borderId="215" xfId="5" applyNumberFormat="1" applyFont="1" applyFill="1" applyBorder="1"/>
    <xf numFmtId="171" fontId="80" fillId="0" borderId="216" xfId="5" applyNumberFormat="1" applyFont="1" applyFill="1" applyBorder="1"/>
    <xf numFmtId="0" fontId="76" fillId="0" borderId="0" xfId="5" applyFont="1" applyFill="1" applyBorder="1"/>
    <xf numFmtId="0" fontId="76" fillId="0" borderId="217" xfId="5" applyFont="1" applyFill="1" applyBorder="1"/>
    <xf numFmtId="0" fontId="76" fillId="0" borderId="218" xfId="5" applyFont="1" applyFill="1" applyBorder="1"/>
    <xf numFmtId="0" fontId="76" fillId="0" borderId="219" xfId="5" applyFont="1" applyFill="1" applyBorder="1"/>
    <xf numFmtId="171" fontId="76" fillId="0" borderId="174" xfId="5" applyNumberFormat="1" applyFont="1" applyFill="1" applyBorder="1"/>
    <xf numFmtId="0" fontId="55" fillId="0" borderId="220" xfId="5" applyFont="1" applyFill="1" applyBorder="1"/>
    <xf numFmtId="0" fontId="76" fillId="0" borderId="221" xfId="5" applyFont="1" applyFill="1" applyBorder="1"/>
    <xf numFmtId="0" fontId="76" fillId="0" borderId="222" xfId="5" applyFont="1" applyFill="1" applyBorder="1"/>
    <xf numFmtId="0" fontId="55" fillId="0" borderId="221" xfId="5" applyFont="1" applyFill="1" applyBorder="1" applyAlignment="1">
      <alignment horizontal="center"/>
    </xf>
    <xf numFmtId="0" fontId="55" fillId="0" borderId="221" xfId="5" applyFont="1" applyFill="1" applyBorder="1"/>
    <xf numFmtId="171" fontId="76" fillId="0" borderId="223" xfId="5" applyNumberFormat="1" applyFont="1" applyFill="1" applyBorder="1"/>
    <xf numFmtId="0" fontId="76" fillId="0" borderId="224" xfId="5" applyFont="1" applyFill="1" applyBorder="1"/>
    <xf numFmtId="0" fontId="76" fillId="0" borderId="225" xfId="5" applyFont="1" applyFill="1" applyBorder="1"/>
    <xf numFmtId="0" fontId="76" fillId="0" borderId="220" xfId="5" applyFont="1" applyFill="1" applyBorder="1"/>
    <xf numFmtId="0" fontId="76" fillId="0" borderId="226" xfId="5" applyFont="1" applyFill="1" applyBorder="1"/>
    <xf numFmtId="0" fontId="76" fillId="0" borderId="227" xfId="5" applyFont="1" applyFill="1" applyBorder="1"/>
    <xf numFmtId="0" fontId="76" fillId="0" borderId="228" xfId="5" applyFont="1" applyFill="1" applyBorder="1"/>
    <xf numFmtId="0" fontId="56" fillId="0" borderId="138" xfId="5" applyFont="1" applyFill="1" applyBorder="1"/>
    <xf numFmtId="0" fontId="39" fillId="0" borderId="138" xfId="5" applyFont="1" applyFill="1" applyBorder="1"/>
    <xf numFmtId="0" fontId="56" fillId="4" borderId="2" xfId="5" applyFont="1" applyFill="1" applyBorder="1"/>
    <xf numFmtId="0" fontId="81" fillId="4" borderId="0" xfId="5" applyFont="1" applyFill="1"/>
    <xf numFmtId="0" fontId="56" fillId="4" borderId="2" xfId="5" applyFont="1" applyFill="1" applyBorder="1" applyAlignment="1">
      <alignment horizontal="center"/>
    </xf>
    <xf numFmtId="0" fontId="81" fillId="0" borderId="0" xfId="5" applyFont="1"/>
    <xf numFmtId="0" fontId="70" fillId="0" borderId="0" xfId="0" applyFont="1" applyAlignment="1">
      <alignment horizontal="right" vertical="center"/>
    </xf>
    <xf numFmtId="0" fontId="71" fillId="0" borderId="0" xfId="0" applyFont="1" applyAlignment="1">
      <alignment horizontal="left" vertical="center"/>
    </xf>
    <xf numFmtId="0" fontId="55" fillId="0" borderId="2" xfId="5" applyFont="1" applyBorder="1"/>
    <xf numFmtId="49" fontId="55" fillId="0" borderId="2" xfId="5" applyNumberFormat="1" applyFont="1" applyBorder="1"/>
    <xf numFmtId="0" fontId="56" fillId="0" borderId="2" xfId="5" applyFont="1" applyBorder="1"/>
    <xf numFmtId="174" fontId="55" fillId="0" borderId="2" xfId="5" applyNumberFormat="1" applyFont="1" applyBorder="1"/>
    <xf numFmtId="171" fontId="55" fillId="0" borderId="2" xfId="5" applyNumberFormat="1" applyFont="1" applyBorder="1"/>
    <xf numFmtId="0" fontId="82" fillId="0" borderId="0" xfId="5" applyFont="1"/>
    <xf numFmtId="0" fontId="55" fillId="0" borderId="0" xfId="5" applyFont="1"/>
    <xf numFmtId="174" fontId="55" fillId="0" borderId="0" xfId="5" applyNumberFormat="1" applyFont="1"/>
    <xf numFmtId="171" fontId="55" fillId="0" borderId="0" xfId="5" applyNumberFormat="1" applyFont="1"/>
    <xf numFmtId="0" fontId="55" fillId="0" borderId="0" xfId="5" applyFont="1" applyAlignment="1">
      <alignment horizontal="center" wrapText="1"/>
    </xf>
    <xf numFmtId="0" fontId="55" fillId="0" borderId="0" xfId="5" applyFont="1" applyAlignment="1">
      <alignment wrapText="1"/>
    </xf>
    <xf numFmtId="49" fontId="55" fillId="0" borderId="0" xfId="5" applyNumberFormat="1" applyFont="1" applyAlignment="1">
      <alignment horizontal="left" wrapText="1"/>
    </xf>
    <xf numFmtId="171" fontId="55" fillId="0" borderId="0" xfId="5" applyNumberFormat="1" applyFont="1" applyAlignment="1">
      <alignment wrapText="1"/>
    </xf>
    <xf numFmtId="0" fontId="76" fillId="0" borderId="0" xfId="5" applyFont="1"/>
    <xf numFmtId="174" fontId="4" fillId="0" borderId="0" xfId="5" applyNumberFormat="1"/>
    <xf numFmtId="0" fontId="4" fillId="0" borderId="0" xfId="5" applyFont="1"/>
    <xf numFmtId="171" fontId="56" fillId="0" borderId="0" xfId="5" applyNumberFormat="1" applyFont="1"/>
    <xf numFmtId="174" fontId="56" fillId="0" borderId="0" xfId="5" applyNumberFormat="1" applyFont="1"/>
    <xf numFmtId="174" fontId="76" fillId="0" borderId="0" xfId="5" applyNumberFormat="1" applyFont="1"/>
    <xf numFmtId="171" fontId="76" fillId="0" borderId="0" xfId="5" applyNumberFormat="1" applyFont="1"/>
    <xf numFmtId="171" fontId="55" fillId="0" borderId="0" xfId="5" applyNumberFormat="1" applyFont="1" applyFill="1" applyAlignment="1">
      <alignment wrapText="1"/>
    </xf>
    <xf numFmtId="0" fontId="76" fillId="0" borderId="0" xfId="5" applyFont="1" applyFill="1"/>
    <xf numFmtId="171" fontId="4" fillId="0" borderId="0" xfId="5" applyNumberFormat="1"/>
    <xf numFmtId="2" fontId="4" fillId="0" borderId="0" xfId="5" applyNumberFormat="1"/>
    <xf numFmtId="0" fontId="55" fillId="0" borderId="0" xfId="5" applyFont="1" applyFill="1" applyAlignment="1">
      <alignment wrapText="1"/>
    </xf>
    <xf numFmtId="0" fontId="55" fillId="0" borderId="0" xfId="5" applyFont="1" applyFill="1"/>
    <xf numFmtId="2" fontId="4" fillId="0" borderId="0" xfId="5" applyNumberFormat="1" applyBorder="1"/>
    <xf numFmtId="2" fontId="54" fillId="0" borderId="0" xfId="5" applyNumberFormat="1" applyFont="1" applyBorder="1"/>
    <xf numFmtId="0" fontId="4" fillId="0" borderId="0" xfId="5" applyFont="1" applyBorder="1"/>
    <xf numFmtId="0" fontId="4" fillId="0" borderId="0" xfId="5" applyBorder="1"/>
    <xf numFmtId="171" fontId="4" fillId="0" borderId="0" xfId="5" applyNumberFormat="1" applyBorder="1"/>
    <xf numFmtId="0" fontId="4" fillId="0" borderId="0" xfId="5" applyFont="1" applyBorder="1" applyAlignment="1">
      <alignment horizontal="right"/>
    </xf>
    <xf numFmtId="0" fontId="54" fillId="0" borderId="0" xfId="5" applyFont="1" applyBorder="1"/>
    <xf numFmtId="171" fontId="54" fillId="0" borderId="0" xfId="5" applyNumberFormat="1" applyFont="1" applyBorder="1"/>
    <xf numFmtId="0" fontId="55" fillId="5" borderId="0" xfId="5" applyFont="1" applyFill="1" applyAlignment="1">
      <alignment horizontal="center" wrapText="1"/>
    </xf>
    <xf numFmtId="49" fontId="55" fillId="0" borderId="0" xfId="5" applyNumberFormat="1" applyFont="1" applyFill="1" applyAlignment="1">
      <alignment horizontal="left" wrapText="1"/>
    </xf>
    <xf numFmtId="2" fontId="76" fillId="0" borderId="0" xfId="5" applyNumberFormat="1" applyFont="1" applyFill="1"/>
    <xf numFmtId="174" fontId="55" fillId="0" borderId="0" xfId="5" applyNumberFormat="1" applyFont="1" applyFill="1"/>
    <xf numFmtId="0" fontId="73" fillId="0" borderId="0" xfId="5" applyFont="1" applyAlignment="1">
      <alignment wrapText="1"/>
    </xf>
    <xf numFmtId="0" fontId="4" fillId="0" borderId="0" xfId="5" applyFont="1" applyAlignment="1">
      <alignment horizontal="right"/>
    </xf>
    <xf numFmtId="171" fontId="54" fillId="0" borderId="0" xfId="5" applyNumberFormat="1" applyFont="1"/>
    <xf numFmtId="0" fontId="54" fillId="0" borderId="0" xfId="5" applyFont="1"/>
    <xf numFmtId="0" fontId="56" fillId="0" borderId="0" xfId="5" applyFont="1"/>
    <xf numFmtId="0" fontId="83" fillId="0" borderId="2" xfId="5" applyFont="1" applyBorder="1"/>
    <xf numFmtId="174" fontId="83" fillId="0" borderId="2" xfId="5" applyNumberFormat="1" applyFont="1" applyBorder="1"/>
    <xf numFmtId="171" fontId="83" fillId="0" borderId="2" xfId="5" applyNumberFormat="1" applyFont="1" applyBorder="1"/>
    <xf numFmtId="2" fontId="83" fillId="0" borderId="2" xfId="5" applyNumberFormat="1" applyFont="1" applyBorder="1"/>
    <xf numFmtId="0" fontId="68" fillId="0" borderId="148" xfId="5" applyFont="1" applyFill="1" applyBorder="1"/>
    <xf numFmtId="171" fontId="76" fillId="0" borderId="184" xfId="5" applyNumberFormat="1" applyFont="1" applyFill="1" applyBorder="1"/>
    <xf numFmtId="171" fontId="76" fillId="0" borderId="190" xfId="5" applyNumberFormat="1" applyFont="1" applyFill="1" applyBorder="1"/>
    <xf numFmtId="0" fontId="56" fillId="0" borderId="204" xfId="5" applyFont="1" applyFill="1" applyBorder="1" applyAlignment="1">
      <alignment horizontal="left"/>
    </xf>
    <xf numFmtId="0" fontId="84" fillId="0" borderId="0" xfId="5" applyFont="1" applyAlignment="1">
      <alignment wrapText="1"/>
    </xf>
    <xf numFmtId="49" fontId="84" fillId="0" borderId="0" xfId="5" applyNumberFormat="1" applyFont="1" applyAlignment="1">
      <alignment horizontal="left" wrapText="1"/>
    </xf>
    <xf numFmtId="0" fontId="84" fillId="0" borderId="0" xfId="5" applyFont="1" applyFill="1" applyAlignment="1">
      <alignment wrapText="1"/>
    </xf>
    <xf numFmtId="171" fontId="84" fillId="0" borderId="0" xfId="5" applyNumberFormat="1" applyFont="1" applyFill="1" applyAlignment="1">
      <alignment wrapText="1"/>
    </xf>
    <xf numFmtId="171" fontId="84" fillId="0" borderId="0" xfId="5" applyNumberFormat="1" applyFont="1" applyAlignment="1">
      <alignment wrapText="1"/>
    </xf>
    <xf numFmtId="0" fontId="85" fillId="0" borderId="0" xfId="5" applyFont="1"/>
    <xf numFmtId="174" fontId="84" fillId="0" borderId="0" xfId="5" applyNumberFormat="1" applyFont="1"/>
    <xf numFmtId="174" fontId="86" fillId="0" borderId="0" xfId="5" applyNumberFormat="1" applyFont="1"/>
    <xf numFmtId="0" fontId="55" fillId="0" borderId="150" xfId="5" applyFont="1" applyFill="1" applyBorder="1" applyAlignment="1"/>
    <xf numFmtId="0" fontId="55" fillId="0" borderId="151" xfId="5" applyFont="1" applyFill="1" applyBorder="1" applyAlignment="1"/>
    <xf numFmtId="0" fontId="55" fillId="0" borderId="152" xfId="5" applyFont="1" applyFill="1" applyBorder="1" applyAlignment="1"/>
    <xf numFmtId="0" fontId="76" fillId="0" borderId="147" xfId="5" applyFont="1" applyFill="1" applyBorder="1" applyAlignment="1">
      <alignment horizontal="left"/>
    </xf>
    <xf numFmtId="0" fontId="68" fillId="0" borderId="148" xfId="5" applyFont="1" applyFill="1" applyBorder="1" applyAlignment="1">
      <alignment horizontal="center"/>
    </xf>
    <xf numFmtId="0" fontId="55" fillId="0" borderId="0" xfId="5" applyFont="1" applyAlignment="1">
      <alignment horizontal="left" wrapText="1"/>
    </xf>
    <xf numFmtId="0" fontId="88" fillId="0" borderId="231" xfId="6" applyNumberFormat="1" applyFont="1" applyFill="1" applyBorder="1" applyAlignment="1" applyProtection="1">
      <alignment horizontal="left" vertical="center"/>
    </xf>
    <xf numFmtId="0" fontId="88" fillId="0" borderId="232" xfId="6" applyNumberFormat="1" applyFont="1" applyFill="1" applyBorder="1" applyAlignment="1" applyProtection="1">
      <alignment horizontal="left" vertical="center"/>
    </xf>
    <xf numFmtId="0" fontId="89" fillId="0" borderId="232" xfId="6" applyNumberFormat="1" applyFont="1" applyFill="1" applyBorder="1" applyAlignment="1" applyProtection="1">
      <alignment horizontal="left" vertical="center"/>
    </xf>
    <xf numFmtId="0" fontId="88" fillId="0" borderId="233" xfId="6" applyNumberFormat="1" applyFont="1" applyFill="1" applyBorder="1" applyAlignment="1" applyProtection="1">
      <alignment horizontal="left" vertical="center"/>
    </xf>
    <xf numFmtId="0" fontId="87" fillId="0" borderId="0" xfId="6" applyAlignment="1" applyProtection="1"/>
    <xf numFmtId="0" fontId="41" fillId="0" borderId="234" xfId="6" applyNumberFormat="1" applyFont="1" applyFill="1" applyBorder="1" applyAlignment="1" applyProtection="1">
      <alignment vertical="center"/>
    </xf>
    <xf numFmtId="0" fontId="41" fillId="0" borderId="235" xfId="6" applyNumberFormat="1" applyFont="1" applyFill="1" applyBorder="1" applyAlignment="1" applyProtection="1">
      <alignment vertical="center"/>
    </xf>
    <xf numFmtId="0" fontId="41" fillId="0" borderId="236" xfId="6" applyNumberFormat="1" applyFont="1" applyFill="1" applyBorder="1" applyAlignment="1" applyProtection="1">
      <alignment vertical="center"/>
    </xf>
    <xf numFmtId="0" fontId="41" fillId="0" borderId="237" xfId="6" applyNumberFormat="1" applyFont="1" applyFill="1" applyBorder="1" applyAlignment="1" applyProtection="1">
      <alignment vertical="center"/>
    </xf>
    <xf numFmtId="0" fontId="41" fillId="0" borderId="0" xfId="6" applyNumberFormat="1" applyFont="1" applyFill="1" applyAlignment="1" applyProtection="1">
      <alignment vertical="center"/>
    </xf>
    <xf numFmtId="176" fontId="41" fillId="0" borderId="0" xfId="6" applyNumberFormat="1" applyFont="1" applyFill="1" applyAlignment="1" applyProtection="1">
      <alignment vertical="center"/>
    </xf>
    <xf numFmtId="176" fontId="41" fillId="0" borderId="238" xfId="6" applyNumberFormat="1" applyFont="1" applyFill="1" applyBorder="1" applyAlignment="1" applyProtection="1">
      <alignment vertical="center"/>
    </xf>
    <xf numFmtId="0" fontId="41" fillId="0" borderId="239" xfId="6" applyNumberFormat="1" applyFont="1" applyFill="1" applyBorder="1" applyAlignment="1" applyProtection="1">
      <alignment vertical="center"/>
    </xf>
    <xf numFmtId="0" fontId="41" fillId="0" borderId="240" xfId="6" applyNumberFormat="1" applyFont="1" applyFill="1" applyBorder="1" applyAlignment="1" applyProtection="1">
      <alignment vertical="center"/>
    </xf>
    <xf numFmtId="176" fontId="41" fillId="0" borderId="241" xfId="6" applyNumberFormat="1" applyFont="1" applyFill="1" applyBorder="1" applyAlignment="1" applyProtection="1">
      <alignment vertical="center"/>
    </xf>
    <xf numFmtId="0" fontId="41" fillId="0" borderId="242" xfId="6" applyNumberFormat="1" applyFont="1" applyFill="1" applyBorder="1" applyAlignment="1" applyProtection="1">
      <alignment vertical="center"/>
    </xf>
    <xf numFmtId="176" fontId="41" fillId="0" borderId="243" xfId="6" applyNumberFormat="1" applyFont="1" applyFill="1" applyBorder="1" applyAlignment="1" applyProtection="1">
      <alignment vertical="center"/>
    </xf>
    <xf numFmtId="0" fontId="41" fillId="0" borderId="74" xfId="6" applyNumberFormat="1" applyFont="1" applyFill="1" applyBorder="1" applyAlignment="1" applyProtection="1">
      <alignment vertical="center"/>
    </xf>
    <xf numFmtId="0" fontId="41" fillId="0" borderId="237" xfId="6" applyNumberFormat="1" applyFont="1" applyFill="1" applyBorder="1" applyAlignment="1" applyProtection="1"/>
    <xf numFmtId="0" fontId="41" fillId="0" borderId="0" xfId="6" applyNumberFormat="1" applyFont="1" applyFill="1" applyAlignment="1" applyProtection="1"/>
    <xf numFmtId="0" fontId="41" fillId="0" borderId="0" xfId="6" applyNumberFormat="1" applyFont="1" applyFill="1" applyAlignment="1" applyProtection="1">
      <alignment horizontal="right"/>
    </xf>
    <xf numFmtId="0" fontId="41" fillId="0" borderId="240" xfId="6" applyNumberFormat="1" applyFont="1" applyFill="1" applyBorder="1" applyAlignment="1" applyProtection="1"/>
    <xf numFmtId="0" fontId="41" fillId="0" borderId="137" xfId="6" applyNumberFormat="1" applyFont="1" applyFill="1" applyBorder="1" applyAlignment="1" applyProtection="1">
      <alignment vertical="center"/>
    </xf>
    <xf numFmtId="0" fontId="41" fillId="0" borderId="239" xfId="6" applyNumberFormat="1" applyFont="1" applyFill="1" applyBorder="1" applyAlignment="1" applyProtection="1">
      <alignment horizontal="right" vertical="center"/>
    </xf>
    <xf numFmtId="176" fontId="90" fillId="0" borderId="0" xfId="6" applyNumberFormat="1" applyFont="1" applyFill="1" applyAlignment="1" applyProtection="1">
      <alignment vertical="center"/>
    </xf>
    <xf numFmtId="0" fontId="90" fillId="0" borderId="0" xfId="6" applyNumberFormat="1" applyFont="1" applyFill="1" applyAlignment="1" applyProtection="1">
      <alignment vertical="center"/>
    </xf>
    <xf numFmtId="176" fontId="41" fillId="0" borderId="68" xfId="6" applyNumberFormat="1" applyFont="1" applyFill="1" applyBorder="1" applyAlignment="1" applyProtection="1">
      <alignment horizontal="left" vertical="center"/>
    </xf>
    <xf numFmtId="176" fontId="41" fillId="0" borderId="71" xfId="6" applyNumberFormat="1" applyFont="1" applyFill="1" applyBorder="1" applyAlignment="1" applyProtection="1">
      <alignment horizontal="left" vertical="center"/>
    </xf>
    <xf numFmtId="0" fontId="41" fillId="0" borderId="72" xfId="6" applyNumberFormat="1" applyFont="1" applyFill="1" applyBorder="1" applyAlignment="1" applyProtection="1">
      <alignment vertical="center"/>
    </xf>
    <xf numFmtId="0" fontId="41" fillId="0" borderId="242" xfId="6" applyNumberFormat="1" applyFont="1" applyFill="1" applyBorder="1" applyAlignment="1" applyProtection="1">
      <alignment horizontal="right" vertical="center"/>
    </xf>
    <xf numFmtId="176" fontId="41" fillId="0" borderId="71" xfId="6" applyNumberFormat="1" applyFont="1" applyFill="1" applyBorder="1" applyAlignment="1" applyProtection="1">
      <alignment vertical="center"/>
    </xf>
    <xf numFmtId="0" fontId="41" fillId="0" borderId="244" xfId="6" applyNumberFormat="1" applyFont="1" applyFill="1" applyBorder="1" applyAlignment="1" applyProtection="1">
      <alignment vertical="center"/>
    </xf>
    <xf numFmtId="0" fontId="41" fillId="0" borderId="74" xfId="6" applyNumberFormat="1" applyFont="1" applyFill="1" applyBorder="1" applyAlignment="1" applyProtection="1">
      <alignment horizontal="right" vertical="center"/>
    </xf>
    <xf numFmtId="0" fontId="90" fillId="0" borderId="0" xfId="6" applyNumberFormat="1" applyFont="1" applyFill="1" applyAlignment="1" applyProtection="1"/>
    <xf numFmtId="176" fontId="41" fillId="0" borderId="68" xfId="6" applyNumberFormat="1" applyFont="1" applyFill="1" applyBorder="1" applyAlignment="1" applyProtection="1">
      <alignment vertical="center"/>
    </xf>
    <xf numFmtId="0" fontId="41" fillId="0" borderId="73" xfId="6" applyNumberFormat="1" applyFont="1" applyFill="1" applyBorder="1" applyAlignment="1" applyProtection="1">
      <alignment vertical="center"/>
    </xf>
    <xf numFmtId="3" fontId="41" fillId="0" borderId="68" xfId="6" applyNumberFormat="1" applyFont="1" applyFill="1" applyBorder="1" applyAlignment="1" applyProtection="1">
      <alignment horizontal="right" vertical="center"/>
    </xf>
    <xf numFmtId="0" fontId="41" fillId="0" borderId="245" xfId="6" applyNumberFormat="1" applyFont="1" applyFill="1" applyBorder="1" applyAlignment="1" applyProtection="1">
      <alignment vertical="center"/>
    </xf>
    <xf numFmtId="0" fontId="41" fillId="0" borderId="246" xfId="6" applyNumberFormat="1" applyFont="1" applyFill="1" applyBorder="1" applyAlignment="1" applyProtection="1">
      <alignment vertical="center"/>
    </xf>
    <xf numFmtId="0" fontId="41" fillId="0" borderId="247" xfId="6" applyNumberFormat="1" applyFont="1" applyFill="1" applyBorder="1" applyAlignment="1" applyProtection="1">
      <alignment vertical="center"/>
    </xf>
    <xf numFmtId="0" fontId="67" fillId="0" borderId="234" xfId="6" applyNumberFormat="1" applyFont="1" applyFill="1" applyBorder="1" applyAlignment="1" applyProtection="1">
      <alignment vertical="center"/>
    </xf>
    <xf numFmtId="0" fontId="67" fillId="0" borderId="235" xfId="6" applyNumberFormat="1" applyFont="1" applyFill="1" applyBorder="1" applyAlignment="1" applyProtection="1">
      <alignment vertical="center"/>
    </xf>
    <xf numFmtId="0" fontId="67" fillId="0" borderId="236" xfId="6" applyNumberFormat="1" applyFont="1" applyFill="1" applyBorder="1" applyAlignment="1" applyProtection="1">
      <alignment vertical="center"/>
    </xf>
    <xf numFmtId="0" fontId="59" fillId="0" borderId="248" xfId="6" applyNumberFormat="1" applyFont="1" applyFill="1" applyBorder="1" applyAlignment="1" applyProtection="1">
      <alignment vertical="center"/>
    </xf>
    <xf numFmtId="0" fontId="59" fillId="0" borderId="73" xfId="6" applyNumberFormat="1" applyFont="1" applyFill="1" applyBorder="1" applyAlignment="1" applyProtection="1">
      <alignment vertical="center"/>
    </xf>
    <xf numFmtId="176" fontId="59" fillId="0" borderId="73" xfId="6" applyNumberFormat="1" applyFont="1" applyFill="1" applyBorder="1" applyAlignment="1" applyProtection="1">
      <alignment vertical="center"/>
    </xf>
    <xf numFmtId="0" fontId="59" fillId="0" borderId="71" xfId="6" applyNumberFormat="1" applyFont="1" applyFill="1" applyBorder="1" applyAlignment="1" applyProtection="1">
      <alignment vertical="center"/>
    </xf>
    <xf numFmtId="0" fontId="59" fillId="0" borderId="72" xfId="6" applyNumberFormat="1" applyFont="1" applyFill="1" applyBorder="1" applyAlignment="1" applyProtection="1">
      <alignment vertical="center"/>
    </xf>
    <xf numFmtId="0" fontId="59" fillId="0" borderId="249" xfId="6" applyNumberFormat="1" applyFont="1" applyFill="1" applyBorder="1" applyAlignment="1" applyProtection="1">
      <alignment vertical="center"/>
    </xf>
    <xf numFmtId="0" fontId="59" fillId="0" borderId="248" xfId="6" applyNumberFormat="1" applyFont="1" applyFill="1" applyBorder="1" applyAlignment="1" applyProtection="1">
      <alignment horizontal="left" vertical="center"/>
    </xf>
    <xf numFmtId="0" fontId="59" fillId="0" borderId="73" xfId="6" applyNumberFormat="1" applyFont="1" applyFill="1" applyBorder="1" applyAlignment="1" applyProtection="1">
      <alignment horizontal="left" vertical="center"/>
    </xf>
    <xf numFmtId="0" fontId="59" fillId="0" borderId="72" xfId="6" applyNumberFormat="1" applyFont="1" applyFill="1" applyBorder="1" applyAlignment="1" applyProtection="1">
      <alignment horizontal="left" vertical="center"/>
    </xf>
    <xf numFmtId="0" fontId="59" fillId="0" borderId="250" xfId="6" applyNumberFormat="1" applyFont="1" applyFill="1" applyBorder="1" applyAlignment="1" applyProtection="1">
      <alignment vertical="center"/>
    </xf>
    <xf numFmtId="0" fontId="59" fillId="0" borderId="251" xfId="6" applyNumberFormat="1" applyFont="1" applyFill="1" applyBorder="1" applyAlignment="1" applyProtection="1">
      <alignment vertical="center"/>
    </xf>
    <xf numFmtId="177" fontId="59" fillId="0" borderId="252" xfId="6" applyNumberFormat="1" applyFont="1" applyFill="1" applyBorder="1" applyAlignment="1" applyProtection="1">
      <alignment vertical="center"/>
    </xf>
    <xf numFmtId="3" fontId="59" fillId="0" borderId="253" xfId="6" applyNumberFormat="1" applyFont="1" applyFill="1" applyBorder="1" applyAlignment="1" applyProtection="1">
      <alignment vertical="center"/>
    </xf>
    <xf numFmtId="3" fontId="59" fillId="0" borderId="252" xfId="6" applyNumberFormat="1" applyFont="1" applyFill="1" applyBorder="1" applyAlignment="1" applyProtection="1">
      <alignment vertical="center"/>
    </xf>
    <xf numFmtId="0" fontId="59" fillId="0" borderId="253" xfId="6" applyNumberFormat="1" applyFont="1" applyFill="1" applyBorder="1" applyAlignment="1" applyProtection="1">
      <alignment vertical="center"/>
    </xf>
    <xf numFmtId="177" fontId="59" fillId="0" borderId="251" xfId="6" applyNumberFormat="1" applyFont="1" applyFill="1" applyBorder="1" applyAlignment="1" applyProtection="1">
      <alignment vertical="center"/>
    </xf>
    <xf numFmtId="3" fontId="59" fillId="0" borderId="251" xfId="6" applyNumberFormat="1" applyFont="1" applyFill="1" applyBorder="1" applyAlignment="1" applyProtection="1">
      <alignment vertical="center"/>
    </xf>
    <xf numFmtId="3" fontId="59" fillId="0" borderId="254" xfId="6" applyNumberFormat="1" applyFont="1" applyFill="1" applyBorder="1" applyAlignment="1" applyProtection="1">
      <alignment vertical="center"/>
    </xf>
    <xf numFmtId="0" fontId="67" fillId="0" borderId="231" xfId="6" applyNumberFormat="1" applyFont="1" applyFill="1" applyBorder="1" applyAlignment="1" applyProtection="1">
      <alignment vertical="center"/>
    </xf>
    <xf numFmtId="0" fontId="67" fillId="0" borderId="232" xfId="6" applyNumberFormat="1" applyFont="1" applyFill="1" applyBorder="1" applyAlignment="1" applyProtection="1">
      <alignment vertical="center"/>
    </xf>
    <xf numFmtId="176" fontId="91" fillId="0" borderId="232" xfId="6" applyNumberFormat="1" applyFont="1" applyFill="1" applyBorder="1" applyAlignment="1" applyProtection="1">
      <alignment vertical="center"/>
    </xf>
    <xf numFmtId="176" fontId="67" fillId="0" borderId="232" xfId="6" applyNumberFormat="1" applyFont="1" applyFill="1" applyBorder="1" applyAlignment="1" applyProtection="1">
      <alignment horizontal="left" vertical="center"/>
    </xf>
    <xf numFmtId="0" fontId="67" fillId="0" borderId="233" xfId="6" applyNumberFormat="1" applyFont="1" applyFill="1" applyBorder="1" applyAlignment="1" applyProtection="1">
      <alignment vertical="center"/>
    </xf>
    <xf numFmtId="0" fontId="92" fillId="6" borderId="255" xfId="6" applyNumberFormat="1" applyFont="1" applyFill="1" applyBorder="1" applyAlignment="1" applyProtection="1">
      <alignment horizontal="center" vertical="center"/>
    </xf>
    <xf numFmtId="0" fontId="67" fillId="6" borderId="256" xfId="6" applyNumberFormat="1" applyFont="1" applyFill="1" applyBorder="1" applyAlignment="1" applyProtection="1">
      <alignment horizontal="center" vertical="center"/>
    </xf>
    <xf numFmtId="0" fontId="93" fillId="0" borderId="257" xfId="6" applyNumberFormat="1" applyFont="1" applyFill="1" applyBorder="1" applyAlignment="1" applyProtection="1">
      <alignment horizontal="left" vertical="center"/>
    </xf>
    <xf numFmtId="0" fontId="67" fillId="0" borderId="257" xfId="6" applyNumberFormat="1" applyFont="1" applyFill="1" applyBorder="1" applyAlignment="1" applyProtection="1">
      <alignment horizontal="left" vertical="center"/>
    </xf>
    <xf numFmtId="0" fontId="67" fillId="0" borderId="258" xfId="6" applyNumberFormat="1" applyFont="1" applyFill="1" applyBorder="1" applyAlignment="1" applyProtection="1">
      <alignment horizontal="left" vertical="center"/>
    </xf>
    <xf numFmtId="0" fontId="59" fillId="6" borderId="256" xfId="6" applyNumberFormat="1" applyFont="1" applyFill="1" applyBorder="1" applyAlignment="1" applyProtection="1">
      <alignment horizontal="center" vertical="center"/>
    </xf>
    <xf numFmtId="0" fontId="91" fillId="6" borderId="256" xfId="6" applyNumberFormat="1" applyFont="1" applyFill="1" applyBorder="1" applyAlignment="1" applyProtection="1">
      <alignment vertical="center"/>
    </xf>
    <xf numFmtId="0" fontId="68" fillId="0" borderId="259" xfId="6" applyNumberFormat="1" applyFont="1" applyFill="1" applyBorder="1" applyAlignment="1" applyProtection="1">
      <alignment horizontal="center" vertical="center"/>
    </xf>
    <xf numFmtId="0" fontId="67" fillId="0" borderId="238" xfId="6" applyNumberFormat="1" applyFont="1" applyFill="1" applyBorder="1" applyAlignment="1" applyProtection="1">
      <alignment vertical="center"/>
    </xf>
    <xf numFmtId="0" fontId="67" fillId="0" borderId="239" xfId="6" applyNumberFormat="1" applyFont="1" applyFill="1" applyBorder="1" applyAlignment="1" applyProtection="1">
      <alignment vertical="center"/>
    </xf>
    <xf numFmtId="0" fontId="68" fillId="0" borderId="68" xfId="6" applyNumberFormat="1" applyFont="1" applyFill="1" applyBorder="1" applyAlignment="1" applyProtection="1">
      <alignment vertical="center"/>
    </xf>
    <xf numFmtId="178" fontId="59" fillId="0" borderId="71" xfId="6" applyNumberFormat="1" applyFont="1" applyFill="1" applyBorder="1" applyAlignment="1" applyProtection="1">
      <alignment vertical="center"/>
    </xf>
    <xf numFmtId="3" fontId="59" fillId="0" borderId="249" xfId="6" applyNumberFormat="1" applyFont="1" applyFill="1" applyBorder="1" applyAlignment="1" applyProtection="1">
      <alignment vertical="center"/>
    </xf>
    <xf numFmtId="0" fontId="68" fillId="0" borderId="71" xfId="6" applyNumberFormat="1" applyFont="1" applyFill="1" applyBorder="1" applyAlignment="1" applyProtection="1">
      <alignment vertical="center"/>
    </xf>
    <xf numFmtId="0" fontId="68" fillId="0" borderId="72" xfId="6" applyNumberFormat="1" applyFont="1" applyFill="1" applyBorder="1" applyAlignment="1" applyProtection="1">
      <alignment vertical="center"/>
    </xf>
    <xf numFmtId="3" fontId="59" fillId="0" borderId="71" xfId="6" applyNumberFormat="1" applyFont="1" applyFill="1" applyBorder="1" applyAlignment="1" applyProtection="1">
      <alignment vertical="center"/>
    </xf>
    <xf numFmtId="176" fontId="68" fillId="0" borderId="71" xfId="6" applyNumberFormat="1" applyFont="1" applyFill="1" applyBorder="1" applyAlignment="1" applyProtection="1">
      <alignment vertical="center"/>
    </xf>
    <xf numFmtId="10" fontId="90" fillId="0" borderId="71" xfId="6" applyNumberFormat="1" applyFont="1" applyFill="1" applyBorder="1" applyAlignment="1" applyProtection="1">
      <alignment vertical="center"/>
    </xf>
    <xf numFmtId="0" fontId="67" fillId="0" borderId="243" xfId="6" applyNumberFormat="1" applyFont="1" applyFill="1" applyBorder="1" applyAlignment="1" applyProtection="1">
      <alignment vertical="center"/>
    </xf>
    <xf numFmtId="0" fontId="67" fillId="0" borderId="74" xfId="6" applyNumberFormat="1" applyFont="1" applyFill="1" applyBorder="1" applyAlignment="1" applyProtection="1">
      <alignment vertical="center"/>
    </xf>
    <xf numFmtId="4" fontId="68" fillId="0" borderId="72" xfId="6" applyNumberFormat="1" applyFont="1" applyFill="1" applyBorder="1" applyAlignment="1" applyProtection="1">
      <alignment vertical="center"/>
    </xf>
    <xf numFmtId="0" fontId="68" fillId="0" borderId="248" xfId="6" applyNumberFormat="1" applyFont="1" applyFill="1" applyBorder="1" applyAlignment="1" applyProtection="1">
      <alignment vertical="center"/>
    </xf>
    <xf numFmtId="0" fontId="68" fillId="0" borderId="73" xfId="6" applyNumberFormat="1" applyFont="1" applyFill="1" applyBorder="1" applyAlignment="1" applyProtection="1">
      <alignment vertical="center"/>
    </xf>
    <xf numFmtId="0" fontId="39" fillId="0" borderId="71" xfId="6" applyNumberFormat="1" applyFont="1" applyFill="1" applyBorder="1" applyAlignment="1" applyProtection="1">
      <alignment vertical="center"/>
    </xf>
    <xf numFmtId="178" fontId="59" fillId="0" borderId="231" xfId="6" applyNumberFormat="1" applyFont="1" applyFill="1" applyBorder="1" applyAlignment="1" applyProtection="1">
      <alignment vertical="center"/>
    </xf>
    <xf numFmtId="3" fontId="59" fillId="0" borderId="233" xfId="6" applyNumberFormat="1" applyFont="1" applyFill="1" applyBorder="1" applyAlignment="1" applyProtection="1">
      <alignment vertical="center"/>
    </xf>
    <xf numFmtId="3" fontId="59" fillId="0" borderId="231" xfId="6" applyNumberFormat="1" applyFont="1" applyFill="1" applyBorder="1" applyAlignment="1" applyProtection="1">
      <alignment vertical="center"/>
    </xf>
    <xf numFmtId="0" fontId="68" fillId="0" borderId="260" xfId="6" applyNumberFormat="1" applyFont="1" applyFill="1" applyBorder="1" applyAlignment="1" applyProtection="1">
      <alignment horizontal="center" vertical="center"/>
    </xf>
    <xf numFmtId="0" fontId="68" fillId="0" borderId="253" xfId="6" applyNumberFormat="1" applyFont="1" applyFill="1" applyBorder="1" applyAlignment="1" applyProtection="1">
      <alignment vertical="center"/>
    </xf>
    <xf numFmtId="0" fontId="68" fillId="0" borderId="251" xfId="6" applyNumberFormat="1" applyFont="1" applyFill="1" applyBorder="1" applyAlignment="1" applyProtection="1">
      <alignment vertical="center"/>
    </xf>
    <xf numFmtId="0" fontId="68" fillId="0" borderId="252" xfId="6" applyNumberFormat="1" applyFont="1" applyFill="1" applyBorder="1" applyAlignment="1" applyProtection="1">
      <alignment vertical="center"/>
    </xf>
    <xf numFmtId="178" fontId="59" fillId="0" borderId="253" xfId="6" applyNumberFormat="1" applyFont="1" applyFill="1" applyBorder="1" applyAlignment="1" applyProtection="1">
      <alignment vertical="center"/>
    </xf>
    <xf numFmtId="0" fontId="59" fillId="0" borderId="235" xfId="6" applyNumberFormat="1" applyFont="1" applyFill="1" applyBorder="1" applyAlignment="1" applyProtection="1">
      <alignment vertical="center"/>
    </xf>
    <xf numFmtId="0" fontId="90" fillId="0" borderId="235" xfId="6" applyNumberFormat="1" applyFont="1" applyFill="1" applyBorder="1" applyAlignment="1" applyProtection="1">
      <alignment vertical="center"/>
    </xf>
    <xf numFmtId="0" fontId="59" fillId="0" borderId="261" xfId="6" applyNumberFormat="1" applyFont="1" applyFill="1" applyBorder="1" applyAlignment="1" applyProtection="1">
      <alignment vertical="center"/>
    </xf>
    <xf numFmtId="0" fontId="90" fillId="0" borderId="262" xfId="6" applyNumberFormat="1" applyFont="1" applyFill="1" applyBorder="1" applyAlignment="1" applyProtection="1">
      <alignment vertical="center"/>
    </xf>
    <xf numFmtId="0" fontId="59" fillId="0" borderId="236" xfId="6" applyNumberFormat="1" applyFont="1" applyFill="1" applyBorder="1" applyAlignment="1" applyProtection="1">
      <alignment vertical="center"/>
    </xf>
    <xf numFmtId="0" fontId="91" fillId="6" borderId="256" xfId="6" applyNumberFormat="1" applyFont="1" applyFill="1" applyBorder="1" applyAlignment="1" applyProtection="1">
      <alignment horizontal="left" vertical="center"/>
    </xf>
    <xf numFmtId="178" fontId="67" fillId="0" borderId="257" xfId="6" applyNumberFormat="1" applyFont="1" applyFill="1" applyBorder="1" applyAlignment="1" applyProtection="1">
      <alignment horizontal="left" vertical="center"/>
    </xf>
    <xf numFmtId="0" fontId="59" fillId="0" borderId="237" xfId="6" applyNumberFormat="1" applyFont="1" applyFill="1" applyBorder="1" applyAlignment="1" applyProtection="1">
      <alignment vertical="center"/>
    </xf>
    <xf numFmtId="0" fontId="59" fillId="0" borderId="0" xfId="6" applyNumberFormat="1" applyFont="1" applyFill="1" applyAlignment="1" applyProtection="1">
      <alignment vertical="center"/>
    </xf>
    <xf numFmtId="0" fontId="59" fillId="0" borderId="242" xfId="6" applyNumberFormat="1" applyFont="1" applyFill="1" applyBorder="1" applyAlignment="1" applyProtection="1">
      <alignment vertical="center"/>
    </xf>
    <xf numFmtId="0" fontId="59" fillId="0" borderId="241" xfId="6" applyNumberFormat="1" applyFont="1" applyFill="1" applyBorder="1" applyAlignment="1" applyProtection="1">
      <alignment vertical="center"/>
    </xf>
    <xf numFmtId="177" fontId="90" fillId="0" borderId="0" xfId="6" applyNumberFormat="1" applyFont="1" applyFill="1" applyAlignment="1" applyProtection="1">
      <alignment vertical="center"/>
    </xf>
    <xf numFmtId="177" fontId="59" fillId="0" borderId="240" xfId="6" applyNumberFormat="1" applyFont="1" applyFill="1" applyBorder="1" applyAlignment="1" applyProtection="1">
      <alignment vertical="center"/>
    </xf>
    <xf numFmtId="0" fontId="68" fillId="6" borderId="259" xfId="6" applyNumberFormat="1" applyFont="1" applyFill="1" applyBorder="1" applyAlignment="1" applyProtection="1">
      <alignment horizontal="center" vertical="center"/>
    </xf>
    <xf numFmtId="0" fontId="68" fillId="6" borderId="71" xfId="6" applyNumberFormat="1" applyFont="1" applyFill="1" applyBorder="1" applyAlignment="1" applyProtection="1">
      <alignment vertical="center"/>
    </xf>
    <xf numFmtId="178" fontId="59" fillId="6" borderId="231" xfId="6" applyNumberFormat="1" applyFont="1" applyFill="1" applyBorder="1" applyAlignment="1" applyProtection="1">
      <alignment vertical="center"/>
    </xf>
    <xf numFmtId="3" fontId="59" fillId="6" borderId="233" xfId="6" applyNumberFormat="1" applyFont="1" applyFill="1" applyBorder="1" applyAlignment="1" applyProtection="1">
      <alignment vertical="center"/>
    </xf>
    <xf numFmtId="0" fontId="68" fillId="0" borderId="263" xfId="6" applyNumberFormat="1" applyFont="1" applyFill="1" applyBorder="1" applyAlignment="1" applyProtection="1">
      <alignment horizontal="left"/>
    </xf>
    <xf numFmtId="0" fontId="59" fillId="0" borderId="244" xfId="6" applyNumberFormat="1" applyFont="1" applyFill="1" applyBorder="1" applyAlignment="1" applyProtection="1">
      <alignment vertical="center"/>
    </xf>
    <xf numFmtId="0" fontId="90" fillId="0" borderId="244" xfId="6" applyNumberFormat="1" applyFont="1" applyFill="1" applyBorder="1" applyAlignment="1" applyProtection="1">
      <alignment vertical="center"/>
    </xf>
    <xf numFmtId="0" fontId="59" fillId="0" borderId="74" xfId="6" applyNumberFormat="1" applyFont="1" applyFill="1" applyBorder="1" applyAlignment="1" applyProtection="1">
      <alignment vertical="center"/>
    </xf>
    <xf numFmtId="0" fontId="68" fillId="0" borderId="244" xfId="6" applyNumberFormat="1" applyFont="1" applyFill="1" applyBorder="1" applyAlignment="1" applyProtection="1">
      <alignment horizontal="left"/>
    </xf>
    <xf numFmtId="0" fontId="59" fillId="0" borderId="264" xfId="6" applyNumberFormat="1" applyFont="1" applyFill="1" applyBorder="1" applyAlignment="1" applyProtection="1">
      <alignment vertical="center"/>
    </xf>
    <xf numFmtId="176" fontId="68" fillId="6" borderId="71" xfId="6" applyNumberFormat="1" applyFont="1" applyFill="1" applyBorder="1" applyAlignment="1" applyProtection="1">
      <alignment horizontal="left" vertical="center"/>
    </xf>
    <xf numFmtId="4" fontId="68" fillId="0" borderId="73" xfId="6" applyNumberFormat="1" applyFont="1" applyFill="1" applyBorder="1" applyAlignment="1" applyProtection="1">
      <alignment vertical="center"/>
    </xf>
    <xf numFmtId="178" fontId="68" fillId="0" borderId="72" xfId="6" applyNumberFormat="1" applyFont="1" applyFill="1" applyBorder="1" applyAlignment="1" applyProtection="1">
      <alignment horizontal="right" vertical="center"/>
    </xf>
    <xf numFmtId="178" fontId="59" fillId="6" borderId="71" xfId="6" applyNumberFormat="1" applyFont="1" applyFill="1" applyBorder="1" applyAlignment="1" applyProtection="1">
      <alignment vertical="center"/>
    </xf>
    <xf numFmtId="4" fontId="59" fillId="6" borderId="249" xfId="6" applyNumberFormat="1" applyFont="1" applyFill="1" applyBorder="1" applyAlignment="1" applyProtection="1">
      <alignment vertical="center"/>
    </xf>
    <xf numFmtId="0" fontId="67" fillId="0" borderId="237" xfId="6" applyNumberFormat="1" applyFont="1" applyFill="1" applyBorder="1" applyAlignment="1" applyProtection="1">
      <alignment vertical="center"/>
    </xf>
    <xf numFmtId="0" fontId="59" fillId="0" borderId="240" xfId="6" applyNumberFormat="1" applyFont="1" applyFill="1" applyBorder="1" applyAlignment="1" applyProtection="1">
      <alignment vertical="center"/>
    </xf>
    <xf numFmtId="0" fontId="68" fillId="6" borderId="260" xfId="6" applyNumberFormat="1" applyFont="1" applyFill="1" applyBorder="1" applyAlignment="1" applyProtection="1">
      <alignment horizontal="center" vertical="center"/>
    </xf>
    <xf numFmtId="0" fontId="67" fillId="6" borderId="253" xfId="6" applyNumberFormat="1" applyFont="1" applyFill="1" applyBorder="1" applyAlignment="1" applyProtection="1">
      <alignment vertical="center"/>
    </xf>
    <xf numFmtId="178" fontId="67" fillId="6" borderId="265" xfId="6" applyNumberFormat="1" applyFont="1" applyFill="1" applyBorder="1" applyAlignment="1" applyProtection="1">
      <alignment vertical="center"/>
    </xf>
    <xf numFmtId="4" fontId="59" fillId="6" borderId="266" xfId="6" applyNumberFormat="1" applyFont="1" applyFill="1" applyBorder="1" applyAlignment="1" applyProtection="1">
      <alignment vertical="center"/>
    </xf>
    <xf numFmtId="0" fontId="68" fillId="0" borderId="237" xfId="6" applyNumberFormat="1" applyFont="1" applyFill="1" applyBorder="1" applyAlignment="1" applyProtection="1">
      <alignment horizontal="left"/>
    </xf>
    <xf numFmtId="0" fontId="68" fillId="0" borderId="0" xfId="6" applyNumberFormat="1" applyFont="1" applyFill="1" applyAlignment="1" applyProtection="1">
      <alignment horizontal="left"/>
    </xf>
    <xf numFmtId="0" fontId="67" fillId="0" borderId="267" xfId="6" applyNumberFormat="1" applyFont="1" applyFill="1" applyBorder="1" applyAlignment="1" applyProtection="1">
      <alignment vertical="center"/>
    </xf>
    <xf numFmtId="0" fontId="59" fillId="0" borderId="137" xfId="6" applyNumberFormat="1" applyFont="1" applyFill="1" applyBorder="1" applyAlignment="1" applyProtection="1">
      <alignment vertical="center"/>
    </xf>
    <xf numFmtId="0" fontId="59" fillId="0" borderId="239" xfId="6" applyNumberFormat="1" applyFont="1" applyFill="1" applyBorder="1" applyAlignment="1" applyProtection="1">
      <alignment vertical="center"/>
    </xf>
    <xf numFmtId="0" fontId="90" fillId="0" borderId="137" xfId="6" applyNumberFormat="1" applyFont="1" applyFill="1" applyBorder="1" applyAlignment="1" applyProtection="1">
      <alignment vertical="center"/>
    </xf>
    <xf numFmtId="0" fontId="68" fillId="0" borderId="268" xfId="6" applyNumberFormat="1" applyFont="1" applyFill="1" applyBorder="1" applyAlignment="1" applyProtection="1">
      <alignment horizontal="center" vertical="center"/>
    </xf>
    <xf numFmtId="0" fontId="68" fillId="0" borderId="240" xfId="6" applyNumberFormat="1" applyFont="1" applyFill="1" applyBorder="1" applyAlignment="1" applyProtection="1">
      <alignment horizontal="center" vertical="center"/>
    </xf>
    <xf numFmtId="0" fontId="68" fillId="0" borderId="245" xfId="6" applyNumberFormat="1" applyFont="1" applyFill="1" applyBorder="1" applyAlignment="1" applyProtection="1">
      <alignment horizontal="left"/>
    </xf>
    <xf numFmtId="0" fontId="59" fillId="0" borderId="246" xfId="6" applyNumberFormat="1" applyFont="1" applyFill="1" applyBorder="1" applyAlignment="1" applyProtection="1">
      <alignment vertical="center"/>
    </xf>
    <xf numFmtId="0" fontId="59" fillId="0" borderId="269" xfId="6" applyNumberFormat="1" applyFont="1" applyFill="1" applyBorder="1" applyAlignment="1" applyProtection="1">
      <alignment vertical="center"/>
    </xf>
    <xf numFmtId="0" fontId="68" fillId="0" borderId="270" xfId="6" applyNumberFormat="1" applyFont="1" applyFill="1" applyBorder="1" applyAlignment="1" applyProtection="1"/>
    <xf numFmtId="0" fontId="68" fillId="0" borderId="247" xfId="6" applyNumberFormat="1" applyFont="1" applyFill="1" applyBorder="1" applyAlignment="1" applyProtection="1">
      <alignment horizontal="center" vertical="center"/>
    </xf>
    <xf numFmtId="0" fontId="94" fillId="0" borderId="0" xfId="7"/>
    <xf numFmtId="0" fontId="95" fillId="7" borderId="0" xfId="7" applyFont="1" applyFill="1" applyAlignment="1">
      <alignment horizontal="center" wrapText="1"/>
    </xf>
    <xf numFmtId="0" fontId="92" fillId="0" borderId="0" xfId="8" applyFont="1" applyBorder="1" applyAlignment="1">
      <alignment horizontal="left" wrapText="1"/>
    </xf>
    <xf numFmtId="0" fontId="92" fillId="0" borderId="68" xfId="7" applyFont="1" applyBorder="1"/>
    <xf numFmtId="179" fontId="92" fillId="0" borderId="68" xfId="7" applyNumberFormat="1" applyFont="1" applyBorder="1" applyAlignment="1">
      <alignment horizontal="center"/>
    </xf>
    <xf numFmtId="0" fontId="79" fillId="6" borderId="68" xfId="7" applyFont="1" applyFill="1" applyBorder="1"/>
    <xf numFmtId="178" fontId="79" fillId="0" borderId="68" xfId="7" applyNumberFormat="1" applyFont="1" applyBorder="1"/>
    <xf numFmtId="0" fontId="79" fillId="0" borderId="68" xfId="7" applyFont="1" applyFill="1" applyBorder="1"/>
    <xf numFmtId="179" fontId="79" fillId="0" borderId="0" xfId="7" applyNumberFormat="1" applyFont="1"/>
    <xf numFmtId="178" fontId="46" fillId="7" borderId="68" xfId="7" applyNumberFormat="1" applyFont="1" applyFill="1" applyBorder="1" applyAlignment="1">
      <alignment horizontal="right" vertical="center"/>
    </xf>
    <xf numFmtId="0" fontId="65" fillId="0" borderId="0" xfId="9" applyFont="1"/>
    <xf numFmtId="9" fontId="98" fillId="6" borderId="0" xfId="9" applyNumberFormat="1" applyFont="1" applyFill="1"/>
    <xf numFmtId="0" fontId="99" fillId="0" borderId="0" xfId="9" applyFont="1" applyFill="1" applyAlignment="1">
      <alignment horizontal="left" vertical="top"/>
    </xf>
    <xf numFmtId="0" fontId="68" fillId="0" borderId="0" xfId="10" applyFont="1" applyFill="1" applyBorder="1" applyAlignment="1">
      <alignment horizontal="left" vertical="top"/>
      <protection locked="0"/>
    </xf>
    <xf numFmtId="14" fontId="68" fillId="0" borderId="0" xfId="10" applyNumberFormat="1" applyFont="1" applyFill="1" applyBorder="1" applyAlignment="1">
      <alignment horizontal="left" vertical="top"/>
      <protection locked="0"/>
    </xf>
    <xf numFmtId="0" fontId="97" fillId="0" borderId="0" xfId="10" applyFont="1" applyFill="1" applyBorder="1" applyAlignment="1">
      <alignment horizontal="left" vertical="top"/>
      <protection locked="0"/>
    </xf>
    <xf numFmtId="0" fontId="97" fillId="0" borderId="0" xfId="9" applyFont="1" applyFill="1" applyAlignment="1">
      <alignment horizontal="left" vertical="top"/>
    </xf>
    <xf numFmtId="0" fontId="65" fillId="0" borderId="0" xfId="9" applyFont="1" applyBorder="1"/>
    <xf numFmtId="17" fontId="68" fillId="0" borderId="0" xfId="10" applyNumberFormat="1" applyFont="1" applyFill="1" applyBorder="1" applyAlignment="1">
      <alignment horizontal="left" vertical="top"/>
      <protection locked="0"/>
    </xf>
    <xf numFmtId="0" fontId="39" fillId="0" borderId="271" xfId="9" applyFont="1" applyFill="1" applyBorder="1" applyAlignment="1">
      <alignment horizontal="left" vertical="center" wrapText="1"/>
    </xf>
    <xf numFmtId="0" fontId="39" fillId="0" borderId="272" xfId="9" applyFont="1" applyFill="1" applyBorder="1" applyAlignment="1">
      <alignment horizontal="center" vertical="center" wrapText="1"/>
    </xf>
    <xf numFmtId="0" fontId="39" fillId="0" borderId="272" xfId="10" applyFont="1" applyFill="1" applyBorder="1" applyAlignment="1">
      <alignment horizontal="center" vertical="center" wrapText="1"/>
      <protection locked="0"/>
    </xf>
    <xf numFmtId="0" fontId="39" fillId="0" borderId="273" xfId="10" applyFont="1" applyFill="1" applyBorder="1" applyAlignment="1">
      <alignment horizontal="center" vertical="center" wrapText="1"/>
      <protection locked="0"/>
    </xf>
    <xf numFmtId="0" fontId="65" fillId="0" borderId="0" xfId="9" applyFont="1" applyAlignment="1">
      <alignment horizontal="left" vertical="top"/>
    </xf>
    <xf numFmtId="0" fontId="100" fillId="0" borderId="0" xfId="9" applyFont="1" applyFill="1" applyBorder="1" applyAlignment="1">
      <alignment horizontal="left" vertical="center" wrapText="1"/>
    </xf>
    <xf numFmtId="0" fontId="100" fillId="0" borderId="0" xfId="9" applyFont="1" applyFill="1" applyBorder="1" applyAlignment="1">
      <alignment horizontal="center" vertical="center" wrapText="1"/>
    </xf>
    <xf numFmtId="0" fontId="39" fillId="0" borderId="0" xfId="9" applyFont="1" applyFill="1" applyBorder="1" applyAlignment="1">
      <alignment horizontal="center" vertical="center" wrapText="1"/>
    </xf>
    <xf numFmtId="0" fontId="100" fillId="6" borderId="274" xfId="9" applyFont="1" applyFill="1" applyBorder="1" applyAlignment="1">
      <alignment horizontal="left" vertical="center" wrapText="1"/>
    </xf>
    <xf numFmtId="0" fontId="100" fillId="6" borderId="275" xfId="9" applyFont="1" applyFill="1" applyBorder="1" applyAlignment="1">
      <alignment horizontal="center" vertical="center" wrapText="1"/>
    </xf>
    <xf numFmtId="0" fontId="67" fillId="6" borderId="275" xfId="9" applyFont="1" applyFill="1" applyBorder="1" applyAlignment="1">
      <alignment horizontal="center" vertical="center" wrapText="1"/>
    </xf>
    <xf numFmtId="0" fontId="39" fillId="6" borderId="275" xfId="9" applyFont="1" applyFill="1" applyBorder="1" applyAlignment="1">
      <alignment horizontal="center" vertical="center" wrapText="1"/>
    </xf>
    <xf numFmtId="180" fontId="68" fillId="6" borderId="275" xfId="9" applyNumberFormat="1" applyFont="1" applyFill="1" applyBorder="1" applyAlignment="1">
      <alignment horizontal="right" vertical="top"/>
    </xf>
    <xf numFmtId="180" fontId="68" fillId="6" borderId="275" xfId="10" applyNumberFormat="1" applyFont="1" applyFill="1" applyBorder="1" applyAlignment="1">
      <alignment horizontal="right" vertical="top"/>
      <protection locked="0"/>
    </xf>
    <xf numFmtId="2" fontId="68" fillId="6" borderId="276" xfId="10" applyNumberFormat="1" applyFont="1" applyFill="1" applyBorder="1" applyAlignment="1">
      <alignment horizontal="right" vertical="top"/>
      <protection locked="0"/>
    </xf>
    <xf numFmtId="49" fontId="68" fillId="6" borderId="259" xfId="9" applyNumberFormat="1" applyFont="1" applyFill="1" applyBorder="1" applyAlignment="1">
      <alignment vertical="center"/>
    </xf>
    <xf numFmtId="0" fontId="97" fillId="6" borderId="68" xfId="9" applyFont="1" applyFill="1" applyBorder="1" applyAlignment="1">
      <alignment horizontal="center" vertical="top"/>
    </xf>
    <xf numFmtId="49" fontId="68" fillId="0" borderId="68" xfId="9" applyNumberFormat="1" applyFont="1" applyFill="1" applyBorder="1" applyAlignment="1">
      <alignment horizontal="left" vertical="top" wrapText="1"/>
    </xf>
    <xf numFmtId="0" fontId="68" fillId="0" borderId="68" xfId="9" applyFont="1" applyFill="1" applyBorder="1" applyAlignment="1">
      <alignment horizontal="left" vertical="top"/>
    </xf>
    <xf numFmtId="2" fontId="68" fillId="0" borderId="68" xfId="9" applyNumberFormat="1" applyFont="1" applyFill="1" applyBorder="1" applyAlignment="1">
      <alignment horizontal="right" vertical="top"/>
    </xf>
    <xf numFmtId="180" fontId="68" fillId="0" borderId="68" xfId="9" applyNumberFormat="1" applyFont="1" applyFill="1" applyBorder="1" applyAlignment="1">
      <alignment horizontal="right" vertical="top"/>
    </xf>
    <xf numFmtId="180" fontId="68" fillId="6" borderId="68" xfId="10" applyNumberFormat="1" applyFont="1" applyFill="1" applyBorder="1" applyAlignment="1">
      <alignment horizontal="right" vertical="top"/>
      <protection locked="0"/>
    </xf>
    <xf numFmtId="4" fontId="68" fillId="6" borderId="277" xfId="10" applyNumberFormat="1" applyFont="1" applyFill="1" applyBorder="1" applyAlignment="1">
      <alignment horizontal="right" vertical="top"/>
      <protection locked="0"/>
    </xf>
    <xf numFmtId="0" fontId="97" fillId="6" borderId="0" xfId="9" applyFont="1" applyFill="1" applyAlignment="1">
      <alignment horizontal="left" vertical="top"/>
    </xf>
    <xf numFmtId="0" fontId="65" fillId="6" borderId="0" xfId="9" applyFont="1" applyFill="1" applyAlignment="1">
      <alignment horizontal="left" vertical="top"/>
    </xf>
    <xf numFmtId="0" fontId="65" fillId="6" borderId="0" xfId="9" applyFont="1" applyFill="1"/>
    <xf numFmtId="49" fontId="97" fillId="6" borderId="0" xfId="9" applyNumberFormat="1" applyFont="1" applyFill="1" applyBorder="1" applyAlignment="1">
      <alignment horizontal="left" vertical="top" wrapText="1"/>
    </xf>
    <xf numFmtId="0" fontId="101" fillId="6" borderId="0" xfId="9" applyFont="1" applyFill="1"/>
    <xf numFmtId="0" fontId="101" fillId="6" borderId="0" xfId="9" applyFont="1" applyFill="1" applyBorder="1"/>
    <xf numFmtId="49" fontId="102" fillId="6" borderId="0" xfId="9" applyNumberFormat="1" applyFont="1" applyFill="1" applyBorder="1" applyAlignment="1">
      <alignment horizontal="left" vertical="top" wrapText="1"/>
    </xf>
    <xf numFmtId="49" fontId="68" fillId="6" borderId="274" xfId="9" applyNumberFormat="1" applyFont="1" applyFill="1" applyBorder="1" applyAlignment="1">
      <alignment vertical="center"/>
    </xf>
    <xf numFmtId="0" fontId="97" fillId="6" borderId="275" xfId="9" applyFont="1" applyFill="1" applyBorder="1" applyAlignment="1">
      <alignment horizontal="center" vertical="top"/>
    </xf>
    <xf numFmtId="2" fontId="39" fillId="0" borderId="275" xfId="9" applyNumberFormat="1" applyFont="1" applyFill="1" applyBorder="1" applyAlignment="1">
      <alignment horizontal="left" vertical="top" wrapText="1"/>
    </xf>
    <xf numFmtId="0" fontId="68" fillId="0" borderId="275" xfId="9" applyFont="1" applyFill="1" applyBorder="1" applyAlignment="1">
      <alignment horizontal="left" vertical="top"/>
    </xf>
    <xf numFmtId="2" fontId="68" fillId="0" borderId="275" xfId="9" applyNumberFormat="1" applyFont="1" applyFill="1" applyBorder="1" applyAlignment="1">
      <alignment horizontal="right" vertical="top"/>
    </xf>
    <xf numFmtId="180" fontId="68" fillId="0" borderId="275" xfId="9" applyNumberFormat="1" applyFont="1" applyFill="1" applyBorder="1" applyAlignment="1">
      <alignment horizontal="right" vertical="top"/>
    </xf>
    <xf numFmtId="4" fontId="68" fillId="6" borderId="276" xfId="10" applyNumberFormat="1" applyFont="1" applyFill="1" applyBorder="1" applyAlignment="1">
      <alignment horizontal="right" vertical="top"/>
      <protection locked="0"/>
    </xf>
    <xf numFmtId="2" fontId="68" fillId="0" borderId="68" xfId="9" applyNumberFormat="1" applyFont="1" applyFill="1" applyBorder="1" applyAlignment="1">
      <alignment horizontal="left" vertical="top" wrapText="1"/>
    </xf>
    <xf numFmtId="2" fontId="97" fillId="6" borderId="0" xfId="9" applyNumberFormat="1" applyFont="1" applyFill="1" applyBorder="1" applyAlignment="1">
      <alignment horizontal="left" vertical="top" wrapText="1"/>
    </xf>
    <xf numFmtId="0" fontId="97" fillId="6" borderId="278" xfId="9" applyFont="1" applyFill="1" applyBorder="1" applyAlignment="1">
      <alignment horizontal="center" vertical="top"/>
    </xf>
    <xf numFmtId="2" fontId="68" fillId="0" borderId="278" xfId="9" applyNumberFormat="1" applyFont="1" applyFill="1" applyBorder="1" applyAlignment="1">
      <alignment horizontal="left" vertical="top" wrapText="1"/>
    </xf>
    <xf numFmtId="0" fontId="68" fillId="0" borderId="278" xfId="9" applyFont="1" applyFill="1" applyBorder="1" applyAlignment="1">
      <alignment horizontal="left" vertical="top"/>
    </xf>
    <xf numFmtId="2" fontId="68" fillId="0" borderId="278" xfId="9" applyNumberFormat="1" applyFont="1" applyFill="1" applyBorder="1" applyAlignment="1">
      <alignment horizontal="right" vertical="top"/>
    </xf>
    <xf numFmtId="180" fontId="68" fillId="0" borderId="278" xfId="9" applyNumberFormat="1" applyFont="1" applyFill="1" applyBorder="1" applyAlignment="1">
      <alignment horizontal="right" vertical="top"/>
    </xf>
    <xf numFmtId="180" fontId="68" fillId="6" borderId="278" xfId="10" applyNumberFormat="1" applyFont="1" applyFill="1" applyBorder="1" applyAlignment="1">
      <alignment horizontal="right" vertical="top"/>
      <protection locked="0"/>
    </xf>
    <xf numFmtId="4" fontId="68" fillId="6" borderId="279" xfId="10" applyNumberFormat="1" applyFont="1" applyFill="1" applyBorder="1" applyAlignment="1">
      <alignment horizontal="right" vertical="top"/>
      <protection locked="0"/>
    </xf>
    <xf numFmtId="4" fontId="65" fillId="6" borderId="0" xfId="9" applyNumberFormat="1" applyFont="1" applyFill="1" applyAlignment="1">
      <alignment horizontal="left" vertical="top"/>
    </xf>
    <xf numFmtId="49" fontId="39" fillId="0" borderId="274" xfId="9" applyNumberFormat="1" applyFont="1" applyFill="1" applyBorder="1" applyAlignment="1">
      <alignment vertical="center"/>
    </xf>
    <xf numFmtId="0" fontId="100" fillId="7" borderId="275" xfId="9" applyFont="1" applyFill="1" applyBorder="1" applyAlignment="1">
      <alignment horizontal="center" vertical="top"/>
    </xf>
    <xf numFmtId="0" fontId="39" fillId="7" borderId="275" xfId="9" applyFont="1" applyFill="1" applyBorder="1" applyAlignment="1">
      <alignment horizontal="left" vertical="top"/>
    </xf>
    <xf numFmtId="0" fontId="68" fillId="7" borderId="275" xfId="9" applyFont="1" applyFill="1" applyBorder="1" applyAlignment="1">
      <alignment horizontal="left" vertical="top"/>
    </xf>
    <xf numFmtId="2" fontId="68" fillId="7" borderId="275" xfId="9" applyNumberFormat="1" applyFont="1" applyFill="1" applyBorder="1" applyAlignment="1">
      <alignment horizontal="right" vertical="top"/>
    </xf>
    <xf numFmtId="180" fontId="68" fillId="0" borderId="275" xfId="10" applyNumberFormat="1" applyFont="1" applyFill="1" applyBorder="1" applyAlignment="1">
      <alignment horizontal="right" vertical="top"/>
      <protection locked="0"/>
    </xf>
    <xf numFmtId="4" fontId="68" fillId="0" borderId="276" xfId="10" applyNumberFormat="1" applyFont="1" applyFill="1" applyBorder="1" applyAlignment="1">
      <alignment horizontal="right" vertical="top"/>
      <protection locked="0"/>
    </xf>
    <xf numFmtId="4" fontId="40" fillId="0" borderId="0" xfId="9" applyNumberFormat="1" applyFont="1" applyAlignment="1">
      <alignment horizontal="left" vertical="top"/>
    </xf>
    <xf numFmtId="0" fontId="101" fillId="0" borderId="0" xfId="9" applyFont="1" applyAlignment="1"/>
    <xf numFmtId="0" fontId="101" fillId="0" borderId="0" xfId="9" applyFont="1" applyBorder="1" applyAlignment="1"/>
    <xf numFmtId="0" fontId="101" fillId="0" borderId="0" xfId="9" applyFont="1"/>
    <xf numFmtId="49" fontId="39" fillId="0" borderId="280" xfId="9" applyNumberFormat="1" applyFont="1" applyFill="1" applyBorder="1" applyAlignment="1">
      <alignment vertical="center"/>
    </xf>
    <xf numFmtId="0" fontId="100" fillId="7" borderId="69" xfId="9" applyFont="1" applyFill="1" applyBorder="1" applyAlignment="1">
      <alignment horizontal="center" vertical="top"/>
    </xf>
    <xf numFmtId="0" fontId="68" fillId="7" borderId="69" xfId="9" applyFont="1" applyFill="1" applyBorder="1" applyAlignment="1">
      <alignment horizontal="left" vertical="top"/>
    </xf>
    <xf numFmtId="2" fontId="68" fillId="7" borderId="69" xfId="9" applyNumberFormat="1" applyFont="1" applyFill="1" applyBorder="1" applyAlignment="1">
      <alignment horizontal="right" vertical="top"/>
    </xf>
    <xf numFmtId="180" fontId="68" fillId="6" borderId="68" xfId="9" applyNumberFormat="1" applyFont="1" applyFill="1" applyBorder="1" applyAlignment="1">
      <alignment horizontal="right" vertical="top"/>
    </xf>
    <xf numFmtId="180" fontId="68" fillId="0" borderId="68" xfId="10" applyNumberFormat="1" applyFont="1" applyFill="1" applyBorder="1" applyAlignment="1">
      <alignment horizontal="right" vertical="top"/>
      <protection locked="0"/>
    </xf>
    <xf numFmtId="4" fontId="68" fillId="0" borderId="277" xfId="10" applyNumberFormat="1" applyFont="1" applyFill="1" applyBorder="1" applyAlignment="1">
      <alignment horizontal="right" vertical="top"/>
      <protection locked="0"/>
    </xf>
    <xf numFmtId="0" fontId="97" fillId="6" borderId="0" xfId="9" applyFont="1" applyFill="1" applyBorder="1" applyAlignment="1">
      <alignment horizontal="left" vertical="top" wrapText="1"/>
    </xf>
    <xf numFmtId="0" fontId="103" fillId="0" borderId="0" xfId="9" applyFont="1" applyBorder="1" applyAlignment="1"/>
    <xf numFmtId="0" fontId="59" fillId="0" borderId="0" xfId="9" applyFont="1"/>
    <xf numFmtId="0" fontId="39" fillId="0" borderId="280" xfId="10" applyFont="1" applyFill="1" applyBorder="1" applyAlignment="1">
      <alignment horizontal="left" vertical="top"/>
      <protection locked="0"/>
    </xf>
    <xf numFmtId="0" fontId="39" fillId="7" borderId="69" xfId="10" applyFont="1" applyFill="1" applyBorder="1" applyAlignment="1">
      <alignment horizontal="left" vertical="top"/>
      <protection locked="0"/>
    </xf>
    <xf numFmtId="180" fontId="39" fillId="7" borderId="69" xfId="10" applyNumberFormat="1" applyFont="1" applyFill="1" applyBorder="1" applyAlignment="1">
      <alignment horizontal="left" vertical="top"/>
      <protection locked="0"/>
    </xf>
    <xf numFmtId="180" fontId="39" fillId="0" borderId="69" xfId="10" applyNumberFormat="1" applyFont="1" applyFill="1" applyBorder="1" applyAlignment="1">
      <alignment horizontal="right" vertical="top"/>
      <protection locked="0"/>
    </xf>
    <xf numFmtId="2" fontId="39" fillId="0" borderId="281" xfId="10" applyNumberFormat="1" applyFont="1" applyFill="1" applyBorder="1" applyAlignment="1">
      <alignment horizontal="right" vertical="top"/>
      <protection locked="0"/>
    </xf>
    <xf numFmtId="0" fontId="101" fillId="0" borderId="0" xfId="9" applyFont="1" applyBorder="1"/>
    <xf numFmtId="0" fontId="39" fillId="0" borderId="259" xfId="10" applyFont="1" applyFill="1" applyBorder="1" applyAlignment="1">
      <alignment horizontal="left" vertical="top"/>
      <protection locked="0"/>
    </xf>
    <xf numFmtId="0" fontId="39" fillId="7" borderId="68" xfId="10" applyFont="1" applyFill="1" applyBorder="1" applyAlignment="1">
      <alignment horizontal="left" vertical="top"/>
      <protection locked="0"/>
    </xf>
    <xf numFmtId="180" fontId="39" fillId="7" borderId="68" xfId="10" applyNumberFormat="1" applyFont="1" applyFill="1" applyBorder="1" applyAlignment="1">
      <alignment horizontal="left" vertical="top"/>
      <protection locked="0"/>
    </xf>
    <xf numFmtId="180" fontId="39" fillId="0" borderId="68" xfId="10" applyNumberFormat="1" applyFont="1" applyFill="1" applyBorder="1" applyAlignment="1">
      <alignment horizontal="right" vertical="top"/>
      <protection locked="0"/>
    </xf>
    <xf numFmtId="2" fontId="39" fillId="0" borderId="277" xfId="10" applyNumberFormat="1" applyFont="1" applyFill="1" applyBorder="1" applyAlignment="1">
      <alignment horizontal="right" vertical="top"/>
      <protection locked="0"/>
    </xf>
    <xf numFmtId="4" fontId="65" fillId="0" borderId="0" xfId="9" applyNumberFormat="1" applyFont="1"/>
    <xf numFmtId="0" fontId="74" fillId="0" borderId="0" xfId="9" applyFont="1" applyBorder="1" applyAlignment="1">
      <alignment horizontal="right"/>
    </xf>
    <xf numFmtId="0" fontId="39" fillId="0" borderId="260" xfId="10" applyFont="1" applyFill="1" applyBorder="1" applyAlignment="1">
      <alignment horizontal="left" vertical="top"/>
      <protection locked="0"/>
    </xf>
    <xf numFmtId="0" fontId="39" fillId="7" borderId="278" xfId="10" applyFont="1" applyFill="1" applyBorder="1" applyAlignment="1">
      <alignment horizontal="left" vertical="top"/>
      <protection locked="0"/>
    </xf>
    <xf numFmtId="180" fontId="39" fillId="7" borderId="278" xfId="10" applyNumberFormat="1" applyFont="1" applyFill="1" applyBorder="1" applyAlignment="1">
      <alignment horizontal="left" vertical="top"/>
      <protection locked="0"/>
    </xf>
    <xf numFmtId="180" fontId="39" fillId="0" borderId="278" xfId="10" applyNumberFormat="1" applyFont="1" applyFill="1" applyBorder="1" applyAlignment="1">
      <alignment horizontal="right" vertical="top"/>
      <protection locked="0"/>
    </xf>
    <xf numFmtId="0" fontId="59" fillId="0" borderId="278" xfId="9" applyFont="1" applyBorder="1"/>
    <xf numFmtId="4" fontId="39" fillId="0" borderId="279" xfId="10" applyNumberFormat="1" applyFont="1" applyFill="1" applyBorder="1" applyAlignment="1">
      <alignment horizontal="right" vertical="top"/>
      <protection locked="0"/>
    </xf>
    <xf numFmtId="2" fontId="101" fillId="0" borderId="0" xfId="9" applyNumberFormat="1" applyFont="1"/>
    <xf numFmtId="4" fontId="74" fillId="0" borderId="0" xfId="9" applyNumberFormat="1" applyFont="1"/>
    <xf numFmtId="0" fontId="40" fillId="0" borderId="0" xfId="9" applyFont="1"/>
    <xf numFmtId="4" fontId="40" fillId="0" borderId="0" xfId="9" applyNumberFormat="1" applyFont="1" applyAlignment="1">
      <alignment horizontal="left"/>
    </xf>
    <xf numFmtId="4" fontId="101" fillId="0" borderId="0" xfId="9" applyNumberFormat="1" applyFont="1"/>
    <xf numFmtId="0" fontId="104" fillId="0" borderId="0" xfId="8" applyFont="1" applyAlignment="1"/>
    <xf numFmtId="0" fontId="105" fillId="0" borderId="0" xfId="8" applyFont="1" applyAlignment="1"/>
    <xf numFmtId="0" fontId="92" fillId="0" borderId="0" xfId="8" applyFont="1" applyBorder="1" applyAlignment="1">
      <alignment horizontal="center" wrapText="1"/>
    </xf>
    <xf numFmtId="0" fontId="59" fillId="0" borderId="0" xfId="8" applyFont="1" applyAlignment="1"/>
    <xf numFmtId="0" fontId="41" fillId="0" borderId="244" xfId="8" applyFont="1" applyBorder="1" applyAlignment="1">
      <alignment horizontal="center" vertical="center"/>
    </xf>
    <xf numFmtId="0" fontId="41" fillId="0" borderId="244" xfId="8" applyFont="1" applyBorder="1" applyAlignment="1">
      <alignment horizontal="center"/>
    </xf>
    <xf numFmtId="4" fontId="41" fillId="0" borderId="244" xfId="8" applyNumberFormat="1" applyFont="1" applyBorder="1" applyAlignment="1">
      <alignment horizontal="right" vertical="center"/>
    </xf>
    <xf numFmtId="0" fontId="41" fillId="0" borderId="0" xfId="8" applyFont="1" applyAlignment="1"/>
    <xf numFmtId="0" fontId="41" fillId="0" borderId="73" xfId="8" applyFont="1" applyBorder="1" applyAlignment="1">
      <alignment horizontal="center" vertical="center" wrapText="1"/>
    </xf>
    <xf numFmtId="0" fontId="41" fillId="0" borderId="73" xfId="8" applyFont="1" applyBorder="1" applyAlignment="1">
      <alignment horizontal="center" vertical="center"/>
    </xf>
    <xf numFmtId="4" fontId="41" fillId="0" borderId="73" xfId="8" applyNumberFormat="1" applyFont="1" applyBorder="1" applyAlignment="1" applyProtection="1">
      <alignment horizontal="center" vertical="center" wrapText="1"/>
      <protection locked="0" hidden="1"/>
    </xf>
    <xf numFmtId="0" fontId="41" fillId="0" borderId="0" xfId="8" applyFont="1" applyBorder="1" applyAlignment="1">
      <alignment horizontal="center" vertical="center"/>
    </xf>
    <xf numFmtId="0" fontId="41" fillId="0" borderId="0" xfId="8" applyFont="1" applyFill="1" applyBorder="1" applyAlignment="1">
      <alignment horizontal="center" vertical="center"/>
    </xf>
    <xf numFmtId="0" fontId="41" fillId="0" borderId="0" xfId="8" applyFont="1" applyFill="1" applyAlignment="1">
      <alignment horizontal="center" vertical="center"/>
    </xf>
    <xf numFmtId="0" fontId="41" fillId="0" borderId="0" xfId="8" applyFont="1" applyFill="1" applyAlignment="1"/>
    <xf numFmtId="2" fontId="41" fillId="0" borderId="0" xfId="8" applyNumberFormat="1" applyFont="1" applyFill="1" applyBorder="1" applyAlignment="1">
      <alignment vertical="center"/>
    </xf>
    <xf numFmtId="4" fontId="59" fillId="0" borderId="0" xfId="8" applyNumberFormat="1" applyFont="1" applyFill="1" applyBorder="1" applyAlignment="1">
      <alignment horizontal="right" vertical="center"/>
    </xf>
    <xf numFmtId="2" fontId="41" fillId="0" borderId="0" xfId="8" applyNumberFormat="1" applyFont="1" applyAlignment="1"/>
    <xf numFmtId="0" fontId="41" fillId="0" borderId="0" xfId="8" applyFont="1" applyFill="1" applyAlignment="1">
      <alignment vertical="center"/>
    </xf>
    <xf numFmtId="2" fontId="41" fillId="0" borderId="0" xfId="8" applyNumberFormat="1" applyFont="1" applyFill="1" applyBorder="1" applyAlignment="1">
      <alignment horizontal="center" vertical="center"/>
    </xf>
    <xf numFmtId="4" fontId="41" fillId="0" borderId="0" xfId="8" applyNumberFormat="1" applyFont="1" applyFill="1" applyBorder="1" applyAlignment="1">
      <alignment vertical="center"/>
    </xf>
    <xf numFmtId="4" fontId="41" fillId="0" borderId="0" xfId="8" applyNumberFormat="1" applyFont="1" applyFill="1" applyBorder="1" applyAlignment="1">
      <alignment horizontal="right" vertical="center"/>
    </xf>
    <xf numFmtId="0" fontId="106" fillId="0" borderId="0" xfId="8" applyFont="1" applyFill="1" applyBorder="1" applyAlignment="1">
      <alignment horizontal="center" vertical="center"/>
    </xf>
    <xf numFmtId="0" fontId="106" fillId="0" borderId="0" xfId="8" quotePrefix="1" applyFont="1" applyFill="1" applyAlignment="1">
      <alignment horizontal="center" vertical="center"/>
    </xf>
    <xf numFmtId="0" fontId="106" fillId="0" borderId="0" xfId="8" applyFont="1" applyFill="1" applyAlignment="1"/>
    <xf numFmtId="0" fontId="106" fillId="0" borderId="0" xfId="8" applyFont="1" applyFill="1" applyAlignment="1">
      <alignment horizontal="center" vertical="center"/>
    </xf>
    <xf numFmtId="2" fontId="106" fillId="0" borderId="0" xfId="8" applyNumberFormat="1" applyFont="1" applyFill="1" applyBorder="1" applyAlignment="1">
      <alignment horizontal="center" vertical="center"/>
    </xf>
    <xf numFmtId="4" fontId="106" fillId="0" borderId="0" xfId="8" applyNumberFormat="1" applyFont="1" applyFill="1" applyBorder="1" applyAlignment="1">
      <alignment vertical="center"/>
    </xf>
    <xf numFmtId="4" fontId="106" fillId="0" borderId="0" xfId="8" applyNumberFormat="1" applyFont="1" applyFill="1" applyBorder="1" applyAlignment="1">
      <alignment horizontal="right" vertical="center"/>
    </xf>
    <xf numFmtId="1" fontId="41" fillId="0" borderId="0" xfId="8" applyNumberFormat="1" applyFont="1" applyFill="1" applyAlignment="1">
      <alignment horizontal="center" vertical="center"/>
    </xf>
    <xf numFmtId="0" fontId="106" fillId="0" borderId="0" xfId="8" applyFont="1" applyFill="1" applyAlignment="1">
      <alignment vertical="center"/>
    </xf>
    <xf numFmtId="0" fontId="107" fillId="0" borderId="0" xfId="8" applyNumberFormat="1" applyFont="1" applyFill="1" applyBorder="1" applyAlignment="1">
      <alignment horizontal="center" vertical="center"/>
    </xf>
    <xf numFmtId="0" fontId="107" fillId="0" borderId="0" xfId="8" applyFont="1" applyFill="1" applyAlignment="1">
      <alignment horizontal="left" vertical="center" wrapText="1"/>
    </xf>
    <xf numFmtId="0" fontId="107" fillId="0" borderId="0" xfId="8" applyFont="1" applyFill="1" applyAlignment="1">
      <alignment horizontal="center" vertical="center"/>
    </xf>
    <xf numFmtId="0" fontId="41" fillId="0" borderId="0" xfId="8" applyFont="1" applyFill="1" applyAlignment="1">
      <alignment horizontal="left" vertical="center"/>
    </xf>
    <xf numFmtId="0" fontId="106" fillId="0" borderId="0" xfId="8" applyFont="1" applyFill="1" applyAlignment="1">
      <alignment horizontal="left" vertical="center"/>
    </xf>
    <xf numFmtId="0" fontId="41" fillId="0" borderId="0" xfId="8" applyFont="1" applyFill="1" applyAlignment="1">
      <alignment vertical="center" wrapText="1"/>
    </xf>
    <xf numFmtId="0" fontId="41" fillId="0" borderId="0" xfId="8" applyFont="1" applyFill="1" applyAlignment="1">
      <alignment horizontal="left" vertical="center" wrapText="1"/>
    </xf>
    <xf numFmtId="0" fontId="106" fillId="0" borderId="0" xfId="8" applyFont="1" applyFill="1" applyAlignment="1">
      <alignment horizontal="left" vertical="center" wrapText="1"/>
    </xf>
    <xf numFmtId="0" fontId="41" fillId="0" borderId="0" xfId="8" applyFont="1" applyFill="1" applyBorder="1" applyAlignment="1" applyProtection="1">
      <alignment horizontal="center" vertical="center" wrapText="1"/>
      <protection locked="0"/>
    </xf>
    <xf numFmtId="0" fontId="41" fillId="0" borderId="0" xfId="8" applyFont="1" applyFill="1" applyBorder="1" applyAlignment="1" applyProtection="1">
      <alignment horizontal="left" vertical="center" wrapText="1"/>
      <protection locked="0"/>
    </xf>
    <xf numFmtId="0" fontId="106" fillId="0" borderId="0" xfId="8" applyFont="1" applyFill="1" applyAlignment="1">
      <alignment vertical="center" wrapText="1"/>
    </xf>
    <xf numFmtId="2" fontId="41" fillId="0" borderId="0" xfId="8" applyNumberFormat="1" applyFont="1" applyFill="1" applyAlignment="1">
      <alignment horizontal="center" vertical="center"/>
    </xf>
    <xf numFmtId="2" fontId="106" fillId="0" borderId="0" xfId="8" applyNumberFormat="1" applyFont="1" applyFill="1" applyAlignment="1">
      <alignment horizontal="center" vertical="center"/>
    </xf>
    <xf numFmtId="4" fontId="106" fillId="0" borderId="0" xfId="8" applyNumberFormat="1" applyFont="1" applyFill="1" applyAlignment="1">
      <alignment horizontal="right" vertical="center"/>
    </xf>
    <xf numFmtId="0" fontId="41" fillId="0" borderId="0" xfId="8" quotePrefix="1" applyFont="1" applyFill="1" applyAlignment="1">
      <alignment horizontal="center" vertical="center"/>
    </xf>
    <xf numFmtId="0" fontId="107" fillId="0" borderId="0" xfId="8" applyFont="1" applyFill="1" applyAlignment="1">
      <alignment vertical="center"/>
    </xf>
    <xf numFmtId="0" fontId="107" fillId="0" borderId="0" xfId="8" applyFont="1" applyFill="1" applyAlignment="1">
      <alignment horizontal="center"/>
    </xf>
    <xf numFmtId="2" fontId="107" fillId="0" borderId="0" xfId="8" applyNumberFormat="1" applyFont="1" applyFill="1" applyAlignment="1">
      <alignment horizontal="center"/>
    </xf>
    <xf numFmtId="4" fontId="41" fillId="0" borderId="0" xfId="8" applyNumberFormat="1" applyFont="1" applyFill="1" applyAlignment="1">
      <alignment horizontal="right" vertical="center"/>
    </xf>
    <xf numFmtId="0" fontId="108" fillId="0" borderId="0" xfId="8" applyFont="1" applyFill="1" applyAlignment="1">
      <alignment vertical="center"/>
    </xf>
    <xf numFmtId="4" fontId="108" fillId="0" borderId="0" xfId="8" applyNumberFormat="1" applyFont="1" applyFill="1" applyAlignment="1">
      <alignment horizontal="right"/>
    </xf>
    <xf numFmtId="0" fontId="109" fillId="0" borderId="0" xfId="8" applyFont="1" applyFill="1" applyAlignment="1">
      <alignment horizontal="left" vertical="center"/>
    </xf>
    <xf numFmtId="4" fontId="107" fillId="0" borderId="0" xfId="8" applyNumberFormat="1" applyFont="1" applyFill="1" applyAlignment="1">
      <alignment horizontal="right"/>
    </xf>
    <xf numFmtId="4" fontId="41" fillId="0" borderId="0" xfId="8" applyNumberFormat="1" applyFont="1" applyFill="1" applyAlignment="1">
      <alignment horizontal="center" vertical="center"/>
    </xf>
    <xf numFmtId="0" fontId="44" fillId="8" borderId="73" xfId="8" applyFont="1" applyFill="1" applyBorder="1" applyAlignment="1">
      <alignment horizontal="center" vertical="center"/>
    </xf>
    <xf numFmtId="0" fontId="44" fillId="8" borderId="73" xfId="8" applyFont="1" applyFill="1" applyBorder="1" applyAlignment="1">
      <alignment horizontal="center"/>
    </xf>
    <xf numFmtId="0" fontId="44" fillId="8" borderId="73" xfId="8" applyFont="1" applyFill="1" applyBorder="1" applyAlignment="1"/>
    <xf numFmtId="4" fontId="44" fillId="8" borderId="73" xfId="8" applyNumberFormat="1" applyFont="1" applyFill="1" applyBorder="1" applyAlignment="1">
      <alignment horizontal="right" vertical="center"/>
    </xf>
    <xf numFmtId="4" fontId="67" fillId="8" borderId="73" xfId="8" applyNumberFormat="1" applyFont="1" applyFill="1" applyBorder="1" applyAlignment="1">
      <alignment horizontal="right" vertical="center"/>
    </xf>
    <xf numFmtId="0" fontId="44" fillId="9" borderId="73" xfId="8" applyFont="1" applyFill="1" applyBorder="1" applyAlignment="1">
      <alignment horizontal="center" vertical="center"/>
    </xf>
    <xf numFmtId="0" fontId="44" fillId="9" borderId="73" xfId="8" applyFont="1" applyFill="1" applyBorder="1" applyAlignment="1">
      <alignment horizontal="center"/>
    </xf>
    <xf numFmtId="0" fontId="44" fillId="9" borderId="73" xfId="8" applyFont="1" applyFill="1" applyBorder="1" applyAlignment="1"/>
    <xf numFmtId="4" fontId="44" fillId="9" borderId="73" xfId="8" applyNumberFormat="1" applyFont="1" applyFill="1" applyBorder="1" applyAlignment="1">
      <alignment horizontal="right" vertical="center"/>
    </xf>
    <xf numFmtId="4" fontId="67" fillId="9" borderId="73" xfId="8" applyNumberFormat="1" applyFont="1" applyFill="1" applyBorder="1" applyAlignment="1">
      <alignment horizontal="right" vertical="center"/>
    </xf>
    <xf numFmtId="4" fontId="41" fillId="0" borderId="0" xfId="8" applyNumberFormat="1" applyFont="1" applyAlignment="1"/>
    <xf numFmtId="0" fontId="41" fillId="0" borderId="0" xfId="8" applyFont="1" applyAlignment="1">
      <alignment horizontal="center"/>
    </xf>
    <xf numFmtId="0" fontId="41" fillId="0" borderId="0" xfId="8" applyFont="1" applyAlignment="1">
      <alignment horizontal="center" vertical="center"/>
    </xf>
    <xf numFmtId="4" fontId="41" fillId="0" borderId="0" xfId="8" applyNumberFormat="1" applyFont="1" applyAlignment="1">
      <alignment horizontal="right" vertical="center"/>
    </xf>
    <xf numFmtId="4" fontId="59" fillId="0" borderId="0" xfId="8" applyNumberFormat="1" applyFont="1" applyAlignment="1">
      <alignment horizontal="right" vertical="center"/>
    </xf>
    <xf numFmtId="0" fontId="67" fillId="8" borderId="282" xfId="8" applyFont="1" applyFill="1" applyBorder="1" applyAlignment="1">
      <alignment horizontal="center" vertical="center"/>
    </xf>
    <xf numFmtId="0" fontId="67" fillId="8" borderId="282" xfId="8" applyFont="1" applyFill="1" applyBorder="1" applyAlignment="1">
      <alignment horizontal="center"/>
    </xf>
    <xf numFmtId="0" fontId="67" fillId="8" borderId="282" xfId="8" applyFont="1" applyFill="1" applyBorder="1" applyAlignment="1"/>
    <xf numFmtId="4" fontId="67" fillId="8" borderId="282" xfId="8" applyNumberFormat="1" applyFont="1" applyFill="1" applyBorder="1" applyAlignment="1">
      <alignment horizontal="right" vertical="center"/>
    </xf>
    <xf numFmtId="0" fontId="41" fillId="0" borderId="0" xfId="8" applyFont="1" applyBorder="1" applyAlignment="1"/>
    <xf numFmtId="4" fontId="41" fillId="0" borderId="0" xfId="8" applyNumberFormat="1" applyFont="1" applyBorder="1" applyAlignment="1"/>
    <xf numFmtId="2" fontId="41" fillId="0" borderId="0" xfId="8" applyNumberFormat="1" applyFont="1" applyAlignment="1">
      <alignment horizontal="center" vertical="center"/>
    </xf>
    <xf numFmtId="4" fontId="44" fillId="0" borderId="0" xfId="8" applyNumberFormat="1" applyFont="1" applyAlignment="1"/>
    <xf numFmtId="0" fontId="56" fillId="0" borderId="2" xfId="5" applyFont="1" applyFill="1" applyBorder="1"/>
    <xf numFmtId="0" fontId="81" fillId="0" borderId="0" xfId="5" applyFont="1" applyFill="1"/>
    <xf numFmtId="0" fontId="4" fillId="0" borderId="0" xfId="5" applyFill="1"/>
    <xf numFmtId="0" fontId="70" fillId="0" borderId="0" xfId="0" applyFont="1" applyFill="1" applyAlignment="1">
      <alignment horizontal="right" vertical="center"/>
    </xf>
    <xf numFmtId="0" fontId="71" fillId="0" borderId="0" xfId="0" applyFont="1" applyFill="1" applyAlignment="1">
      <alignment horizontal="left" vertical="center"/>
    </xf>
    <xf numFmtId="0" fontId="73" fillId="0" borderId="2" xfId="5" applyFont="1" applyBorder="1"/>
    <xf numFmtId="0" fontId="73" fillId="0" borderId="0" xfId="5" applyFont="1"/>
    <xf numFmtId="0" fontId="55" fillId="0" borderId="0" xfId="5" applyFont="1" applyAlignment="1">
      <alignment horizontal="left"/>
    </xf>
    <xf numFmtId="0" fontId="55" fillId="0" borderId="0" xfId="5" applyFont="1" applyBorder="1"/>
    <xf numFmtId="49" fontId="55" fillId="0" borderId="0" xfId="5" applyNumberFormat="1" applyFont="1" applyBorder="1"/>
    <xf numFmtId="0" fontId="56" fillId="0" borderId="0" xfId="5" applyFont="1" applyBorder="1"/>
    <xf numFmtId="174" fontId="55" fillId="0" borderId="0" xfId="5" applyNumberFormat="1" applyFont="1" applyBorder="1"/>
    <xf numFmtId="171" fontId="55" fillId="0" borderId="0" xfId="5" applyNumberFormat="1" applyFont="1" applyBorder="1"/>
    <xf numFmtId="49" fontId="68" fillId="0" borderId="0" xfId="5" applyNumberFormat="1" applyFont="1" applyFill="1" applyAlignment="1">
      <alignment horizontal="left" wrapText="1"/>
    </xf>
    <xf numFmtId="0" fontId="68" fillId="0" borderId="0" xfId="5" applyFont="1" applyFill="1" applyAlignment="1">
      <alignment wrapText="1"/>
    </xf>
    <xf numFmtId="171" fontId="68" fillId="0" borderId="0" xfId="5" applyNumberFormat="1" applyFont="1" applyFill="1" applyAlignment="1">
      <alignment wrapText="1"/>
    </xf>
    <xf numFmtId="171" fontId="73" fillId="0" borderId="0" xfId="5" applyNumberFormat="1" applyFont="1" applyFill="1" applyAlignment="1">
      <alignment wrapText="1"/>
    </xf>
    <xf numFmtId="0" fontId="73" fillId="0" borderId="0" xfId="5" applyFont="1" applyFill="1" applyAlignment="1">
      <alignment wrapText="1"/>
    </xf>
    <xf numFmtId="0" fontId="110" fillId="0" borderId="0" xfId="5" applyFont="1" applyFill="1"/>
    <xf numFmtId="181" fontId="68" fillId="0" borderId="0" xfId="0" applyNumberFormat="1" applyFont="1" applyFill="1" applyBorder="1" applyAlignment="1" applyProtection="1">
      <alignment horizontal="right"/>
      <protection locked="0"/>
    </xf>
    <xf numFmtId="4" fontId="41" fillId="0" borderId="0" xfId="8" applyNumberFormat="1" applyFont="1" applyFill="1" applyBorder="1" applyAlignment="1">
      <alignment horizontal="left" vertical="center"/>
    </xf>
    <xf numFmtId="4" fontId="106" fillId="0" borderId="0" xfId="8" applyNumberFormat="1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4" fontId="112" fillId="0" borderId="0" xfId="8" applyNumberFormat="1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1" fillId="0" borderId="16" xfId="0" applyFont="1" applyBorder="1" applyAlignment="1" applyProtection="1">
      <alignment horizontal="center" vertical="center" wrapText="1"/>
      <protection locked="0"/>
    </xf>
    <xf numFmtId="173" fontId="41" fillId="0" borderId="16" xfId="4" applyNumberFormat="1" applyFont="1" applyBorder="1" applyAlignment="1">
      <alignment horizontal="left" vertical="center" wrapText="1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49" fontId="3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4" fontId="35" fillId="0" borderId="0" xfId="0" applyNumberFormat="1" applyFont="1" applyFill="1" applyBorder="1" applyAlignment="1" applyProtection="1">
      <alignment vertical="center"/>
      <protection locked="0"/>
    </xf>
    <xf numFmtId="0" fontId="114" fillId="0" borderId="0" xfId="0" applyFont="1" applyAlignment="1">
      <alignment horizontal="left" vertical="center" wrapText="1"/>
    </xf>
    <xf numFmtId="0" fontId="41" fillId="0" borderId="16" xfId="0" applyFont="1" applyBorder="1" applyAlignment="1" applyProtection="1">
      <alignment horizontal="center" vertical="center"/>
      <protection locked="0"/>
    </xf>
    <xf numFmtId="4" fontId="41" fillId="0" borderId="16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47" fillId="0" borderId="0" xfId="0" applyFont="1" applyFill="1" applyAlignment="1">
      <alignment vertical="center" wrapText="1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34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25" fillId="0" borderId="11" xfId="0" applyFont="1" applyFill="1" applyBorder="1" applyAlignment="1" applyProtection="1">
      <alignment horizontal="center" vertical="center" wrapText="1"/>
      <protection locked="0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49" fontId="25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25" fillId="0" borderId="15" xfId="0" applyNumberFormat="1" applyFont="1" applyFill="1" applyBorder="1" applyAlignment="1" applyProtection="1">
      <alignment vertical="center"/>
      <protection locked="0"/>
    </xf>
    <xf numFmtId="0" fontId="114" fillId="0" borderId="0" xfId="0" applyFont="1" applyAlignment="1">
      <alignment horizontal="left" vertical="center"/>
    </xf>
    <xf numFmtId="0" fontId="115" fillId="0" borderId="0" xfId="0" applyFont="1" applyAlignment="1">
      <alignment vertical="center"/>
    </xf>
    <xf numFmtId="4" fontId="115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25" fillId="0" borderId="0" xfId="0" applyFont="1" applyBorder="1" applyAlignment="1" applyProtection="1">
      <alignment horizontal="center" vertical="center"/>
      <protection locked="0"/>
    </xf>
    <xf numFmtId="4" fontId="25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 applyProtection="1">
      <protection locked="0"/>
    </xf>
    <xf numFmtId="4" fontId="11" fillId="0" borderId="0" xfId="0" applyNumberFormat="1" applyFont="1" applyFill="1" applyBorder="1" applyAlignment="1"/>
    <xf numFmtId="0" fontId="1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/>
      <protection locked="0"/>
    </xf>
    <xf numFmtId="2" fontId="14" fillId="0" borderId="0" xfId="0" applyNumberFormat="1" applyFont="1" applyAlignment="1">
      <alignment vertical="center"/>
    </xf>
    <xf numFmtId="0" fontId="42" fillId="0" borderId="16" xfId="0" applyFont="1" applyBorder="1" applyAlignment="1" applyProtection="1">
      <alignment horizontal="center" vertical="center"/>
      <protection locked="0"/>
    </xf>
    <xf numFmtId="4" fontId="118" fillId="0" borderId="0" xfId="0" applyNumberFormat="1" applyFont="1" applyAlignment="1">
      <alignment vertical="center"/>
    </xf>
    <xf numFmtId="0" fontId="3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9" fontId="44" fillId="0" borderId="0" xfId="0" applyNumberFormat="1" applyFont="1" applyBorder="1" applyAlignment="1" applyProtection="1">
      <alignment horizontal="left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94" fillId="0" borderId="68" xfId="7" applyBorder="1"/>
    <xf numFmtId="171" fontId="74" fillId="0" borderId="0" xfId="4" applyNumberFormat="1" applyFont="1" applyFill="1"/>
    <xf numFmtId="2" fontId="120" fillId="0" borderId="0" xfId="0" applyNumberFormat="1" applyFont="1" applyAlignment="1">
      <alignment horizontal="right" vertical="center" wrapText="1"/>
    </xf>
    <xf numFmtId="2" fontId="121" fillId="0" borderId="0" xfId="0" applyNumberFormat="1" applyFont="1" applyAlignment="1">
      <alignment horizontal="right" vertical="center"/>
    </xf>
    <xf numFmtId="175" fontId="14" fillId="0" borderId="0" xfId="0" applyNumberFormat="1" applyFont="1" applyAlignment="1">
      <alignment horizontal="left" vertical="center" wrapText="1"/>
    </xf>
    <xf numFmtId="175" fontId="13" fillId="0" borderId="0" xfId="0" applyNumberFormat="1" applyFont="1" applyAlignment="1">
      <alignment vertical="center"/>
    </xf>
    <xf numFmtId="175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horizontal="left" vertical="center" wrapText="1"/>
    </xf>
    <xf numFmtId="2" fontId="1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3" fillId="0" borderId="0" xfId="0" applyFont="1" applyAlignment="1">
      <alignment vertical="center"/>
    </xf>
    <xf numFmtId="49" fontId="6" fillId="0" borderId="0" xfId="0" applyNumberFormat="1" applyFont="1" applyFill="1" applyAlignment="1" applyProtection="1">
      <alignment horizontal="left" vertical="center"/>
      <protection locked="0"/>
    </xf>
    <xf numFmtId="165" fontId="124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/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12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5" fillId="0" borderId="0" xfId="0" applyFont="1" applyAlignment="1">
      <alignment horizontal="left" vertical="center"/>
    </xf>
    <xf numFmtId="0" fontId="115" fillId="0" borderId="0" xfId="0" applyFont="1" applyAlignment="1">
      <alignment horizontal="left" vertical="center"/>
    </xf>
    <xf numFmtId="0" fontId="122" fillId="0" borderId="0" xfId="0" applyFont="1" applyAlignment="1">
      <alignment horizontal="left" vertical="center"/>
    </xf>
    <xf numFmtId="0" fontId="41" fillId="3" borderId="13" xfId="0" applyFont="1" applyFill="1" applyBorder="1" applyAlignment="1">
      <alignment horizontal="center" vertical="center" wrapText="1"/>
    </xf>
    <xf numFmtId="0" fontId="52" fillId="0" borderId="15" xfId="0" applyFont="1" applyBorder="1" applyAlignment="1">
      <alignment horizontal="left" vertical="center"/>
    </xf>
    <xf numFmtId="0" fontId="35" fillId="0" borderId="0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170" fontId="126" fillId="0" borderId="0" xfId="0" applyNumberFormat="1" applyFont="1" applyFill="1" applyBorder="1" applyAlignment="1">
      <alignment horizontal="right" vertical="center" readingOrder="1"/>
    </xf>
    <xf numFmtId="49" fontId="127" fillId="10" borderId="46" xfId="0" applyNumberFormat="1" applyFont="1" applyFill="1" applyBorder="1" applyAlignment="1">
      <alignment horizontal="center" vertical="center" readingOrder="1"/>
    </xf>
    <xf numFmtId="0" fontId="134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wrapText="1"/>
    </xf>
    <xf numFmtId="0" fontId="0" fillId="0" borderId="0" xfId="0" applyBorder="1"/>
    <xf numFmtId="0" fontId="2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283" xfId="0" applyFont="1" applyBorder="1" applyAlignment="1">
      <alignment vertical="center"/>
    </xf>
    <xf numFmtId="0" fontId="0" fillId="0" borderId="242" xfId="0" applyFont="1" applyBorder="1" applyAlignment="1">
      <alignment vertical="center"/>
    </xf>
    <xf numFmtId="0" fontId="6" fillId="0" borderId="242" xfId="0" applyFont="1" applyBorder="1" applyAlignment="1">
      <alignment vertical="center"/>
    </xf>
    <xf numFmtId="0" fontId="7" fillId="0" borderId="242" xfId="0" applyFont="1" applyBorder="1" applyAlignment="1">
      <alignment vertical="center"/>
    </xf>
    <xf numFmtId="0" fontId="25" fillId="0" borderId="242" xfId="0" applyFont="1" applyFill="1" applyBorder="1" applyAlignment="1">
      <alignment horizontal="center" vertical="center"/>
    </xf>
    <xf numFmtId="0" fontId="0" fillId="0" borderId="242" xfId="0" applyFont="1" applyFill="1" applyBorder="1" applyAlignment="1">
      <alignment vertical="center"/>
    </xf>
    <xf numFmtId="0" fontId="8" fillId="0" borderId="242" xfId="0" applyFont="1" applyFill="1" applyBorder="1" applyAlignment="1">
      <alignment horizontal="center" vertical="center"/>
    </xf>
    <xf numFmtId="0" fontId="7" fillId="0" borderId="242" xfId="0" applyFont="1" applyFill="1" applyBorder="1" applyAlignment="1">
      <alignment horizontal="center" vertical="center"/>
    </xf>
    <xf numFmtId="0" fontId="0" fillId="0" borderId="283" xfId="0" applyBorder="1"/>
    <xf numFmtId="0" fontId="0" fillId="0" borderId="242" xfId="0" applyBorder="1"/>
    <xf numFmtId="0" fontId="21" fillId="0" borderId="242" xfId="0" applyFont="1" applyBorder="1" applyAlignment="1">
      <alignment vertical="center"/>
    </xf>
    <xf numFmtId="0" fontId="5" fillId="0" borderId="242" xfId="0" applyFont="1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84" xfId="0" applyFont="1" applyBorder="1" applyAlignment="1">
      <alignment vertical="center"/>
    </xf>
    <xf numFmtId="0" fontId="0" fillId="0" borderId="241" xfId="0" applyFont="1" applyBorder="1" applyAlignment="1">
      <alignment vertical="center"/>
    </xf>
    <xf numFmtId="0" fontId="6" fillId="0" borderId="0" xfId="0" applyFont="1" applyFill="1" applyAlignment="1" applyProtection="1">
      <alignment horizontal="left" vertical="center"/>
      <protection locked="0"/>
    </xf>
    <xf numFmtId="164" fontId="136" fillId="0" borderId="0" xfId="0" applyNumberFormat="1" applyFont="1" applyAlignment="1">
      <alignment horizontal="right" vertical="center"/>
    </xf>
    <xf numFmtId="0" fontId="13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9" fontId="25" fillId="0" borderId="0" xfId="0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2" fontId="114" fillId="0" borderId="0" xfId="0" applyNumberFormat="1" applyFont="1" applyAlignment="1">
      <alignment horizontal="left" vertical="center" wrapText="1"/>
    </xf>
    <xf numFmtId="0" fontId="42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0" fontId="0" fillId="0" borderId="3" xfId="0" applyFont="1" applyBorder="1" applyAlignment="1">
      <alignment horizontal="right" vertical="center"/>
    </xf>
    <xf numFmtId="0" fontId="43" fillId="0" borderId="3" xfId="0" applyFont="1" applyBorder="1" applyAlignment="1">
      <alignment horizontal="right" vertical="center"/>
    </xf>
    <xf numFmtId="0" fontId="56" fillId="0" borderId="138" xfId="5" applyFont="1" applyFill="1" applyBorder="1" applyAlignment="1">
      <alignment horizontal="left"/>
    </xf>
    <xf numFmtId="14" fontId="67" fillId="0" borderId="0" xfId="8" applyNumberFormat="1" applyFont="1" applyBorder="1" applyAlignment="1">
      <alignment horizontal="center" wrapText="1"/>
    </xf>
    <xf numFmtId="0" fontId="59" fillId="0" borderId="0" xfId="8" applyFont="1" applyBorder="1" applyAlignment="1">
      <alignment horizontal="left" wrapText="1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49" fontId="42" fillId="0" borderId="16" xfId="0" applyNumberFormat="1" applyFont="1" applyBorder="1" applyAlignment="1" applyProtection="1">
      <alignment horizontal="left" vertical="center" wrapText="1"/>
      <protection locked="0"/>
    </xf>
    <xf numFmtId="0" fontId="2" fillId="0" borderId="0" xfId="5" applyFont="1"/>
    <xf numFmtId="49" fontId="138" fillId="10" borderId="0" xfId="0" applyNumberFormat="1" applyFont="1" applyFill="1" applyBorder="1" applyAlignment="1">
      <alignment horizontal="left" vertical="center" readingOrder="1"/>
    </xf>
    <xf numFmtId="49" fontId="138" fillId="0" borderId="0" xfId="0" applyNumberFormat="1" applyFont="1" applyFill="1" applyBorder="1" applyAlignment="1">
      <alignment horizontal="left" vertical="center" readingOrder="1"/>
    </xf>
    <xf numFmtId="170" fontId="138" fillId="0" borderId="0" xfId="0" applyNumberFormat="1" applyFont="1" applyFill="1" applyBorder="1" applyAlignment="1">
      <alignment horizontal="right" vertical="center" readingOrder="1"/>
    </xf>
    <xf numFmtId="49" fontId="127" fillId="10" borderId="285" xfId="0" applyNumberFormat="1" applyFont="1" applyFill="1" applyBorder="1" applyAlignment="1">
      <alignment horizontal="center" vertical="center" readingOrder="1"/>
    </xf>
    <xf numFmtId="49" fontId="127" fillId="10" borderId="285" xfId="0" applyNumberFormat="1" applyFont="1" applyFill="1" applyBorder="1" applyAlignment="1">
      <alignment horizontal="left" vertical="center" readingOrder="1"/>
    </xf>
    <xf numFmtId="49" fontId="127" fillId="0" borderId="285" xfId="0" applyNumberFormat="1" applyFont="1" applyFill="1" applyBorder="1" applyAlignment="1">
      <alignment horizontal="left" vertical="center" wrapText="1" shrinkToFit="1" readingOrder="1"/>
    </xf>
    <xf numFmtId="49" fontId="127" fillId="0" borderId="285" xfId="0" applyNumberFormat="1" applyFont="1" applyFill="1" applyBorder="1" applyAlignment="1">
      <alignment horizontal="center" vertical="center" readingOrder="1"/>
    </xf>
    <xf numFmtId="49" fontId="127" fillId="10" borderId="0" xfId="0" applyNumberFormat="1" applyFont="1" applyFill="1" applyBorder="1" applyAlignment="1">
      <alignment horizontal="center" vertical="center" readingOrder="1"/>
    </xf>
    <xf numFmtId="49" fontId="127" fillId="10" borderId="0" xfId="0" applyNumberFormat="1" applyFont="1" applyFill="1" applyBorder="1" applyAlignment="1">
      <alignment horizontal="left" vertical="center" readingOrder="1"/>
    </xf>
    <xf numFmtId="49" fontId="127" fillId="0" borderId="0" xfId="0" applyNumberFormat="1" applyFont="1" applyFill="1" applyBorder="1" applyAlignment="1">
      <alignment horizontal="center" vertical="center" readingOrder="1"/>
    </xf>
    <xf numFmtId="170" fontId="127" fillId="0" borderId="0" xfId="0" applyNumberFormat="1" applyFont="1" applyFill="1" applyBorder="1" applyAlignment="1">
      <alignment horizontal="right" vertical="center" readingOrder="1"/>
    </xf>
    <xf numFmtId="4" fontId="127" fillId="0" borderId="285" xfId="0" applyNumberFormat="1" applyFont="1" applyFill="1" applyBorder="1" applyAlignment="1">
      <alignment horizontal="right" vertical="center" readingOrder="1"/>
    </xf>
    <xf numFmtId="4" fontId="41" fillId="0" borderId="285" xfId="0" applyNumberFormat="1" applyFont="1" applyFill="1" applyBorder="1" applyAlignment="1">
      <alignment horizontal="right" vertical="center" readingOrder="1"/>
    </xf>
    <xf numFmtId="49" fontId="42" fillId="10" borderId="285" xfId="0" applyNumberFormat="1" applyFont="1" applyFill="1" applyBorder="1" applyAlignment="1">
      <alignment horizontal="center" vertical="center" readingOrder="1"/>
    </xf>
    <xf numFmtId="49" fontId="42" fillId="10" borderId="285" xfId="0" applyNumberFormat="1" applyFont="1" applyFill="1" applyBorder="1" applyAlignment="1">
      <alignment horizontal="left" vertical="center" readingOrder="1"/>
    </xf>
    <xf numFmtId="49" fontId="42" fillId="0" borderId="285" xfId="0" applyNumberFormat="1" applyFont="1" applyFill="1" applyBorder="1" applyAlignment="1">
      <alignment horizontal="left" vertical="center" wrapText="1" shrinkToFit="1" readingOrder="1"/>
    </xf>
    <xf numFmtId="49" fontId="42" fillId="0" borderId="285" xfId="0" applyNumberFormat="1" applyFont="1" applyFill="1" applyBorder="1" applyAlignment="1">
      <alignment horizontal="center" vertical="center" readingOrder="1"/>
    </xf>
    <xf numFmtId="4" fontId="42" fillId="0" borderId="285" xfId="0" applyNumberFormat="1" applyFont="1" applyFill="1" applyBorder="1" applyAlignment="1">
      <alignment horizontal="right" vertical="center" readingOrder="1"/>
    </xf>
    <xf numFmtId="4" fontId="25" fillId="0" borderId="16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protection locked="0"/>
    </xf>
    <xf numFmtId="4" fontId="35" fillId="0" borderId="1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4" fontId="14" fillId="0" borderId="0" xfId="0" applyNumberFormat="1" applyFont="1" applyFill="1" applyAlignment="1">
      <alignment vertical="center"/>
    </xf>
    <xf numFmtId="4" fontId="15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" fontId="16" fillId="0" borderId="0" xfId="0" applyNumberFormat="1" applyFont="1" applyFill="1" applyAlignment="1">
      <alignment vertical="center"/>
    </xf>
    <xf numFmtId="2" fontId="13" fillId="0" borderId="0" xfId="0" applyNumberFormat="1" applyFont="1" applyFill="1" applyAlignment="1">
      <alignment horizontal="right" vertical="center"/>
    </xf>
    <xf numFmtId="4" fontId="117" fillId="0" borderId="0" xfId="0" applyNumberFormat="1" applyFont="1" applyFill="1" applyAlignment="1">
      <alignment vertical="center"/>
    </xf>
    <xf numFmtId="4" fontId="73" fillId="0" borderId="0" xfId="0" applyNumberFormat="1" applyFont="1" applyFill="1" applyAlignment="1">
      <alignment vertical="center"/>
    </xf>
    <xf numFmtId="4" fontId="41" fillId="0" borderId="1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0" fillId="0" borderId="10" xfId="0" applyFont="1" applyFill="1" applyBorder="1" applyAlignment="1">
      <alignment vertical="center"/>
    </xf>
    <xf numFmtId="17" fontId="53" fillId="0" borderId="0" xfId="0" applyNumberFormat="1" applyFont="1" applyAlignment="1">
      <alignment horizontal="left" vertical="center" wrapText="1"/>
    </xf>
    <xf numFmtId="49" fontId="127" fillId="0" borderId="0" xfId="0" applyNumberFormat="1" applyFont="1" applyFill="1" applyBorder="1" applyAlignment="1">
      <alignment horizontal="left" vertical="center" readingOrder="1"/>
    </xf>
    <xf numFmtId="4" fontId="127" fillId="0" borderId="0" xfId="0" applyNumberFormat="1" applyFont="1" applyFill="1" applyBorder="1" applyAlignment="1">
      <alignment horizontal="right" vertical="center" readingOrder="1"/>
    </xf>
    <xf numFmtId="0" fontId="25" fillId="0" borderId="13" xfId="0" applyFont="1" applyBorder="1" applyAlignment="1" applyProtection="1">
      <alignment horizontal="center" vertical="center"/>
      <protection locked="0"/>
    </xf>
    <xf numFmtId="49" fontId="127" fillId="10" borderId="15" xfId="0" applyNumberFormat="1" applyFont="1" applyFill="1" applyBorder="1" applyAlignment="1">
      <alignment horizontal="center" vertical="center" readingOrder="1"/>
    </xf>
    <xf numFmtId="49" fontId="127" fillId="10" borderId="15" xfId="0" applyNumberFormat="1" applyFont="1" applyFill="1" applyBorder="1" applyAlignment="1">
      <alignment horizontal="left" vertical="center" readingOrder="1"/>
    </xf>
    <xf numFmtId="49" fontId="128" fillId="0" borderId="15" xfId="0" applyNumberFormat="1" applyFont="1" applyFill="1" applyBorder="1" applyAlignment="1">
      <alignment horizontal="center" vertical="center" readingOrder="1"/>
    </xf>
    <xf numFmtId="4" fontId="128" fillId="0" borderId="15" xfId="0" applyNumberFormat="1" applyFont="1" applyFill="1" applyBorder="1" applyAlignment="1">
      <alignment horizontal="right" vertical="center" readingOrder="1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Border="1" applyAlignment="1" applyProtection="1">
      <alignment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137" fillId="0" borderId="46" xfId="0" applyFont="1" applyBorder="1" applyAlignment="1">
      <alignment horizontal="center" vertical="center"/>
    </xf>
    <xf numFmtId="4" fontId="42" fillId="0" borderId="16" xfId="0" applyNumberFormat="1" applyFont="1" applyFill="1" applyBorder="1" applyAlignment="1" applyProtection="1">
      <alignment vertical="center"/>
      <protection locked="0"/>
    </xf>
    <xf numFmtId="4" fontId="42" fillId="0" borderId="16" xfId="0" applyNumberFormat="1" applyFont="1" applyBorder="1" applyAlignment="1" applyProtection="1">
      <alignment vertical="center"/>
      <protection locked="0"/>
    </xf>
    <xf numFmtId="49" fontId="130" fillId="0" borderId="0" xfId="0" applyNumberFormat="1" applyFont="1" applyFill="1" applyBorder="1" applyAlignment="1">
      <alignment horizontal="center" vertical="center" readingOrder="1"/>
    </xf>
    <xf numFmtId="49" fontId="130" fillId="0" borderId="0" xfId="0" applyNumberFormat="1" applyFont="1" applyFill="1" applyBorder="1" applyAlignment="1">
      <alignment horizontal="left" vertical="center" readingOrder="1"/>
    </xf>
    <xf numFmtId="49" fontId="131" fillId="0" borderId="0" xfId="0" applyNumberFormat="1" applyFont="1" applyFill="1" applyBorder="1" applyAlignment="1">
      <alignment horizontal="center" vertical="center" readingOrder="1"/>
    </xf>
    <xf numFmtId="4" fontId="131" fillId="0" borderId="0" xfId="0" applyNumberFormat="1" applyFont="1" applyFill="1" applyBorder="1" applyAlignment="1">
      <alignment horizontal="right" vertical="center" readingOrder="1"/>
    </xf>
    <xf numFmtId="4" fontId="25" fillId="0" borderId="14" xfId="0" applyNumberFormat="1" applyFont="1" applyBorder="1" applyAlignment="1" applyProtection="1">
      <alignment vertical="center"/>
      <protection locked="0"/>
    </xf>
    <xf numFmtId="0" fontId="42" fillId="0" borderId="46" xfId="0" applyFont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4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0" fillId="2" borderId="7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49" fontId="42" fillId="0" borderId="0" xfId="0" applyNumberFormat="1" applyFont="1" applyFill="1" applyBorder="1" applyAlignment="1">
      <alignment horizontal="center" vertical="center" readingOrder="1"/>
    </xf>
    <xf numFmtId="49" fontId="42" fillId="0" borderId="0" xfId="0" applyNumberFormat="1" applyFont="1" applyFill="1" applyBorder="1" applyAlignment="1">
      <alignment horizontal="left" vertical="center" readingOrder="1"/>
    </xf>
    <xf numFmtId="4" fontId="42" fillId="0" borderId="0" xfId="0" applyNumberFormat="1" applyFont="1" applyFill="1" applyBorder="1" applyAlignment="1">
      <alignment horizontal="right" vertical="center" readingOrder="1"/>
    </xf>
    <xf numFmtId="49" fontId="25" fillId="0" borderId="0" xfId="0" applyNumberFormat="1" applyFont="1" applyFill="1" applyBorder="1" applyAlignment="1">
      <alignment horizontal="left" vertical="center" wrapText="1" shrinkToFit="1" readingOrder="1"/>
    </xf>
    <xf numFmtId="0" fontId="7" fillId="0" borderId="0" xfId="0" applyFont="1" applyAlignment="1">
      <alignment vertical="center"/>
    </xf>
    <xf numFmtId="0" fontId="25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9" fillId="0" borderId="0" xfId="1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5" applyFont="1" applyAlignment="1">
      <alignment vertical="center" wrapText="1"/>
    </xf>
    <xf numFmtId="165" fontId="124" fillId="0" borderId="0" xfId="0" applyNumberFormat="1" applyFont="1" applyAlignment="1">
      <alignment horizontal="left" vertical="center"/>
    </xf>
    <xf numFmtId="0" fontId="33" fillId="0" borderId="75" xfId="4" applyFont="1" applyBorder="1"/>
    <xf numFmtId="0" fontId="68" fillId="0" borderId="0" xfId="0" applyFont="1" applyAlignment="1">
      <alignment vertical="center"/>
    </xf>
    <xf numFmtId="49" fontId="2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41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16" xfId="0" applyFont="1" applyFill="1" applyBorder="1" applyAlignment="1" applyProtection="1">
      <alignment horizontal="left" vertical="center" wrapText="1"/>
      <protection locked="0"/>
    </xf>
    <xf numFmtId="0" fontId="25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5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left" vertical="center" wrapText="1"/>
    </xf>
    <xf numFmtId="0" fontId="41" fillId="0" borderId="16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5" fillId="0" borderId="11" xfId="0" applyFont="1" applyBorder="1" applyAlignment="1" applyProtection="1">
      <alignment horizontal="center" vertical="center"/>
      <protection locked="0"/>
    </xf>
    <xf numFmtId="49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left" vertical="center" wrapText="1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4" fontId="25" fillId="0" borderId="11" xfId="0" applyNumberFormat="1" applyFont="1" applyBorder="1" applyAlignment="1" applyProtection="1">
      <alignment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4" fontId="25" fillId="0" borderId="15" xfId="0" applyNumberFormat="1" applyFont="1" applyBorder="1" applyAlignment="1" applyProtection="1">
      <alignment vertical="center"/>
      <protection locked="0"/>
    </xf>
    <xf numFmtId="0" fontId="13" fillId="0" borderId="0" xfId="0" applyFont="1" applyFill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17" fillId="0" borderId="0" xfId="0" applyFont="1" applyAlignment="1">
      <alignment horizontal="left" vertical="center" wrapText="1"/>
    </xf>
    <xf numFmtId="0" fontId="35" fillId="0" borderId="16" xfId="0" applyFont="1" applyFill="1" applyBorder="1" applyAlignment="1" applyProtection="1">
      <alignment horizontal="center" vertical="center" wrapText="1"/>
      <protection locked="0"/>
    </xf>
    <xf numFmtId="49" fontId="42" fillId="0" borderId="16" xfId="0" applyNumberFormat="1" applyFont="1" applyFill="1" applyBorder="1" applyAlignment="1" applyProtection="1">
      <alignment horizontal="left" vertical="center" wrapText="1"/>
      <protection locked="0"/>
    </xf>
    <xf numFmtId="2" fontId="14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 applyAlignment="1"/>
    <xf numFmtId="0" fontId="25" fillId="0" borderId="16" xfId="4" applyFont="1" applyFill="1" applyBorder="1" applyAlignment="1">
      <alignment vertical="center" wrapText="1"/>
    </xf>
    <xf numFmtId="4" fontId="25" fillId="0" borderId="16" xfId="0" applyNumberFormat="1" applyFont="1" applyBorder="1" applyAlignment="1" applyProtection="1">
      <alignment horizontal="right" vertical="center"/>
      <protection locked="0"/>
    </xf>
    <xf numFmtId="49" fontId="130" fillId="0" borderId="0" xfId="0" applyNumberFormat="1" applyFont="1" applyFill="1" applyBorder="1" applyAlignment="1">
      <alignment horizontal="left" vertical="center" wrapText="1" shrinkToFit="1" readingOrder="1"/>
    </xf>
    <xf numFmtId="49" fontId="128" fillId="0" borderId="0" xfId="0" applyNumberFormat="1" applyFont="1" applyFill="1" applyBorder="1" applyAlignment="1">
      <alignment horizontal="left" vertical="center" readingOrder="1"/>
    </xf>
    <xf numFmtId="170" fontId="129" fillId="0" borderId="0" xfId="0" applyNumberFormat="1" applyFont="1" applyFill="1" applyBorder="1" applyAlignment="1">
      <alignment horizontal="right" vertical="center" readingOrder="1"/>
    </xf>
    <xf numFmtId="49" fontId="127" fillId="0" borderId="46" xfId="0" applyNumberFormat="1" applyFont="1" applyFill="1" applyBorder="1" applyAlignment="1">
      <alignment horizontal="center" vertical="center" readingOrder="1"/>
    </xf>
    <xf numFmtId="49" fontId="127" fillId="0" borderId="46" xfId="0" applyNumberFormat="1" applyFont="1" applyFill="1" applyBorder="1" applyAlignment="1">
      <alignment horizontal="left" vertical="center" readingOrder="1"/>
    </xf>
    <xf numFmtId="49" fontId="127" fillId="0" borderId="46" xfId="0" applyNumberFormat="1" applyFont="1" applyFill="1" applyBorder="1" applyAlignment="1">
      <alignment horizontal="left" vertical="center" wrapText="1" shrinkToFit="1" readingOrder="1"/>
    </xf>
    <xf numFmtId="4" fontId="127" fillId="0" borderId="46" xfId="0" applyNumberFormat="1" applyFont="1" applyFill="1" applyBorder="1" applyAlignment="1">
      <alignment horizontal="right" vertical="center" readingOrder="1"/>
    </xf>
    <xf numFmtId="49" fontId="42" fillId="0" borderId="46" xfId="0" applyNumberFormat="1" applyFont="1" applyFill="1" applyBorder="1" applyAlignment="1">
      <alignment horizontal="center" vertical="center" readingOrder="1"/>
    </xf>
    <xf numFmtId="49" fontId="42" fillId="0" borderId="46" xfId="0" applyNumberFormat="1" applyFont="1" applyFill="1" applyBorder="1" applyAlignment="1">
      <alignment horizontal="left" vertical="center" readingOrder="1"/>
    </xf>
    <xf numFmtId="49" fontId="42" fillId="0" borderId="46" xfId="0" applyNumberFormat="1" applyFont="1" applyFill="1" applyBorder="1" applyAlignment="1">
      <alignment horizontal="left" vertical="center" wrapText="1" shrinkToFit="1" readingOrder="1"/>
    </xf>
    <xf numFmtId="4" fontId="42" fillId="0" borderId="46" xfId="0" applyNumberFormat="1" applyFont="1" applyFill="1" applyBorder="1" applyAlignment="1">
      <alignment horizontal="right" vertical="center" readingOrder="1"/>
    </xf>
    <xf numFmtId="4" fontId="25" fillId="0" borderId="46" xfId="0" applyNumberFormat="1" applyFont="1" applyFill="1" applyBorder="1" applyAlignment="1">
      <alignment horizontal="right" vertical="center" readingOrder="1"/>
    </xf>
    <xf numFmtId="49" fontId="127" fillId="0" borderId="285" xfId="0" applyNumberFormat="1" applyFont="1" applyFill="1" applyBorder="1" applyAlignment="1">
      <alignment horizontal="left" vertical="center" readingOrder="1"/>
    </xf>
    <xf numFmtId="0" fontId="41" fillId="0" borderId="16" xfId="0" applyFont="1" applyFill="1" applyBorder="1" applyAlignment="1" applyProtection="1">
      <alignment horizontal="center" vertical="center" wrapText="1"/>
      <protection locked="0"/>
    </xf>
    <xf numFmtId="0" fontId="40" fillId="0" borderId="16" xfId="0" applyFont="1" applyFill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68" fillId="0" borderId="0" xfId="4" applyFont="1" applyAlignment="1">
      <alignment horizontal="left" wrapText="1"/>
    </xf>
    <xf numFmtId="49" fontId="73" fillId="0" borderId="2" xfId="5" applyNumberFormat="1" applyFont="1" applyFill="1" applyBorder="1"/>
    <xf numFmtId="0" fontId="39" fillId="0" borderId="2" xfId="5" applyFont="1" applyFill="1" applyBorder="1"/>
    <xf numFmtId="0" fontId="73" fillId="0" borderId="2" xfId="5" applyFont="1" applyFill="1" applyBorder="1"/>
    <xf numFmtId="174" fontId="73" fillId="0" borderId="2" xfId="5" applyNumberFormat="1" applyFont="1" applyFill="1" applyBorder="1"/>
    <xf numFmtId="171" fontId="73" fillId="0" borderId="2" xfId="5" applyNumberFormat="1" applyFont="1" applyFill="1" applyBorder="1"/>
    <xf numFmtId="175" fontId="39" fillId="0" borderId="2" xfId="5" applyNumberFormat="1" applyFont="1" applyFill="1" applyBorder="1" applyAlignment="1"/>
    <xf numFmtId="175" fontId="39" fillId="0" borderId="2" xfId="5" applyNumberFormat="1" applyFont="1" applyFill="1" applyBorder="1"/>
    <xf numFmtId="0" fontId="68" fillId="0" borderId="0" xfId="5" applyFont="1" applyFill="1" applyAlignment="1">
      <alignment horizontal="left"/>
    </xf>
    <xf numFmtId="0" fontId="68" fillId="0" borderId="0" xfId="5" applyFont="1" applyFill="1"/>
    <xf numFmtId="0" fontId="73" fillId="0" borderId="0" xfId="5" applyFont="1" applyFill="1"/>
    <xf numFmtId="174" fontId="73" fillId="0" borderId="0" xfId="5" applyNumberFormat="1" applyFont="1" applyFill="1"/>
    <xf numFmtId="171" fontId="73" fillId="0" borderId="0" xfId="5" applyNumberFormat="1" applyFont="1" applyFill="1"/>
    <xf numFmtId="175" fontId="39" fillId="0" borderId="0" xfId="0" applyNumberFormat="1" applyFont="1" applyFill="1" applyBorder="1" applyAlignment="1" applyProtection="1">
      <alignment horizontal="right"/>
      <protection locked="0"/>
    </xf>
    <xf numFmtId="175" fontId="39" fillId="0" borderId="0" xfId="5" applyNumberFormat="1" applyFont="1" applyFill="1"/>
    <xf numFmtId="0" fontId="68" fillId="0" borderId="0" xfId="5" applyFont="1" applyFill="1" applyAlignment="1">
      <alignment horizontal="left" wrapText="1"/>
    </xf>
    <xf numFmtId="174" fontId="68" fillId="0" borderId="0" xfId="5" applyNumberFormat="1" applyFont="1" applyFill="1"/>
    <xf numFmtId="171" fontId="56" fillId="0" borderId="0" xfId="5" applyNumberFormat="1" applyFont="1" applyFill="1"/>
    <xf numFmtId="174" fontId="56" fillId="0" borderId="0" xfId="5" applyNumberFormat="1" applyFont="1" applyFill="1"/>
    <xf numFmtId="2" fontId="55" fillId="0" borderId="0" xfId="5" applyNumberFormat="1" applyFont="1" applyFill="1"/>
    <xf numFmtId="175" fontId="55" fillId="0" borderId="0" xfId="5" applyNumberFormat="1" applyFont="1" applyFill="1"/>
    <xf numFmtId="174" fontId="83" fillId="0" borderId="2" xfId="5" applyNumberFormat="1" applyFont="1" applyFill="1" applyBorder="1"/>
    <xf numFmtId="0" fontId="68" fillId="0" borderId="0" xfId="0" applyFont="1" applyFill="1" applyAlignment="1" applyProtection="1">
      <alignment vertical="top" wrapText="1"/>
    </xf>
    <xf numFmtId="49" fontId="68" fillId="0" borderId="0" xfId="0" applyNumberFormat="1" applyFont="1" applyFill="1" applyAlignment="1" applyProtection="1">
      <alignment vertical="top"/>
    </xf>
    <xf numFmtId="4" fontId="68" fillId="0" borderId="0" xfId="0" applyNumberFormat="1" applyFont="1" applyFill="1" applyAlignment="1" applyProtection="1">
      <alignment vertical="top"/>
    </xf>
    <xf numFmtId="49" fontId="84" fillId="0" borderId="0" xfId="5" applyNumberFormat="1" applyFont="1" applyFill="1" applyAlignment="1">
      <alignment horizontal="left" wrapText="1"/>
    </xf>
    <xf numFmtId="0" fontId="36" fillId="0" borderId="0" xfId="0" applyFont="1" applyFill="1" applyAlignment="1">
      <alignment wrapText="1"/>
    </xf>
    <xf numFmtId="0" fontId="144" fillId="0" borderId="0" xfId="5" applyFont="1" applyAlignment="1">
      <alignment horizontal="center" wrapText="1"/>
    </xf>
    <xf numFmtId="0" fontId="36" fillId="0" borderId="0" xfId="5" applyFont="1" applyFill="1" applyAlignment="1">
      <alignment wrapText="1"/>
    </xf>
    <xf numFmtId="49" fontId="36" fillId="0" borderId="0" xfId="5" applyNumberFormat="1" applyFont="1" applyFill="1" applyAlignment="1">
      <alignment horizontal="left" wrapText="1"/>
    </xf>
    <xf numFmtId="171" fontId="36" fillId="0" borderId="0" xfId="5" applyNumberFormat="1" applyFont="1" applyFill="1" applyAlignment="1">
      <alignment wrapText="1"/>
    </xf>
    <xf numFmtId="171" fontId="36" fillId="0" borderId="0" xfId="5" applyNumberFormat="1" applyFont="1" applyAlignment="1">
      <alignment wrapText="1"/>
    </xf>
    <xf numFmtId="0" fontId="36" fillId="0" borderId="0" xfId="5" applyFont="1" applyAlignment="1">
      <alignment wrapText="1"/>
    </xf>
    <xf numFmtId="0" fontId="145" fillId="0" borderId="0" xfId="5" applyFont="1"/>
    <xf numFmtId="174" fontId="36" fillId="0" borderId="0" xfId="5" applyNumberFormat="1" applyFont="1"/>
    <xf numFmtId="174" fontId="146" fillId="0" borderId="0" xfId="5" applyNumberFormat="1" applyFont="1"/>
    <xf numFmtId="0" fontId="1" fillId="0" borderId="0" xfId="5" applyFont="1"/>
    <xf numFmtId="49" fontId="36" fillId="0" borderId="0" xfId="5" applyNumberFormat="1" applyFont="1" applyAlignment="1">
      <alignment horizontal="left" wrapText="1"/>
    </xf>
    <xf numFmtId="0" fontId="36" fillId="0" borderId="0" xfId="5" applyFont="1" applyFill="1" applyAlignment="1">
      <alignment horizontal="left" wrapText="1"/>
    </xf>
    <xf numFmtId="0" fontId="36" fillId="0" borderId="0" xfId="8" applyFont="1" applyFill="1" applyAlignment="1">
      <alignment horizontal="left"/>
    </xf>
    <xf numFmtId="2" fontId="36" fillId="0" borderId="0" xfId="8" applyNumberFormat="1" applyFont="1" applyFill="1" applyAlignment="1">
      <alignment horizontal="right"/>
    </xf>
    <xf numFmtId="0" fontId="59" fillId="0" borderId="286" xfId="4" applyFont="1" applyBorder="1"/>
    <xf numFmtId="0" fontId="39" fillId="0" borderId="286" xfId="4" applyFont="1" applyBorder="1"/>
    <xf numFmtId="0" fontId="68" fillId="0" borderId="287" xfId="4" applyFont="1" applyBorder="1" applyAlignment="1">
      <alignment wrapText="1"/>
    </xf>
    <xf numFmtId="173" fontId="68" fillId="0" borderId="287" xfId="4" applyNumberFormat="1" applyFont="1" applyBorder="1" applyAlignment="1">
      <alignment horizontal="left" wrapText="1"/>
    </xf>
    <xf numFmtId="2" fontId="68" fillId="0" borderId="287" xfId="4" applyNumberFormat="1" applyFont="1" applyBorder="1" applyAlignment="1">
      <alignment wrapText="1"/>
    </xf>
    <xf numFmtId="171" fontId="68" fillId="0" borderId="287" xfId="4" applyNumberFormat="1" applyFont="1" applyBorder="1" applyAlignment="1">
      <alignment wrapText="1"/>
    </xf>
    <xf numFmtId="0" fontId="59" fillId="0" borderId="287" xfId="4" applyFont="1" applyBorder="1"/>
    <xf numFmtId="2" fontId="68" fillId="0" borderId="287" xfId="4" applyNumberFormat="1" applyFont="1" applyBorder="1"/>
    <xf numFmtId="0" fontId="84" fillId="0" borderId="0" xfId="8" applyFont="1" applyFill="1" applyAlignment="1">
      <alignment horizontal="left" vertical="center"/>
    </xf>
    <xf numFmtId="2" fontId="84" fillId="0" borderId="0" xfId="8" applyNumberFormat="1" applyFont="1" applyFill="1" applyAlignment="1">
      <alignment horizontal="right" vertical="center"/>
    </xf>
    <xf numFmtId="0" fontId="68" fillId="0" borderId="0" xfId="5" applyFont="1" applyAlignment="1">
      <alignment wrapText="1"/>
    </xf>
    <xf numFmtId="49" fontId="68" fillId="0" borderId="0" xfId="5" applyNumberFormat="1" applyFont="1" applyAlignment="1">
      <alignment horizontal="left" wrapText="1"/>
    </xf>
    <xf numFmtId="171" fontId="68" fillId="0" borderId="0" xfId="5" applyNumberFormat="1" applyFont="1" applyAlignment="1">
      <alignment wrapText="1"/>
    </xf>
    <xf numFmtId="0" fontId="112" fillId="0" borderId="0" xfId="8" applyFont="1" applyFill="1" applyAlignment="1">
      <alignment horizontal="left" vertical="center" wrapText="1"/>
    </xf>
    <xf numFmtId="2" fontId="107" fillId="0" borderId="0" xfId="8" applyNumberFormat="1" applyFont="1" applyFill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4" fontId="60" fillId="0" borderId="0" xfId="3" applyNumberFormat="1" applyFont="1" applyFill="1" applyAlignment="1" applyProtection="1">
      <alignment vertical="top"/>
    </xf>
    <xf numFmtId="0" fontId="60" fillId="0" borderId="0" xfId="3" applyFont="1" applyFill="1" applyAlignment="1" applyProtection="1">
      <alignment vertical="top"/>
    </xf>
    <xf numFmtId="4" fontId="15" fillId="0" borderId="0" xfId="0" applyNumberFormat="1" applyFont="1" applyAlignment="1">
      <alignment horizontal="right" vertical="center"/>
    </xf>
    <xf numFmtId="0" fontId="13" fillId="0" borderId="15" xfId="0" applyFont="1" applyBorder="1" applyAlignment="1">
      <alignment horizontal="left" vertical="center" wrapText="1"/>
    </xf>
    <xf numFmtId="0" fontId="147" fillId="0" borderId="0" xfId="0" applyFont="1" applyAlignment="1">
      <alignment horizontal="left" vertical="center" wrapText="1"/>
    </xf>
    <xf numFmtId="0" fontId="112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49" fontId="124" fillId="0" borderId="0" xfId="0" applyNumberFormat="1" applyFont="1" applyFill="1" applyAlignment="1" applyProtection="1">
      <alignment horizontal="left" vertical="center"/>
      <protection locked="0"/>
    </xf>
    <xf numFmtId="49" fontId="124" fillId="0" borderId="0" xfId="0" applyNumberFormat="1" applyFont="1" applyAlignment="1">
      <alignment horizontal="left" vertical="center"/>
    </xf>
    <xf numFmtId="49" fontId="132" fillId="0" borderId="27" xfId="2" applyNumberFormat="1" applyFont="1" applyBorder="1" applyAlignment="1">
      <alignment horizontal="left" vertical="center"/>
    </xf>
    <xf numFmtId="49" fontId="15" fillId="0" borderId="87" xfId="4" applyNumberFormat="1" applyFont="1" applyBorder="1"/>
    <xf numFmtId="49" fontId="15" fillId="0" borderId="149" xfId="5" applyNumberFormat="1" applyFont="1" applyFill="1" applyBorder="1"/>
    <xf numFmtId="49" fontId="38" fillId="0" borderId="68" xfId="6" applyNumberFormat="1" applyFont="1" applyFill="1" applyBorder="1" applyAlignment="1" applyProtection="1">
      <alignment horizontal="center" vertical="center"/>
    </xf>
    <xf numFmtId="49" fontId="15" fillId="0" borderId="0" xfId="10" applyNumberFormat="1" applyFont="1" applyFill="1" applyBorder="1" applyAlignment="1">
      <alignment horizontal="left" vertical="top"/>
      <protection locked="0"/>
    </xf>
    <xf numFmtId="49" fontId="124" fillId="0" borderId="0" xfId="8" applyNumberFormat="1" applyFont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vertical="center"/>
    </xf>
    <xf numFmtId="0" fontId="148" fillId="0" borderId="0" xfId="0" applyFont="1"/>
    <xf numFmtId="0" fontId="33" fillId="0" borderId="0" xfId="0" applyFont="1" applyAlignment="1">
      <alignment vertical="center"/>
    </xf>
    <xf numFmtId="0" fontId="150" fillId="0" borderId="0" xfId="0" applyFont="1" applyAlignment="1">
      <alignment horizontal="left" vertical="center"/>
    </xf>
    <xf numFmtId="0" fontId="25" fillId="0" borderId="0" xfId="8" applyFont="1" applyFill="1" applyAlignment="1">
      <alignment horizontal="center" vertical="center"/>
    </xf>
    <xf numFmtId="0" fontId="84" fillId="0" borderId="0" xfId="8" applyFont="1" applyFill="1" applyAlignment="1">
      <alignment horizontal="left"/>
    </xf>
    <xf numFmtId="2" fontId="84" fillId="0" borderId="0" xfId="8" applyNumberFormat="1" applyFont="1" applyFill="1" applyAlignment="1">
      <alignment horizontal="right"/>
    </xf>
    <xf numFmtId="0" fontId="1" fillId="0" borderId="0" xfId="5" applyFont="1" applyFill="1"/>
    <xf numFmtId="0" fontId="45" fillId="0" borderId="0" xfId="0" applyFont="1" applyFill="1" applyAlignment="1">
      <alignment horizontal="justify" vertical="center"/>
    </xf>
    <xf numFmtId="0" fontId="45" fillId="0" borderId="0" xfId="0" applyFont="1" applyFill="1" applyAlignment="1">
      <alignment horizontal="left" vertical="center" wrapText="1"/>
    </xf>
    <xf numFmtId="0" fontId="4" fillId="0" borderId="0" xfId="5" applyFont="1" applyFill="1"/>
    <xf numFmtId="0" fontId="119" fillId="0" borderId="0" xfId="5" applyFont="1" applyFill="1" applyAlignment="1">
      <alignment vertical="center" wrapText="1"/>
    </xf>
    <xf numFmtId="0" fontId="3" fillId="0" borderId="0" xfId="5" applyFont="1" applyFill="1" applyAlignment="1">
      <alignment vertical="center" wrapText="1"/>
    </xf>
    <xf numFmtId="0" fontId="4" fillId="0" borderId="0" xfId="5" applyFill="1" applyAlignment="1">
      <alignment vertical="center" wrapText="1"/>
    </xf>
    <xf numFmtId="0" fontId="65" fillId="0" borderId="0" xfId="4" applyFill="1"/>
    <xf numFmtId="0" fontId="74" fillId="0" borderId="0" xfId="4" applyFont="1" applyFill="1"/>
    <xf numFmtId="0" fontId="43" fillId="0" borderId="0" xfId="0" applyFont="1" applyFill="1" applyAlignment="1">
      <alignment vertical="center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/>
    <xf numFmtId="0" fontId="33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150" fillId="0" borderId="0" xfId="0" applyFont="1" applyFill="1" applyBorder="1" applyAlignment="1">
      <alignment vertical="center"/>
    </xf>
    <xf numFmtId="0" fontId="15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15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0" fontId="110" fillId="0" borderId="0" xfId="0" applyNumberFormat="1" applyFont="1" applyFill="1" applyBorder="1" applyAlignment="1">
      <alignment vertical="center"/>
    </xf>
    <xf numFmtId="0" fontId="139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15" fillId="0" borderId="0" xfId="0" applyFont="1" applyFill="1" applyBorder="1" applyAlignment="1">
      <alignment vertical="center"/>
    </xf>
    <xf numFmtId="2" fontId="115" fillId="0" borderId="0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50" fillId="0" borderId="0" xfId="0" applyFont="1" applyFill="1" applyBorder="1" applyAlignment="1">
      <alignment horizontal="left" vertical="center"/>
    </xf>
    <xf numFmtId="0" fontId="149" fillId="0" borderId="0" xfId="0" applyFont="1" applyFill="1" applyBorder="1" applyAlignment="1">
      <alignment vertical="center"/>
    </xf>
    <xf numFmtId="0" fontId="14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/>
    <xf numFmtId="0" fontId="50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4" fontId="43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0" fontId="116" fillId="0" borderId="0" xfId="0" applyFont="1" applyFill="1" applyAlignment="1">
      <alignment vertical="center" wrapText="1"/>
    </xf>
    <xf numFmtId="0" fontId="123" fillId="0" borderId="0" xfId="0" applyFont="1" applyFill="1" applyAlignment="1">
      <alignment vertical="center"/>
    </xf>
    <xf numFmtId="0" fontId="46" fillId="0" borderId="0" xfId="0" applyFont="1" applyFill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67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2" fontId="120" fillId="0" borderId="0" xfId="0" applyNumberFormat="1" applyFont="1" applyFill="1" applyAlignment="1">
      <alignment vertical="center"/>
    </xf>
    <xf numFmtId="0" fontId="121" fillId="0" borderId="0" xfId="0" applyFont="1" applyFill="1" applyAlignment="1">
      <alignment vertical="center"/>
    </xf>
    <xf numFmtId="2" fontId="120" fillId="0" borderId="0" xfId="0" applyNumberFormat="1" applyFont="1" applyFill="1" applyAlignment="1">
      <alignment horizontal="right" vertical="center" wrapText="1"/>
    </xf>
    <xf numFmtId="2" fontId="121" fillId="0" borderId="0" xfId="0" applyNumberFormat="1" applyFont="1" applyFill="1" applyAlignment="1">
      <alignment horizontal="right" vertical="center"/>
    </xf>
    <xf numFmtId="0" fontId="152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15" xfId="0" applyFont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vertical="center"/>
    </xf>
    <xf numFmtId="4" fontId="15" fillId="0" borderId="15" xfId="0" applyNumberFormat="1" applyFont="1" applyFill="1" applyBorder="1" applyAlignment="1">
      <alignment vertical="center"/>
    </xf>
    <xf numFmtId="49" fontId="153" fillId="0" borderId="285" xfId="0" applyNumberFormat="1" applyFont="1" applyFill="1" applyBorder="1" applyAlignment="1">
      <alignment horizontal="left" vertical="center" readingOrder="1"/>
    </xf>
    <xf numFmtId="49" fontId="153" fillId="0" borderId="285" xfId="0" applyNumberFormat="1" applyFont="1" applyFill="1" applyBorder="1" applyAlignment="1">
      <alignment horizontal="left" vertical="center" wrapText="1" shrinkToFit="1" readingOrder="1"/>
    </xf>
    <xf numFmtId="4" fontId="68" fillId="0" borderId="285" xfId="0" applyNumberFormat="1" applyFont="1" applyFill="1" applyBorder="1" applyAlignment="1">
      <alignment horizontal="right" vertical="center" readingOrder="1"/>
    </xf>
    <xf numFmtId="0" fontId="56" fillId="0" borderId="0" xfId="5" applyFont="1" applyFill="1" applyBorder="1"/>
    <xf numFmtId="0" fontId="81" fillId="0" borderId="0" xfId="5" applyFont="1" applyFill="1" applyBorder="1"/>
    <xf numFmtId="0" fontId="4" fillId="0" borderId="0" xfId="5" applyFill="1" applyBorder="1"/>
    <xf numFmtId="0" fontId="56" fillId="4" borderId="288" xfId="5" applyFont="1" applyFill="1" applyBorder="1"/>
    <xf numFmtId="49" fontId="153" fillId="10" borderId="285" xfId="0" applyNumberFormat="1" applyFont="1" applyFill="1" applyBorder="1" applyAlignment="1">
      <alignment horizontal="left" vertical="center" readingOrder="1"/>
    </xf>
    <xf numFmtId="170" fontId="153" fillId="0" borderId="285" xfId="0" applyNumberFormat="1" applyFont="1" applyFill="1" applyBorder="1" applyAlignment="1">
      <alignment horizontal="right" vertical="center" readingOrder="1"/>
    </xf>
    <xf numFmtId="170" fontId="68" fillId="0" borderId="285" xfId="0" applyNumberFormat="1" applyFont="1" applyFill="1" applyBorder="1" applyAlignment="1">
      <alignment horizontal="right" vertical="center" readingOrder="1"/>
    </xf>
    <xf numFmtId="0" fontId="56" fillId="4" borderId="289" xfId="5" applyFont="1" applyFill="1" applyBorder="1"/>
    <xf numFmtId="175" fontId="56" fillId="0" borderId="0" xfId="5" applyNumberFormat="1" applyFont="1" applyFill="1" applyBorder="1"/>
    <xf numFmtId="4" fontId="31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5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4" fontId="8" fillId="2" borderId="7" xfId="0" applyNumberFormat="1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58" fillId="0" borderId="0" xfId="0" applyFont="1" applyAlignment="1">
      <alignment horizontal="right" vertical="center" wrapText="1"/>
    </xf>
    <xf numFmtId="0" fontId="31" fillId="0" borderId="0" xfId="0" applyFont="1" applyBorder="1" applyAlignment="1">
      <alignment horizontal="left" vertical="center" wrapText="1"/>
    </xf>
    <xf numFmtId="0" fontId="5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165" fontId="124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4" fontId="27" fillId="0" borderId="0" xfId="0" applyNumberFormat="1" applyFont="1" applyBorder="1" applyAlignment="1">
      <alignment horizontal="right" vertical="center"/>
    </xf>
    <xf numFmtId="4" fontId="57" fillId="0" borderId="0" xfId="0" applyNumberFormat="1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7" fillId="0" borderId="0" xfId="0" applyFont="1" applyBorder="1" applyAlignment="1">
      <alignment horizontal="left" vertical="center" wrapText="1"/>
    </xf>
    <xf numFmtId="49" fontId="57" fillId="0" borderId="0" xfId="0" applyNumberFormat="1" applyFont="1" applyAlignment="1">
      <alignment horizontal="left" vertical="center" wrapText="1"/>
    </xf>
    <xf numFmtId="164" fontId="136" fillId="0" borderId="0" xfId="0" applyNumberFormat="1" applyFont="1" applyAlignment="1">
      <alignment horizontal="left" vertical="center"/>
    </xf>
    <xf numFmtId="0" fontId="136" fillId="0" borderId="0" xfId="0" applyFont="1" applyAlignment="1">
      <alignment vertical="center"/>
    </xf>
    <xf numFmtId="4" fontId="27" fillId="0" borderId="0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25" fillId="3" borderId="7" xfId="0" applyFont="1" applyFill="1" applyBorder="1" applyAlignment="1">
      <alignment horizontal="right" vertical="center"/>
    </xf>
    <xf numFmtId="0" fontId="13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top" wrapText="1"/>
    </xf>
    <xf numFmtId="49" fontId="6" fillId="0" borderId="0" xfId="0" applyNumberFormat="1" applyFont="1" applyFill="1" applyAlignment="1" applyProtection="1">
      <alignment horizontal="left" vertical="center"/>
      <protection locked="0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" fontId="2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5" fillId="3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5" fontId="124" fillId="0" borderId="0" xfId="0" applyNumberFormat="1" applyFont="1" applyAlignment="1">
      <alignment horizontal="left" vertical="center"/>
    </xf>
    <xf numFmtId="0" fontId="11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left" vertical="center"/>
    </xf>
    <xf numFmtId="0" fontId="60" fillId="0" borderId="21" xfId="2" applyFont="1" applyBorder="1" applyAlignment="1">
      <alignment horizontal="left" vertical="center"/>
    </xf>
    <xf numFmtId="0" fontId="39" fillId="0" borderId="0" xfId="4" applyFont="1" applyFill="1" applyBorder="1" applyAlignment="1">
      <alignment horizontal="left"/>
    </xf>
    <xf numFmtId="0" fontId="39" fillId="0" borderId="70" xfId="4" applyFont="1" applyFill="1" applyBorder="1" applyAlignment="1">
      <alignment horizontal="left"/>
    </xf>
    <xf numFmtId="0" fontId="64" fillId="0" borderId="0" xfId="3" applyFont="1" applyAlignment="1" applyProtection="1">
      <alignment horizontal="left"/>
    </xf>
    <xf numFmtId="0" fontId="70" fillId="0" borderId="0" xfId="0" applyFont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0" fontId="68" fillId="0" borderId="78" xfId="4" applyFont="1" applyBorder="1" applyAlignment="1">
      <alignment horizontal="left" wrapText="1"/>
    </xf>
    <xf numFmtId="0" fontId="68" fillId="0" borderId="79" xfId="4" applyFont="1" applyBorder="1" applyAlignment="1">
      <alignment horizontal="left" wrapText="1"/>
    </xf>
    <xf numFmtId="0" fontId="68" fillId="0" borderId="80" xfId="4" applyFont="1" applyBorder="1" applyAlignment="1">
      <alignment horizontal="left" wrapText="1"/>
    </xf>
    <xf numFmtId="0" fontId="68" fillId="0" borderId="83" xfId="4" applyFont="1" applyFill="1" applyBorder="1" applyAlignment="1">
      <alignment horizontal="left" vertical="center" wrapText="1"/>
    </xf>
    <xf numFmtId="0" fontId="68" fillId="0" borderId="84" xfId="4" applyFont="1" applyFill="1" applyBorder="1" applyAlignment="1">
      <alignment horizontal="left" vertical="center" wrapText="1"/>
    </xf>
    <xf numFmtId="0" fontId="68" fillId="0" borderId="85" xfId="4" applyFont="1" applyFill="1" applyBorder="1" applyAlignment="1">
      <alignment horizontal="left" vertical="center" wrapText="1"/>
    </xf>
    <xf numFmtId="0" fontId="68" fillId="0" borderId="83" xfId="4" applyFont="1" applyFill="1" applyBorder="1" applyAlignment="1">
      <alignment horizontal="left"/>
    </xf>
    <xf numFmtId="0" fontId="68" fillId="0" borderId="84" xfId="4" applyFont="1" applyFill="1" applyBorder="1" applyAlignment="1">
      <alignment horizontal="left"/>
    </xf>
    <xf numFmtId="0" fontId="39" fillId="0" borderId="77" xfId="4" applyFont="1" applyBorder="1" applyAlignment="1">
      <alignment horizontal="left"/>
    </xf>
    <xf numFmtId="0" fontId="39" fillId="0" borderId="136" xfId="4" applyFont="1" applyBorder="1" applyAlignment="1">
      <alignment horizontal="left"/>
    </xf>
    <xf numFmtId="0" fontId="39" fillId="0" borderId="119" xfId="4" applyFont="1" applyBorder="1" applyAlignment="1">
      <alignment horizontal="left"/>
    </xf>
    <xf numFmtId="0" fontId="39" fillId="0" borderId="136" xfId="4" applyFont="1" applyFill="1" applyBorder="1" applyAlignment="1">
      <alignment horizontal="left"/>
    </xf>
    <xf numFmtId="0" fontId="41" fillId="0" borderId="141" xfId="5" applyFont="1" applyFill="1" applyBorder="1" applyAlignment="1">
      <alignment horizontal="left" wrapText="1"/>
    </xf>
    <xf numFmtId="0" fontId="41" fillId="0" borderId="142" xfId="5" applyFont="1" applyFill="1" applyBorder="1" applyAlignment="1">
      <alignment horizontal="left" wrapText="1"/>
    </xf>
    <xf numFmtId="0" fontId="41" fillId="0" borderId="143" xfId="5" applyFont="1" applyFill="1" applyBorder="1" applyAlignment="1">
      <alignment horizontal="left" wrapText="1"/>
    </xf>
    <xf numFmtId="0" fontId="55" fillId="0" borderId="150" xfId="5" applyFont="1" applyFill="1" applyBorder="1" applyAlignment="1">
      <alignment horizontal="left"/>
    </xf>
    <xf numFmtId="0" fontId="55" fillId="0" borderId="151" xfId="5" applyFont="1" applyFill="1" applyBorder="1" applyAlignment="1">
      <alignment horizontal="left"/>
    </xf>
    <xf numFmtId="0" fontId="55" fillId="0" borderId="152" xfId="5" applyFont="1" applyFill="1" applyBorder="1" applyAlignment="1">
      <alignment horizontal="left"/>
    </xf>
    <xf numFmtId="0" fontId="56" fillId="0" borderId="229" xfId="5" applyFont="1" applyFill="1" applyBorder="1" applyAlignment="1">
      <alignment horizontal="center"/>
    </xf>
    <xf numFmtId="0" fontId="56" fillId="0" borderId="230" xfId="5" applyFont="1" applyFill="1" applyBorder="1" applyAlignment="1">
      <alignment horizontal="center"/>
    </xf>
    <xf numFmtId="0" fontId="56" fillId="0" borderId="140" xfId="5" applyFont="1" applyFill="1" applyBorder="1" applyAlignment="1">
      <alignment horizontal="left"/>
    </xf>
    <xf numFmtId="0" fontId="56" fillId="0" borderId="202" xfId="5" applyFont="1" applyFill="1" applyBorder="1" applyAlignment="1">
      <alignment horizontal="left"/>
    </xf>
    <xf numFmtId="0" fontId="56" fillId="0" borderId="204" xfId="5" applyFont="1" applyFill="1" applyBorder="1" applyAlignment="1">
      <alignment horizontal="left"/>
    </xf>
    <xf numFmtId="0" fontId="56" fillId="0" borderId="138" xfId="5" applyFont="1" applyFill="1" applyBorder="1" applyAlignment="1">
      <alignment horizontal="left"/>
    </xf>
    <xf numFmtId="176" fontId="44" fillId="0" borderId="238" xfId="6" applyNumberFormat="1" applyFont="1" applyFill="1" applyBorder="1" applyAlignment="1" applyProtection="1">
      <alignment horizontal="left" vertical="center" wrapText="1"/>
    </xf>
    <xf numFmtId="176" fontId="44" fillId="0" borderId="137" xfId="6" applyNumberFormat="1" applyFont="1" applyFill="1" applyBorder="1" applyAlignment="1" applyProtection="1">
      <alignment horizontal="left" vertical="center" wrapText="1"/>
    </xf>
    <xf numFmtId="176" fontId="44" fillId="0" borderId="239" xfId="6" applyNumberFormat="1" applyFont="1" applyFill="1" applyBorder="1" applyAlignment="1" applyProtection="1">
      <alignment horizontal="left" vertical="center" wrapText="1"/>
    </xf>
    <xf numFmtId="176" fontId="39" fillId="0" borderId="71" xfId="6" applyNumberFormat="1" applyFont="1" applyFill="1" applyBorder="1" applyAlignment="1" applyProtection="1">
      <alignment horizontal="left" vertical="center" wrapText="1"/>
    </xf>
    <xf numFmtId="176" fontId="39" fillId="0" borderId="73" xfId="6" applyNumberFormat="1" applyFont="1" applyFill="1" applyBorder="1" applyAlignment="1" applyProtection="1">
      <alignment horizontal="left" vertical="center" wrapText="1"/>
    </xf>
    <xf numFmtId="176" fontId="39" fillId="0" borderId="72" xfId="6" applyNumberFormat="1" applyFont="1" applyFill="1" applyBorder="1" applyAlignment="1" applyProtection="1">
      <alignment horizontal="left" vertical="center" wrapText="1"/>
    </xf>
    <xf numFmtId="176" fontId="44" fillId="0" borderId="243" xfId="6" applyNumberFormat="1" applyFont="1" applyFill="1" applyBorder="1" applyAlignment="1" applyProtection="1">
      <alignment horizontal="left" vertical="center"/>
    </xf>
    <xf numFmtId="176" fontId="44" fillId="0" borderId="244" xfId="6" applyNumberFormat="1" applyFont="1" applyFill="1" applyBorder="1" applyAlignment="1" applyProtection="1">
      <alignment horizontal="left" vertical="center"/>
    </xf>
    <xf numFmtId="176" fontId="44" fillId="0" borderId="74" xfId="6" applyNumberFormat="1" applyFont="1" applyFill="1" applyBorder="1" applyAlignment="1" applyProtection="1">
      <alignment horizontal="left" vertical="center"/>
    </xf>
    <xf numFmtId="0" fontId="95" fillId="7" borderId="0" xfId="7" applyFont="1" applyFill="1" applyAlignment="1">
      <alignment horizontal="center" wrapText="1"/>
    </xf>
    <xf numFmtId="0" fontId="92" fillId="0" borderId="0" xfId="8" applyFont="1" applyBorder="1" applyAlignment="1">
      <alignment horizontal="left" wrapText="1"/>
    </xf>
    <xf numFmtId="0" fontId="99" fillId="0" borderId="246" xfId="9" applyFont="1" applyFill="1" applyBorder="1" applyAlignment="1">
      <alignment horizontal="left" vertical="top"/>
    </xf>
    <xf numFmtId="0" fontId="96" fillId="0" borderId="0" xfId="9" applyFont="1" applyFill="1" applyAlignment="1">
      <alignment horizontal="left" vertical="top"/>
    </xf>
    <xf numFmtId="0" fontId="97" fillId="0" borderId="0" xfId="9" applyFont="1" applyFill="1" applyAlignment="1">
      <alignment horizontal="left" vertical="top"/>
    </xf>
    <xf numFmtId="0" fontId="99" fillId="0" borderId="0" xfId="9" applyFont="1" applyFill="1" applyAlignment="1">
      <alignment horizontal="left" vertical="top"/>
    </xf>
    <xf numFmtId="49" fontId="59" fillId="0" borderId="0" xfId="8" applyNumberFormat="1" applyFont="1" applyBorder="1" applyAlignment="1">
      <alignment horizontal="center"/>
    </xf>
    <xf numFmtId="0" fontId="59" fillId="0" borderId="0" xfId="8" applyFont="1" applyBorder="1" applyAlignment="1">
      <alignment horizontal="center"/>
    </xf>
    <xf numFmtId="0" fontId="19" fillId="0" borderId="0" xfId="8" applyFont="1" applyBorder="1" applyAlignment="1">
      <alignment horizontal="center"/>
    </xf>
    <xf numFmtId="0" fontId="95" fillId="0" borderId="0" xfId="8" applyFont="1" applyAlignment="1">
      <alignment horizontal="center"/>
    </xf>
  </cellXfs>
  <cellStyles count="13">
    <cellStyle name="Hypertextové prepojenie" xfId="1" builtinId="8"/>
    <cellStyle name="Hypertextové prepojenie 2" xfId="11"/>
    <cellStyle name="Hypertextové prepojenie 2 2" xfId="12"/>
    <cellStyle name="Normálna 2" xfId="3"/>
    <cellStyle name="Normálne" xfId="0" builtinId="0" customBuiltin="1"/>
    <cellStyle name="Normálne 2" xfId="4"/>
    <cellStyle name="Normálne 3" xfId="5"/>
    <cellStyle name="Normálne 4" xfId="9"/>
    <cellStyle name="Normálne 5" xfId="8"/>
    <cellStyle name="normálne_005.14_VZT_Rozpočet vzduchotechnika  (Dodávka a montáž)" xfId="10"/>
    <cellStyle name="normálne_KLs" xfId="2"/>
    <cellStyle name="normálne_Rozpočet + kryci list" xfId="7"/>
    <cellStyle name="Normální 2" xfId="6"/>
  </cellStyles>
  <dxfs count="0"/>
  <tableStyles count="0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nis2724405/Desktop/SO&#352;%20PZ%20Ko&#353;ice%20-%20zateplenie%20bloku%20A%20a%20rekon&#353;trukcia%20bloku%20E/SO&#352;%20PZ%20Ko&#353;ice,%20zateplenie%20bloku%20A%20a%20rekon&#353;trukcia%20bloku%20E%20-%20v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&#352;%20KOSICE.doc\r.%202018\Spolo&#269;n&#253;%20proces%20VO\&#218;prava%20ZoD%20+%20rozpo&#269;et\Rozpo&#269;et%20+%20VV\&#218;prava%20-%20Inkia\SO&#352;%20PZ%20KE,%20zat.%20bloku%20A%20a%20rek.%20bloku%20E%20-%20rz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%20SO&#352;%20PZ%20KE%20-%20E/14.4.2022/4.R-VZT%20U&#268;EBN&#205;-SO&#352;%20KE%20BLOK%20E%2005.2022%20-%20k&#243;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Rek blok A"/>
      <sheetName val="SO 101 - Zateplenie blok A"/>
      <sheetName val="SO 102 - Zateplenie blok B"/>
      <sheetName val="Kl blesk"/>
      <sheetName val="Rek blesk"/>
      <sheetName val="RZP blesk"/>
      <sheetName val="RZP+Kl blok E"/>
      <sheetName val="Kl ZTI"/>
      <sheetName val="Rek ZTI"/>
      <sheetName val="RZP ZTI"/>
      <sheetName val="Kl ÚK"/>
      <sheetName val="RZP ÚK"/>
      <sheetName val="Kl VZT č.5"/>
      <sheetName val="RZP VZT č.5"/>
      <sheetName val="Kl VZT č.3"/>
      <sheetName val="RZP VZT č.3"/>
      <sheetName val="Kl VZT č.2"/>
      <sheetName val="RZP VZT č.2"/>
      <sheetName val="Kl VZT č.1"/>
      <sheetName val="RZP VZT č.1"/>
      <sheetName val="Kl VZT učební"/>
      <sheetName val="Rek VZT učební"/>
      <sheetName val="RZP VZT učební"/>
      <sheetName val="M a D - ELI"/>
    </sheetNames>
    <sheetDataSet>
      <sheetData sheetId="0">
        <row r="6">
          <cell r="K6" t="str">
            <v>SOŠ PZ Košice, zateplenie bloku A a rekonštrukcia bloku 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4">
          <cell r="L24">
            <v>9.1999999999999998E-2</v>
          </cell>
        </row>
        <row r="48">
          <cell r="L48">
            <v>4.2520000000000002E-2</v>
          </cell>
        </row>
        <row r="69">
          <cell r="L69">
            <v>4.0873E-2</v>
          </cell>
        </row>
        <row r="78">
          <cell r="L78">
            <v>0.17539299999999999</v>
          </cell>
        </row>
        <row r="79">
          <cell r="L79">
            <v>0.17539299999999999</v>
          </cell>
        </row>
      </sheetData>
      <sheetData sheetId="7" refreshError="1"/>
      <sheetData sheetId="8">
        <row r="2">
          <cell r="B2" t="str">
            <v>Stavba: SOŠ PZ KE, zateplenie bloku A a rekonštrukcia bloku E</v>
          </cell>
        </row>
      </sheetData>
      <sheetData sheetId="9" refreshError="1"/>
      <sheetData sheetId="10">
        <row r="5">
          <cell r="A5" t="str">
            <v>Stavba : SOŠ PZ Košice, zateplenie bloku A a rekonštrukcia bloku E</v>
          </cell>
        </row>
      </sheetData>
      <sheetData sheetId="11">
        <row r="2">
          <cell r="B2" t="str">
            <v>Stavba: SOŠ PZ KE, zateplenie bloku A a rekonštrukcia bloku 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Rek blok A"/>
      <sheetName val="SO 101 - Zateplenie blok A"/>
      <sheetName val="SO 102 - Zateplenie blok B"/>
      <sheetName val="Kl blesk"/>
      <sheetName val="Rek blesk"/>
      <sheetName val="RZP blesk"/>
      <sheetName val="RZP+Kl blok E"/>
      <sheetName val="Kl ZTI"/>
      <sheetName val="Rek ZTI"/>
      <sheetName val="RZP ZTI"/>
      <sheetName val="Kl ÚK"/>
      <sheetName val="RZP ÚK"/>
      <sheetName val="Kl VZT č.5"/>
      <sheetName val="RZP VZT č.5"/>
      <sheetName val="Kl VZT č.3"/>
      <sheetName val="RZP VZT č.3"/>
      <sheetName val="Kl VZT č.2"/>
      <sheetName val="RZP VZT č.2"/>
      <sheetName val="Kl VZT č.1"/>
      <sheetName val="RZP VZT č.1"/>
      <sheetName val="Kl VZT učební"/>
      <sheetName val="Rek VZT učební"/>
      <sheetName val="RZP VZT učební"/>
      <sheetName val="M a D - ELI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Stavba : SOŠ PZ Košice, zateplenie bloku A a rekonštrukcia bloku E</v>
          </cell>
        </row>
      </sheetData>
      <sheetData sheetId="6"/>
      <sheetData sheetId="7"/>
      <sheetData sheetId="8"/>
      <sheetData sheetId="9">
        <row r="5">
          <cell r="A5" t="str">
            <v>Stavba : SOŠ PZ Košice, zateplenie bloku A a rekonštrukcia bloku E</v>
          </cell>
        </row>
      </sheetData>
      <sheetData sheetId="10"/>
      <sheetData sheetId="11"/>
      <sheetData sheetId="12"/>
      <sheetData sheetId="13"/>
      <sheetData sheetId="14">
        <row r="4">
          <cell r="B4" t="str">
            <v>Stavba : SOŠ PZ Košice, zateplenie bloku A a rekonštrukcia bloku E</v>
          </cell>
        </row>
        <row r="5">
          <cell r="B5" t="str">
            <v>Objekt : Objekt č. 2 - SOŠ PZ Košice, rekonštrukcia bloku 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ČET"/>
      <sheetName val="Hárok1"/>
    </sheetNames>
    <sheetDataSet>
      <sheetData sheetId="0"/>
      <sheetData sheetId="1"/>
      <sheetData sheetId="2">
        <row r="8">
          <cell r="C8" t="str">
            <v>Zariadenie č. 01 - Vetranie učební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02"/>
  <sheetViews>
    <sheetView showGridLines="0" zoomScale="80" zoomScaleNormal="80" workbookViewId="0">
      <selection activeCell="AU100" sqref="AU10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9.83203125" style="1" customWidth="1"/>
    <col min="42" max="42" width="4.1640625" style="1" hidden="1" customWidth="1"/>
    <col min="43" max="43" width="3.6640625" style="1" customWidth="1"/>
    <col min="44" max="44" width="6.5" style="1087" customWidth="1"/>
    <col min="57" max="77" width="9.33203125" style="1" hidden="1"/>
  </cols>
  <sheetData>
    <row r="1" spans="1:60">
      <c r="A1" s="17" t="s">
        <v>0</v>
      </c>
      <c r="BF1" s="17" t="s">
        <v>2</v>
      </c>
      <c r="BG1" s="17" t="s">
        <v>2</v>
      </c>
      <c r="BH1" s="17" t="s">
        <v>3</v>
      </c>
    </row>
    <row r="2" spans="1:60" s="1" customFormat="1" ht="36.950000000000003" customHeight="1">
      <c r="AR2" s="1087"/>
      <c r="BE2" s="18" t="s">
        <v>4</v>
      </c>
      <c r="BF2" s="18" t="s">
        <v>5</v>
      </c>
    </row>
    <row r="3" spans="1:60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1121"/>
      <c r="AR3" s="1109"/>
      <c r="BE3" s="18" t="s">
        <v>4</v>
      </c>
      <c r="BF3" s="18" t="s">
        <v>5</v>
      </c>
    </row>
    <row r="4" spans="1:60" s="1" customFormat="1" ht="24.95" customHeight="1">
      <c r="B4" s="21"/>
      <c r="D4" s="22" t="s">
        <v>6</v>
      </c>
      <c r="AQ4" s="1122"/>
      <c r="AR4" s="1087"/>
      <c r="BE4" s="18" t="s">
        <v>4</v>
      </c>
    </row>
    <row r="5" spans="1:60" s="1" customFormat="1" ht="12" customHeight="1">
      <c r="B5" s="21"/>
      <c r="D5" s="23" t="s">
        <v>7</v>
      </c>
      <c r="K5" s="1492">
        <v>11941</v>
      </c>
      <c r="L5" s="1493"/>
      <c r="M5" s="1493"/>
      <c r="N5" s="1493"/>
      <c r="O5" s="1493"/>
      <c r="P5" s="1493"/>
      <c r="Q5" s="1493"/>
      <c r="R5" s="1493"/>
      <c r="S5" s="1493"/>
      <c r="T5" s="1493"/>
      <c r="U5" s="1493"/>
      <c r="V5" s="1493"/>
      <c r="W5" s="1493"/>
      <c r="X5" s="1493"/>
      <c r="Y5" s="1493"/>
      <c r="Z5" s="1493"/>
      <c r="AA5" s="1493"/>
      <c r="AB5" s="1493"/>
      <c r="AC5" s="1493"/>
      <c r="AD5" s="1493"/>
      <c r="AE5" s="1493"/>
      <c r="AF5" s="1493"/>
      <c r="AG5" s="1493"/>
      <c r="AH5" s="1493"/>
      <c r="AI5" s="1493"/>
      <c r="AJ5" s="1493"/>
      <c r="AK5" s="1493"/>
      <c r="AL5" s="1493"/>
      <c r="AM5" s="1493"/>
      <c r="AN5" s="1493"/>
      <c r="AO5" s="1493"/>
      <c r="AQ5" s="1122"/>
      <c r="AR5" s="1087"/>
      <c r="BE5" s="18" t="s">
        <v>4</v>
      </c>
    </row>
    <row r="6" spans="1:60" s="1" customFormat="1" ht="24.75" customHeight="1">
      <c r="B6" s="21"/>
      <c r="D6" s="25" t="s">
        <v>8</v>
      </c>
      <c r="K6" s="1494" t="s">
        <v>9</v>
      </c>
      <c r="L6" s="1493"/>
      <c r="M6" s="1493"/>
      <c r="N6" s="1493"/>
      <c r="O6" s="1493"/>
      <c r="P6" s="1493"/>
      <c r="Q6" s="1493"/>
      <c r="R6" s="1493"/>
      <c r="S6" s="1493"/>
      <c r="T6" s="1493"/>
      <c r="U6" s="1493"/>
      <c r="V6" s="1493"/>
      <c r="W6" s="1493"/>
      <c r="X6" s="1493"/>
      <c r="Y6" s="1493"/>
      <c r="Z6" s="1493"/>
      <c r="AA6" s="1493"/>
      <c r="AB6" s="1493"/>
      <c r="AC6" s="1493"/>
      <c r="AD6" s="1493"/>
      <c r="AE6" s="1493"/>
      <c r="AF6" s="1493"/>
      <c r="AG6" s="1493"/>
      <c r="AH6" s="1493"/>
      <c r="AI6" s="1493"/>
      <c r="AJ6" s="1493"/>
      <c r="AK6" s="1493"/>
      <c r="AL6" s="1493"/>
      <c r="AM6" s="1493"/>
      <c r="AN6" s="1493"/>
      <c r="AO6" s="1493"/>
      <c r="AQ6" s="1122"/>
      <c r="AR6" s="1087"/>
      <c r="BE6" s="18" t="s">
        <v>4</v>
      </c>
    </row>
    <row r="7" spans="1:60" s="1" customFormat="1" ht="12" customHeight="1">
      <c r="B7" s="21"/>
      <c r="D7" s="26" t="s">
        <v>10</v>
      </c>
      <c r="K7" s="24" t="s">
        <v>1</v>
      </c>
      <c r="AK7" s="26" t="s">
        <v>11</v>
      </c>
      <c r="AN7" s="24" t="s">
        <v>1</v>
      </c>
      <c r="AQ7" s="1122"/>
      <c r="AR7" s="1087"/>
      <c r="BE7" s="18" t="s">
        <v>4</v>
      </c>
    </row>
    <row r="8" spans="1:60" s="1" customFormat="1" ht="12" customHeight="1">
      <c r="B8" s="21"/>
      <c r="D8" s="26" t="s">
        <v>12</v>
      </c>
      <c r="K8" s="24" t="s">
        <v>13</v>
      </c>
      <c r="AK8" s="26" t="s">
        <v>14</v>
      </c>
      <c r="AN8" s="1350" t="s">
        <v>2757</v>
      </c>
      <c r="AQ8" s="1122"/>
      <c r="AR8" s="1087"/>
      <c r="BE8" s="18" t="s">
        <v>4</v>
      </c>
    </row>
    <row r="9" spans="1:60" s="1" customFormat="1" ht="14.45" customHeight="1">
      <c r="B9" s="21"/>
      <c r="AQ9" s="1122"/>
      <c r="AR9" s="1087"/>
      <c r="BE9" s="18" t="s">
        <v>4</v>
      </c>
    </row>
    <row r="10" spans="1:60" s="1" customFormat="1" ht="12" customHeight="1">
      <c r="B10" s="21"/>
      <c r="D10" s="26" t="s">
        <v>2748</v>
      </c>
      <c r="AK10" s="26" t="s">
        <v>16</v>
      </c>
      <c r="AN10" s="24" t="s">
        <v>1</v>
      </c>
      <c r="AQ10" s="1122"/>
      <c r="AR10" s="1087"/>
      <c r="BE10" s="18" t="s">
        <v>4</v>
      </c>
    </row>
    <row r="11" spans="1:60" s="1" customFormat="1" ht="18.399999999999999" customHeight="1">
      <c r="B11" s="21"/>
      <c r="E11" s="24"/>
      <c r="AK11" s="26" t="s">
        <v>17</v>
      </c>
      <c r="AN11" s="24" t="s">
        <v>1</v>
      </c>
      <c r="AQ11" s="1122"/>
      <c r="AR11" s="1087"/>
      <c r="BE11" s="18" t="s">
        <v>4</v>
      </c>
    </row>
    <row r="12" spans="1:60" s="1" customFormat="1" ht="6.95" customHeight="1">
      <c r="B12" s="21"/>
      <c r="AQ12" s="1122"/>
      <c r="AR12" s="1087"/>
      <c r="BE12" s="18" t="s">
        <v>4</v>
      </c>
    </row>
    <row r="13" spans="1:60" s="1" customFormat="1" ht="12" customHeight="1">
      <c r="B13" s="21"/>
      <c r="D13" s="26" t="s">
        <v>18</v>
      </c>
      <c r="AK13" s="26" t="s">
        <v>16</v>
      </c>
      <c r="AN13" s="1084"/>
      <c r="AQ13" s="1122"/>
      <c r="AR13" s="1087"/>
      <c r="BE13" s="18" t="s">
        <v>4</v>
      </c>
    </row>
    <row r="14" spans="1:60" ht="12.75">
      <c r="B14" s="21"/>
      <c r="E14" s="1495"/>
      <c r="F14" s="1496"/>
      <c r="G14" s="1496"/>
      <c r="H14" s="1496"/>
      <c r="I14" s="1496"/>
      <c r="J14" s="1496"/>
      <c r="K14" s="1496"/>
      <c r="L14" s="1496"/>
      <c r="M14" s="1496"/>
      <c r="N14" s="1496"/>
      <c r="O14" s="1496"/>
      <c r="P14" s="1496"/>
      <c r="Q14" s="1496"/>
      <c r="R14" s="1496"/>
      <c r="S14" s="1496"/>
      <c r="T14" s="1496"/>
      <c r="U14" s="1496"/>
      <c r="V14" s="1496"/>
      <c r="W14" s="1496"/>
      <c r="X14" s="1496"/>
      <c r="Y14" s="1496"/>
      <c r="Z14" s="1496"/>
      <c r="AA14" s="1496"/>
      <c r="AB14" s="1496"/>
      <c r="AC14" s="1496"/>
      <c r="AD14" s="1496"/>
      <c r="AE14" s="1496"/>
      <c r="AF14" s="1496"/>
      <c r="AG14" s="1496"/>
      <c r="AH14" s="1496"/>
      <c r="AI14" s="1496"/>
      <c r="AJ14" s="1496"/>
      <c r="AK14" s="26" t="s">
        <v>17</v>
      </c>
      <c r="AN14" s="1084"/>
      <c r="AQ14" s="1122"/>
      <c r="BE14" s="18" t="s">
        <v>4</v>
      </c>
    </row>
    <row r="15" spans="1:60" s="1" customFormat="1" ht="6.95" customHeight="1">
      <c r="B15" s="21"/>
      <c r="AQ15" s="1122"/>
      <c r="AR15" s="1087"/>
      <c r="BE15" s="18" t="s">
        <v>2</v>
      </c>
    </row>
    <row r="16" spans="1:60" s="1" customFormat="1" ht="12" customHeight="1">
      <c r="B16" s="21"/>
      <c r="D16" s="26" t="s">
        <v>19</v>
      </c>
      <c r="AK16" s="26" t="s">
        <v>16</v>
      </c>
      <c r="AN16" s="24" t="s">
        <v>1</v>
      </c>
      <c r="AQ16" s="1122"/>
      <c r="AR16" s="1087"/>
      <c r="BE16" s="18" t="s">
        <v>2</v>
      </c>
    </row>
    <row r="17" spans="1:57" s="1" customFormat="1" ht="18.399999999999999" customHeight="1">
      <c r="B17" s="21"/>
      <c r="E17" s="24"/>
      <c r="AK17" s="26" t="s">
        <v>17</v>
      </c>
      <c r="AN17" s="24" t="s">
        <v>1</v>
      </c>
      <c r="AQ17" s="1122"/>
      <c r="AR17" s="1087"/>
      <c r="BE17" s="18" t="s">
        <v>20</v>
      </c>
    </row>
    <row r="18" spans="1:57" s="1" customFormat="1" ht="6.95" customHeight="1">
      <c r="B18" s="21"/>
      <c r="AQ18" s="1122"/>
      <c r="AR18" s="1087"/>
      <c r="BE18" s="18" t="s">
        <v>4</v>
      </c>
    </row>
    <row r="19" spans="1:57" s="1" customFormat="1" ht="12" customHeight="1">
      <c r="B19" s="21"/>
      <c r="D19" s="26" t="s">
        <v>21</v>
      </c>
      <c r="AK19" s="26" t="s">
        <v>16</v>
      </c>
      <c r="AN19" s="24" t="s">
        <v>1</v>
      </c>
      <c r="AQ19" s="1122"/>
      <c r="AR19" s="1087"/>
      <c r="BE19" s="18" t="s">
        <v>4</v>
      </c>
    </row>
    <row r="20" spans="1:57" s="1" customFormat="1" ht="18.399999999999999" customHeight="1">
      <c r="B20" s="21"/>
      <c r="E20" s="24" t="s">
        <v>22</v>
      </c>
      <c r="AK20" s="26" t="s">
        <v>17</v>
      </c>
      <c r="AN20" s="24" t="s">
        <v>1</v>
      </c>
      <c r="AQ20" s="1122"/>
      <c r="AR20" s="1087"/>
      <c r="BE20" s="18" t="s">
        <v>20</v>
      </c>
    </row>
    <row r="21" spans="1:57" s="1" customFormat="1" ht="6.95" customHeight="1">
      <c r="B21" s="21"/>
      <c r="AQ21" s="1122"/>
      <c r="AR21" s="1087"/>
    </row>
    <row r="22" spans="1:57" s="1" customFormat="1" ht="12" customHeight="1">
      <c r="B22" s="21"/>
      <c r="D22" s="26" t="s">
        <v>23</v>
      </c>
      <c r="AQ22" s="1122"/>
      <c r="AR22" s="1087"/>
    </row>
    <row r="23" spans="1:57" s="1" customFormat="1" ht="16.5" customHeight="1">
      <c r="B23" s="21"/>
      <c r="E23" s="1497" t="s">
        <v>1</v>
      </c>
      <c r="F23" s="1497"/>
      <c r="G23" s="1497"/>
      <c r="H23" s="1497"/>
      <c r="I23" s="1497"/>
      <c r="J23" s="1497"/>
      <c r="K23" s="1497"/>
      <c r="L23" s="1497"/>
      <c r="M23" s="1497"/>
      <c r="N23" s="1497"/>
      <c r="O23" s="1497"/>
      <c r="P23" s="1497"/>
      <c r="Q23" s="1497"/>
      <c r="R23" s="1497"/>
      <c r="S23" s="1497"/>
      <c r="T23" s="1497"/>
      <c r="U23" s="1497"/>
      <c r="V23" s="1497"/>
      <c r="W23" s="1497"/>
      <c r="X23" s="1497"/>
      <c r="Y23" s="1497"/>
      <c r="Z23" s="1497"/>
      <c r="AA23" s="1497"/>
      <c r="AB23" s="1497"/>
      <c r="AC23" s="1497"/>
      <c r="AD23" s="1497"/>
      <c r="AE23" s="1497"/>
      <c r="AF23" s="1497"/>
      <c r="AG23" s="1497"/>
      <c r="AH23" s="1497"/>
      <c r="AI23" s="1497"/>
      <c r="AJ23" s="1497"/>
      <c r="AK23" s="1497"/>
      <c r="AL23" s="1497"/>
      <c r="AM23" s="1497"/>
      <c r="AN23" s="1497"/>
      <c r="AQ23" s="1122"/>
      <c r="AR23" s="1087"/>
    </row>
    <row r="24" spans="1:57" s="1" customFormat="1" ht="6.95" customHeight="1">
      <c r="B24" s="21"/>
      <c r="AQ24" s="1122"/>
      <c r="AR24" s="1087"/>
    </row>
    <row r="25" spans="1:57" s="1" customFormat="1" ht="6.95" customHeight="1">
      <c r="B25" s="2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Q25" s="1122"/>
      <c r="AR25" s="1087"/>
    </row>
    <row r="26" spans="1:57" s="2" customFormat="1" ht="25.9" customHeight="1">
      <c r="A26" s="29"/>
      <c r="B26" s="30"/>
      <c r="C26" s="29"/>
      <c r="D26" s="31" t="s">
        <v>24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498"/>
      <c r="AL26" s="1499"/>
      <c r="AM26" s="1499"/>
      <c r="AN26" s="1499"/>
      <c r="AO26" s="1499"/>
      <c r="AP26" s="29"/>
      <c r="AQ26" s="1114"/>
      <c r="AR26" s="1093"/>
    </row>
    <row r="27" spans="1:57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1114"/>
      <c r="AR27" s="1093"/>
    </row>
    <row r="28" spans="1:57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490" t="s">
        <v>25</v>
      </c>
      <c r="M28" s="1490"/>
      <c r="N28" s="1490"/>
      <c r="O28" s="1490"/>
      <c r="P28" s="1490"/>
      <c r="Q28" s="1490"/>
      <c r="R28" s="29"/>
      <c r="S28" s="29"/>
      <c r="T28" s="29"/>
      <c r="U28" s="29"/>
      <c r="V28" s="29"/>
      <c r="W28" s="1500" t="s">
        <v>26</v>
      </c>
      <c r="X28" s="1500"/>
      <c r="Y28" s="1500"/>
      <c r="Z28" s="1500"/>
      <c r="AA28" s="1500"/>
      <c r="AB28" s="1500"/>
      <c r="AC28" s="1500"/>
      <c r="AD28" s="1500"/>
      <c r="AE28" s="1500"/>
      <c r="AF28" s="29"/>
      <c r="AG28" s="29"/>
      <c r="AH28" s="29"/>
      <c r="AI28" s="29"/>
      <c r="AJ28" s="29"/>
      <c r="AK28" s="1500" t="s">
        <v>27</v>
      </c>
      <c r="AL28" s="1500"/>
      <c r="AM28" s="1500"/>
      <c r="AN28" s="1500"/>
      <c r="AO28" s="1500"/>
      <c r="AP28" s="29"/>
      <c r="AQ28" s="1114"/>
      <c r="AR28" s="1093"/>
    </row>
    <row r="29" spans="1:57" s="3" customFormat="1" ht="14.45" customHeight="1">
      <c r="B29" s="34"/>
      <c r="D29" s="1489" t="s">
        <v>2658</v>
      </c>
      <c r="E29" s="1489"/>
      <c r="F29" s="1489"/>
      <c r="G29" s="1489"/>
      <c r="H29" s="1489"/>
      <c r="I29" s="1489"/>
      <c r="J29" s="1489"/>
      <c r="K29" s="1130"/>
      <c r="L29" s="1484">
        <v>0.2</v>
      </c>
      <c r="M29" s="1485"/>
      <c r="N29" s="1485"/>
      <c r="O29" s="1485"/>
      <c r="P29" s="1485"/>
      <c r="Q29" s="36"/>
      <c r="R29" s="36"/>
      <c r="S29" s="36"/>
      <c r="T29" s="36"/>
      <c r="U29" s="36"/>
      <c r="V29" s="36"/>
      <c r="W29" s="1458"/>
      <c r="X29" s="1459"/>
      <c r="Y29" s="1459"/>
      <c r="Z29" s="1459"/>
      <c r="AA29" s="1459"/>
      <c r="AB29" s="1459"/>
      <c r="AC29" s="1459"/>
      <c r="AD29" s="1459"/>
      <c r="AE29" s="1459"/>
      <c r="AF29" s="36"/>
      <c r="AG29" s="36"/>
      <c r="AH29" s="36"/>
      <c r="AI29" s="36"/>
      <c r="AJ29" s="36"/>
      <c r="AK29" s="1458"/>
      <c r="AL29" s="1459"/>
      <c r="AM29" s="1459"/>
      <c r="AN29" s="1459"/>
      <c r="AO29" s="1459"/>
      <c r="AP29" s="36"/>
      <c r="AQ29" s="1123"/>
      <c r="AR29" s="1088"/>
    </row>
    <row r="30" spans="1:57" s="3" customFormat="1" ht="14.45" customHeight="1">
      <c r="B30" s="34"/>
      <c r="D30" s="1489" t="s">
        <v>2659</v>
      </c>
      <c r="E30" s="1489"/>
      <c r="F30" s="1489"/>
      <c r="G30" s="1489"/>
      <c r="H30" s="1489"/>
      <c r="I30" s="1489"/>
      <c r="J30" s="1489"/>
      <c r="K30" s="1130"/>
      <c r="L30" s="1484">
        <v>0.2</v>
      </c>
      <c r="M30" s="1485"/>
      <c r="N30" s="1485"/>
      <c r="O30" s="1485"/>
      <c r="P30" s="1485"/>
      <c r="Q30" s="36"/>
      <c r="R30" s="36"/>
      <c r="S30" s="36"/>
      <c r="T30" s="36"/>
      <c r="U30" s="36"/>
      <c r="V30" s="36"/>
      <c r="W30" s="1458"/>
      <c r="X30" s="1459"/>
      <c r="Y30" s="1459"/>
      <c r="Z30" s="1459"/>
      <c r="AA30" s="1459"/>
      <c r="AB30" s="1459"/>
      <c r="AC30" s="1459"/>
      <c r="AD30" s="1459"/>
      <c r="AE30" s="1459"/>
      <c r="AF30" s="36"/>
      <c r="AG30" s="36"/>
      <c r="AH30" s="36"/>
      <c r="AI30" s="36"/>
      <c r="AJ30" s="36"/>
      <c r="AK30" s="1458"/>
      <c r="AL30" s="1459"/>
      <c r="AM30" s="1459"/>
      <c r="AN30" s="1459"/>
      <c r="AO30" s="1459"/>
      <c r="AP30" s="36"/>
      <c r="AQ30" s="1123"/>
      <c r="AR30" s="1088"/>
    </row>
    <row r="31" spans="1:57" s="3" customFormat="1" ht="14.45" hidden="1" customHeight="1">
      <c r="B31" s="34"/>
      <c r="F31" s="26" t="s">
        <v>30</v>
      </c>
      <c r="L31" s="1487">
        <v>0.2</v>
      </c>
      <c r="M31" s="1457"/>
      <c r="N31" s="1457"/>
      <c r="O31" s="1457"/>
      <c r="P31" s="1457"/>
      <c r="W31" s="1456" t="e">
        <f>ROUND(#REF!, 2)</f>
        <v>#REF!</v>
      </c>
      <c r="X31" s="1457"/>
      <c r="Y31" s="1457"/>
      <c r="Z31" s="1457"/>
      <c r="AA31" s="1457"/>
      <c r="AB31" s="1457"/>
      <c r="AC31" s="1457"/>
      <c r="AD31" s="1457"/>
      <c r="AE31" s="1457"/>
      <c r="AK31" s="1456"/>
      <c r="AL31" s="1457"/>
      <c r="AM31" s="1457"/>
      <c r="AN31" s="1457"/>
      <c r="AO31" s="1457"/>
      <c r="AQ31" s="1124"/>
      <c r="AR31" s="1089"/>
    </row>
    <row r="32" spans="1:57" s="3" customFormat="1" ht="14.45" hidden="1" customHeight="1">
      <c r="B32" s="34"/>
      <c r="F32" s="26" t="s">
        <v>31</v>
      </c>
      <c r="L32" s="1487">
        <v>0.2</v>
      </c>
      <c r="M32" s="1457"/>
      <c r="N32" s="1457"/>
      <c r="O32" s="1457"/>
      <c r="P32" s="1457"/>
      <c r="W32" s="1456" t="e">
        <f>ROUND(#REF!, 2)</f>
        <v>#REF!</v>
      </c>
      <c r="X32" s="1457"/>
      <c r="Y32" s="1457"/>
      <c r="Z32" s="1457"/>
      <c r="AA32" s="1457"/>
      <c r="AB32" s="1457"/>
      <c r="AC32" s="1457"/>
      <c r="AD32" s="1457"/>
      <c r="AE32" s="1457"/>
      <c r="AK32" s="1456"/>
      <c r="AL32" s="1457"/>
      <c r="AM32" s="1457"/>
      <c r="AN32" s="1457"/>
      <c r="AO32" s="1457"/>
      <c r="AQ32" s="1124"/>
      <c r="AR32" s="1089"/>
    </row>
    <row r="33" spans="1:44" s="3" customFormat="1" ht="14.45" hidden="1" customHeight="1">
      <c r="B33" s="34"/>
      <c r="F33" s="35" t="s">
        <v>32</v>
      </c>
      <c r="L33" s="1460">
        <v>0</v>
      </c>
      <c r="M33" s="1459"/>
      <c r="N33" s="1459"/>
      <c r="O33" s="1459"/>
      <c r="P33" s="1459"/>
      <c r="Q33" s="36"/>
      <c r="R33" s="36"/>
      <c r="S33" s="36"/>
      <c r="T33" s="36"/>
      <c r="U33" s="36"/>
      <c r="V33" s="36"/>
      <c r="W33" s="1458" t="e">
        <f>ROUND(#REF!, 2)</f>
        <v>#REF!</v>
      </c>
      <c r="X33" s="1459"/>
      <c r="Y33" s="1459"/>
      <c r="Z33" s="1459"/>
      <c r="AA33" s="1459"/>
      <c r="AB33" s="1459"/>
      <c r="AC33" s="1459"/>
      <c r="AD33" s="1459"/>
      <c r="AE33" s="1459"/>
      <c r="AF33" s="36"/>
      <c r="AG33" s="36"/>
      <c r="AH33" s="36"/>
      <c r="AI33" s="36"/>
      <c r="AJ33" s="36"/>
      <c r="AK33" s="1458"/>
      <c r="AL33" s="1459"/>
      <c r="AM33" s="1459"/>
      <c r="AN33" s="1459"/>
      <c r="AO33" s="1459"/>
      <c r="AP33" s="36"/>
      <c r="AQ33" s="1123"/>
      <c r="AR33" s="1088"/>
    </row>
    <row r="34" spans="1:44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1114"/>
      <c r="AR34" s="1093"/>
    </row>
    <row r="35" spans="1:44" s="2" customFormat="1" ht="25.9" customHeight="1">
      <c r="A35" s="29"/>
      <c r="B35" s="30"/>
      <c r="C35" s="37"/>
      <c r="D35" s="38" t="s">
        <v>33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34</v>
      </c>
      <c r="U35" s="39"/>
      <c r="V35" s="39"/>
      <c r="W35" s="39"/>
      <c r="X35" s="1461" t="s">
        <v>35</v>
      </c>
      <c r="Y35" s="1462"/>
      <c r="Z35" s="1462"/>
      <c r="AA35" s="1462"/>
      <c r="AB35" s="1462"/>
      <c r="AC35" s="39"/>
      <c r="AD35" s="39"/>
      <c r="AE35" s="39"/>
      <c r="AF35" s="39"/>
      <c r="AG35" s="39"/>
      <c r="AH35" s="39"/>
      <c r="AI35" s="39"/>
      <c r="AJ35" s="39"/>
      <c r="AK35" s="1463"/>
      <c r="AL35" s="1462"/>
      <c r="AM35" s="1462"/>
      <c r="AN35" s="1462"/>
      <c r="AO35" s="1464"/>
      <c r="AP35" s="154"/>
      <c r="AQ35" s="1118"/>
      <c r="AR35" s="154"/>
    </row>
    <row r="36" spans="1:44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1114"/>
      <c r="AR36" s="1093"/>
    </row>
    <row r="37" spans="1:44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1114"/>
      <c r="AR37" s="1093"/>
    </row>
    <row r="38" spans="1:44" s="1" customFormat="1" ht="14.45" customHeight="1">
      <c r="B38" s="21"/>
      <c r="AQ38" s="1122"/>
      <c r="AR38" s="1087"/>
    </row>
    <row r="39" spans="1:44" s="1" customFormat="1" ht="14.45" customHeight="1">
      <c r="B39" s="21"/>
      <c r="AQ39" s="1122"/>
      <c r="AR39" s="1087"/>
    </row>
    <row r="40" spans="1:44" s="1" customFormat="1" ht="14.45" customHeight="1">
      <c r="B40" s="21"/>
      <c r="AQ40" s="1122"/>
      <c r="AR40" s="1087"/>
    </row>
    <row r="41" spans="1:44" s="1" customFormat="1" ht="14.45" customHeight="1">
      <c r="B41" s="21"/>
      <c r="AQ41" s="1122"/>
      <c r="AR41" s="1087"/>
    </row>
    <row r="42" spans="1:44" s="1" customFormat="1" ht="14.45" customHeight="1">
      <c r="B42" s="21"/>
      <c r="AQ42" s="1122"/>
      <c r="AR42" s="1087"/>
    </row>
    <row r="43" spans="1:44" s="1" customFormat="1" ht="14.45" customHeight="1">
      <c r="B43" s="21"/>
      <c r="AQ43" s="1122"/>
      <c r="AR43" s="1087"/>
    </row>
    <row r="44" spans="1:44" s="1" customFormat="1" ht="14.45" customHeight="1">
      <c r="B44" s="21"/>
      <c r="AQ44" s="1122"/>
      <c r="AR44" s="1087"/>
    </row>
    <row r="45" spans="1:44" s="1" customFormat="1" ht="14.45" customHeight="1">
      <c r="B45" s="21"/>
      <c r="AQ45" s="1122"/>
      <c r="AR45" s="1087"/>
    </row>
    <row r="46" spans="1:44" s="1" customFormat="1" ht="14.45" customHeight="1">
      <c r="B46" s="21"/>
      <c r="AQ46" s="1122"/>
      <c r="AR46" s="1087"/>
    </row>
    <row r="47" spans="1:44" s="1" customFormat="1" ht="14.45" customHeight="1">
      <c r="B47" s="21"/>
      <c r="AQ47" s="1122"/>
      <c r="AR47" s="1087"/>
    </row>
    <row r="48" spans="1:44" s="1" customFormat="1" ht="14.45" customHeight="1">
      <c r="B48" s="21"/>
      <c r="AQ48" s="1122"/>
      <c r="AR48" s="1087"/>
    </row>
    <row r="49" spans="1:44" s="2" customFormat="1" ht="14.45" customHeight="1">
      <c r="B49" s="41"/>
      <c r="D49" s="42" t="s">
        <v>36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37</v>
      </c>
      <c r="AI49" s="43"/>
      <c r="AJ49" s="43"/>
      <c r="AK49" s="43"/>
      <c r="AL49" s="43"/>
      <c r="AM49" s="43"/>
      <c r="AN49" s="43"/>
      <c r="AO49" s="43"/>
      <c r="AQ49" s="1125"/>
    </row>
    <row r="50" spans="1:44">
      <c r="B50" s="21"/>
      <c r="AQ50" s="1122"/>
    </row>
    <row r="51" spans="1:44">
      <c r="B51" s="21"/>
      <c r="AQ51" s="1122"/>
    </row>
    <row r="52" spans="1:44">
      <c r="B52" s="21"/>
      <c r="AQ52" s="1122"/>
    </row>
    <row r="53" spans="1:44">
      <c r="B53" s="21"/>
      <c r="AQ53" s="1122"/>
    </row>
    <row r="54" spans="1:44">
      <c r="B54" s="21"/>
      <c r="AQ54" s="1122"/>
    </row>
    <row r="55" spans="1:44">
      <c r="B55" s="21"/>
      <c r="AQ55" s="1122"/>
    </row>
    <row r="56" spans="1:44">
      <c r="B56" s="21"/>
      <c r="AQ56" s="1122"/>
    </row>
    <row r="57" spans="1:44">
      <c r="B57" s="21"/>
      <c r="AQ57" s="1122"/>
    </row>
    <row r="58" spans="1:44">
      <c r="B58" s="21"/>
      <c r="AQ58" s="1122"/>
    </row>
    <row r="59" spans="1:44">
      <c r="B59" s="21"/>
      <c r="AQ59" s="1122"/>
    </row>
    <row r="60" spans="1:44" s="2" customFormat="1" ht="12.75">
      <c r="A60" s="29"/>
      <c r="B60" s="30"/>
      <c r="C60" s="29"/>
      <c r="D60" s="44" t="s">
        <v>38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39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38</v>
      </c>
      <c r="AI60" s="32"/>
      <c r="AJ60" s="32"/>
      <c r="AK60" s="32"/>
      <c r="AL60" s="32"/>
      <c r="AM60" s="44" t="s">
        <v>39</v>
      </c>
      <c r="AN60" s="32"/>
      <c r="AO60" s="32"/>
      <c r="AP60" s="29"/>
      <c r="AQ60" s="1114"/>
      <c r="AR60" s="1093"/>
    </row>
    <row r="61" spans="1:44">
      <c r="B61" s="21"/>
      <c r="AQ61" s="1122"/>
    </row>
    <row r="62" spans="1:44">
      <c r="B62" s="21"/>
      <c r="AQ62" s="1122"/>
    </row>
    <row r="63" spans="1:44">
      <c r="B63" s="21"/>
      <c r="AQ63" s="1122"/>
    </row>
    <row r="64" spans="1:44" s="2" customFormat="1" ht="12.75">
      <c r="A64" s="29"/>
      <c r="B64" s="30"/>
      <c r="C64" s="29"/>
      <c r="D64" s="42" t="s">
        <v>40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41</v>
      </c>
      <c r="AI64" s="45"/>
      <c r="AJ64" s="45"/>
      <c r="AK64" s="45"/>
      <c r="AL64" s="45"/>
      <c r="AM64" s="45"/>
      <c r="AN64" s="45"/>
      <c r="AO64" s="45"/>
      <c r="AP64" s="29"/>
      <c r="AQ64" s="1114"/>
      <c r="AR64" s="1093"/>
    </row>
    <row r="65" spans="1:44">
      <c r="B65" s="21"/>
      <c r="AQ65" s="1122"/>
    </row>
    <row r="66" spans="1:44">
      <c r="B66" s="21"/>
      <c r="AQ66" s="1122"/>
    </row>
    <row r="67" spans="1:44">
      <c r="B67" s="21"/>
      <c r="AQ67" s="1122"/>
    </row>
    <row r="68" spans="1:44">
      <c r="B68" s="21"/>
      <c r="AQ68" s="1122"/>
    </row>
    <row r="69" spans="1:44">
      <c r="B69" s="21"/>
      <c r="AQ69" s="1122"/>
    </row>
    <row r="70" spans="1:44">
      <c r="B70" s="21"/>
      <c r="AQ70" s="1122"/>
    </row>
    <row r="71" spans="1:44">
      <c r="B71" s="21"/>
      <c r="AQ71" s="1122"/>
    </row>
    <row r="72" spans="1:44">
      <c r="B72" s="21"/>
      <c r="AQ72" s="1122"/>
    </row>
    <row r="73" spans="1:44">
      <c r="B73" s="21"/>
      <c r="AQ73" s="1122"/>
    </row>
    <row r="74" spans="1:44">
      <c r="B74" s="21"/>
      <c r="AQ74" s="1122"/>
    </row>
    <row r="75" spans="1:44" s="2" customFormat="1" ht="12.75">
      <c r="A75" s="29"/>
      <c r="B75" s="30"/>
      <c r="C75" s="29"/>
      <c r="D75" s="44" t="s">
        <v>38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39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38</v>
      </c>
      <c r="AI75" s="32"/>
      <c r="AJ75" s="32"/>
      <c r="AK75" s="32"/>
      <c r="AL75" s="32"/>
      <c r="AM75" s="44" t="s">
        <v>39</v>
      </c>
      <c r="AN75" s="32"/>
      <c r="AO75" s="32"/>
      <c r="AP75" s="29"/>
      <c r="AQ75" s="1114"/>
      <c r="AR75" s="1093"/>
    </row>
    <row r="76" spans="1:44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1114"/>
      <c r="AR76" s="1093"/>
    </row>
    <row r="77" spans="1:44" s="2" customFormat="1" ht="6.95" customHeight="1">
      <c r="A77" s="29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1126"/>
      <c r="AR77" s="54"/>
    </row>
    <row r="81" spans="1:77" s="2" customFormat="1" ht="6.95" customHeight="1">
      <c r="A81" s="29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1113"/>
      <c r="AR81" s="54"/>
    </row>
    <row r="82" spans="1:77" s="2" customFormat="1" ht="24.95" customHeight="1">
      <c r="A82" s="29"/>
      <c r="B82" s="30"/>
      <c r="C82" s="22" t="s">
        <v>42</v>
      </c>
      <c r="D82" s="29"/>
      <c r="E82" s="29"/>
      <c r="F82" s="29"/>
      <c r="G82" s="29"/>
      <c r="H82" s="29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1114"/>
      <c r="AR82" s="1093"/>
    </row>
    <row r="83" spans="1:7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1114"/>
      <c r="AR83" s="1093"/>
    </row>
    <row r="84" spans="1:77" s="4" customFormat="1" ht="12" customHeight="1">
      <c r="B84" s="50"/>
      <c r="C84" s="26" t="s">
        <v>7</v>
      </c>
      <c r="I84" s="1453"/>
      <c r="J84" s="1453"/>
      <c r="K84" s="1453"/>
      <c r="L84" s="1491">
        <f>K5</f>
        <v>11941</v>
      </c>
      <c r="M84" s="1491"/>
      <c r="N84" s="1491"/>
      <c r="O84" s="1491"/>
      <c r="P84" s="1491"/>
      <c r="Q84" s="1491"/>
      <c r="R84" s="1491"/>
      <c r="S84" s="1491"/>
      <c r="T84" s="1491"/>
      <c r="U84" s="1491"/>
      <c r="V84" s="1491"/>
      <c r="W84" s="1491"/>
      <c r="X84" s="1491"/>
      <c r="Y84" s="1491"/>
      <c r="Z84" s="1491"/>
      <c r="AA84" s="1491"/>
      <c r="AB84" s="1491"/>
      <c r="AC84" s="1491"/>
      <c r="AD84" s="1491"/>
      <c r="AE84" s="1491"/>
      <c r="AF84" s="1491"/>
      <c r="AG84" s="1491"/>
      <c r="AH84" s="1491"/>
      <c r="AI84" s="1491"/>
      <c r="AJ84" s="1491"/>
      <c r="AK84" s="1491"/>
      <c r="AL84" s="1491"/>
      <c r="AM84" s="1491"/>
      <c r="AN84" s="1491"/>
      <c r="AO84" s="1453"/>
      <c r="AP84" s="1453"/>
      <c r="AQ84" s="1115"/>
      <c r="AR84" s="1092"/>
    </row>
    <row r="85" spans="1:77" s="5" customFormat="1" ht="30.75" customHeight="1">
      <c r="B85" s="51"/>
      <c r="C85" s="52" t="s">
        <v>8</v>
      </c>
      <c r="I85" s="1452"/>
      <c r="J85" s="1452"/>
      <c r="K85" s="1452"/>
      <c r="L85" s="1470" t="str">
        <f>K6</f>
        <v>SOŠ PZ Košice, zateplenie bloku A a rekonštrukcia bloku E</v>
      </c>
      <c r="M85" s="1471"/>
      <c r="N85" s="1471"/>
      <c r="O85" s="1471"/>
      <c r="P85" s="1471"/>
      <c r="Q85" s="1471"/>
      <c r="R85" s="1471"/>
      <c r="S85" s="1471"/>
      <c r="T85" s="1471"/>
      <c r="U85" s="1471"/>
      <c r="V85" s="1471"/>
      <c r="W85" s="1471"/>
      <c r="X85" s="1471"/>
      <c r="Y85" s="1471"/>
      <c r="Z85" s="1471"/>
      <c r="AA85" s="1471"/>
      <c r="AB85" s="1471"/>
      <c r="AC85" s="1471"/>
      <c r="AD85" s="1471"/>
      <c r="AE85" s="1471"/>
      <c r="AF85" s="1471"/>
      <c r="AG85" s="1471"/>
      <c r="AH85" s="1471"/>
      <c r="AI85" s="1471"/>
      <c r="AJ85" s="1471"/>
      <c r="AK85" s="1471"/>
      <c r="AL85" s="1471"/>
      <c r="AM85" s="1471"/>
      <c r="AN85" s="1471"/>
      <c r="AO85" s="1471"/>
      <c r="AP85" s="1452"/>
      <c r="AQ85" s="1116"/>
      <c r="AR85" s="1090"/>
    </row>
    <row r="86" spans="1:7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1114"/>
      <c r="AR86" s="1093"/>
    </row>
    <row r="87" spans="1:77" s="2" customFormat="1" ht="12" customHeight="1">
      <c r="A87" s="29"/>
      <c r="B87" s="30"/>
      <c r="C87" s="26" t="s">
        <v>12</v>
      </c>
      <c r="D87" s="29"/>
      <c r="E87" s="29"/>
      <c r="F87" s="29"/>
      <c r="G87" s="29"/>
      <c r="H87" s="29"/>
      <c r="I87" s="54"/>
      <c r="J87" s="54"/>
      <c r="K87" s="54"/>
      <c r="L87" s="1339" t="str">
        <f>IF(K8="","",K8)</f>
        <v>Košice</v>
      </c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1340" t="s">
        <v>14</v>
      </c>
      <c r="AJ87" s="54"/>
      <c r="AK87" s="54"/>
      <c r="AL87" s="54"/>
      <c r="AM87" s="1472" t="str">
        <f>IF(AN8= "","",AN8)</f>
        <v>03.2023</v>
      </c>
      <c r="AN87" s="1472"/>
      <c r="AO87" s="54"/>
      <c r="AP87" s="54"/>
      <c r="AQ87" s="1114"/>
      <c r="AR87" s="1093"/>
    </row>
    <row r="88" spans="1:7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1114"/>
      <c r="AR88" s="1093"/>
    </row>
    <row r="89" spans="1:77" s="2" customFormat="1" ht="15.2" customHeight="1">
      <c r="A89" s="29"/>
      <c r="B89" s="30"/>
      <c r="C89" s="26" t="s">
        <v>2748</v>
      </c>
      <c r="D89" s="29"/>
      <c r="E89" s="29"/>
      <c r="F89" s="29"/>
      <c r="G89" s="29"/>
      <c r="H89" s="29"/>
      <c r="I89" s="54"/>
      <c r="J89" s="54"/>
      <c r="K89" s="54"/>
      <c r="L89" s="1453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1340" t="s">
        <v>19</v>
      </c>
      <c r="AJ89" s="54"/>
      <c r="AK89" s="54"/>
      <c r="AL89" s="54"/>
      <c r="AM89" s="1473" t="str">
        <f>IF(E17="","",E17)</f>
        <v/>
      </c>
      <c r="AN89" s="1474"/>
      <c r="AO89" s="1474"/>
      <c r="AP89" s="1474"/>
      <c r="AQ89" s="1114"/>
      <c r="AR89" s="1093"/>
    </row>
    <row r="90" spans="1:77" s="2" customFormat="1" ht="15.2" customHeight="1">
      <c r="A90" s="29"/>
      <c r="B90" s="30"/>
      <c r="C90" s="26" t="s">
        <v>18</v>
      </c>
      <c r="D90" s="29"/>
      <c r="E90" s="29"/>
      <c r="F90" s="29"/>
      <c r="G90" s="29"/>
      <c r="H90" s="29"/>
      <c r="I90" s="54"/>
      <c r="J90" s="54"/>
      <c r="K90" s="54"/>
      <c r="L90" s="1453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1340" t="s">
        <v>21</v>
      </c>
      <c r="AJ90" s="54"/>
      <c r="AK90" s="54"/>
      <c r="AL90" s="54"/>
      <c r="AM90" s="1473" t="str">
        <f>IF(E20="","",E20)</f>
        <v xml:space="preserve"> </v>
      </c>
      <c r="AN90" s="1474"/>
      <c r="AO90" s="1474"/>
      <c r="AP90" s="1474"/>
      <c r="AQ90" s="1114"/>
      <c r="AR90" s="1093"/>
    </row>
    <row r="91" spans="1:77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1114"/>
      <c r="AR91" s="1093"/>
    </row>
    <row r="92" spans="1:77" s="2" customFormat="1" ht="29.25" customHeight="1">
      <c r="A92" s="29"/>
      <c r="B92" s="30"/>
      <c r="C92" s="1475" t="s">
        <v>43</v>
      </c>
      <c r="D92" s="1476"/>
      <c r="E92" s="1476"/>
      <c r="F92" s="1476"/>
      <c r="G92" s="1476"/>
      <c r="H92" s="55"/>
      <c r="I92" s="1477" t="s">
        <v>44</v>
      </c>
      <c r="J92" s="1476"/>
      <c r="K92" s="1476"/>
      <c r="L92" s="1476"/>
      <c r="M92" s="1476"/>
      <c r="N92" s="1476"/>
      <c r="O92" s="1476"/>
      <c r="P92" s="1476"/>
      <c r="Q92" s="1476"/>
      <c r="R92" s="1476"/>
      <c r="S92" s="1476"/>
      <c r="T92" s="1476"/>
      <c r="U92" s="1476"/>
      <c r="V92" s="1476"/>
      <c r="W92" s="1476"/>
      <c r="X92" s="1476"/>
      <c r="Y92" s="1476"/>
      <c r="Z92" s="1476"/>
      <c r="AA92" s="1476"/>
      <c r="AB92" s="1476"/>
      <c r="AC92" s="1476"/>
      <c r="AD92" s="1476"/>
      <c r="AE92" s="1476"/>
      <c r="AF92" s="1476"/>
      <c r="AG92" s="1488" t="s">
        <v>45</v>
      </c>
      <c r="AH92" s="1476"/>
      <c r="AI92" s="1476"/>
      <c r="AJ92" s="1476"/>
      <c r="AK92" s="1476"/>
      <c r="AL92" s="1476"/>
      <c r="AM92" s="1476"/>
      <c r="AN92" s="1477" t="s">
        <v>46</v>
      </c>
      <c r="AO92" s="1476"/>
      <c r="AP92" s="1476"/>
      <c r="AQ92" s="1117"/>
      <c r="AR92" s="1110"/>
    </row>
    <row r="93" spans="1:77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1118"/>
      <c r="AR93" s="154"/>
    </row>
    <row r="94" spans="1:77" s="6" customFormat="1" ht="32.450000000000003" customHeight="1">
      <c r="B94" s="57"/>
      <c r="C94" s="58" t="s">
        <v>48</v>
      </c>
      <c r="D94" s="59"/>
      <c r="E94" s="59"/>
      <c r="F94" s="59"/>
      <c r="G94" s="59"/>
      <c r="H94" s="59"/>
      <c r="I94" s="1341"/>
      <c r="J94" s="1341"/>
      <c r="K94" s="1341"/>
      <c r="L94" s="1341"/>
      <c r="M94" s="1341"/>
      <c r="N94" s="1341"/>
      <c r="O94" s="1341"/>
      <c r="P94" s="1341"/>
      <c r="Q94" s="1341"/>
      <c r="R94" s="1341"/>
      <c r="S94" s="1341"/>
      <c r="T94" s="1341"/>
      <c r="U94" s="1341"/>
      <c r="V94" s="1341"/>
      <c r="W94" s="1341"/>
      <c r="X94" s="1341"/>
      <c r="Y94" s="1341"/>
      <c r="Z94" s="1341"/>
      <c r="AA94" s="1341"/>
      <c r="AB94" s="1341"/>
      <c r="AC94" s="1341"/>
      <c r="AD94" s="1341"/>
      <c r="AE94" s="1341"/>
      <c r="AF94" s="1341"/>
      <c r="AG94" s="1479"/>
      <c r="AH94" s="1479"/>
      <c r="AI94" s="1479"/>
      <c r="AJ94" s="1479"/>
      <c r="AK94" s="1479"/>
      <c r="AL94" s="1479"/>
      <c r="AM94" s="1479"/>
      <c r="AN94" s="1486"/>
      <c r="AO94" s="1486"/>
      <c r="AP94" s="1486"/>
      <c r="AQ94" s="1119"/>
      <c r="AR94" s="1111"/>
      <c r="BE94" s="61" t="s">
        <v>49</v>
      </c>
      <c r="BF94" s="61" t="s">
        <v>50</v>
      </c>
      <c r="BG94" s="62" t="s">
        <v>51</v>
      </c>
      <c r="BH94" s="61" t="s">
        <v>52</v>
      </c>
      <c r="BI94" s="61" t="s">
        <v>3</v>
      </c>
      <c r="BJ94" s="61" t="s">
        <v>53</v>
      </c>
      <c r="BX94" s="61" t="s">
        <v>1</v>
      </c>
    </row>
    <row r="95" spans="1:77" s="6" customFormat="1" ht="32.450000000000003" customHeight="1">
      <c r="B95" s="57"/>
      <c r="C95" s="58"/>
      <c r="D95" s="1478" t="s">
        <v>1605</v>
      </c>
      <c r="E95" s="1478"/>
      <c r="F95" s="1478"/>
      <c r="G95" s="1478"/>
      <c r="H95" s="1478"/>
      <c r="I95" s="1341"/>
      <c r="J95" s="1482" t="s">
        <v>1606</v>
      </c>
      <c r="K95" s="1482"/>
      <c r="L95" s="1482"/>
      <c r="M95" s="1482"/>
      <c r="N95" s="1482"/>
      <c r="O95" s="1482"/>
      <c r="P95" s="1482"/>
      <c r="Q95" s="1482"/>
      <c r="R95" s="1482"/>
      <c r="S95" s="1482"/>
      <c r="T95" s="1482"/>
      <c r="U95" s="1482"/>
      <c r="V95" s="1482"/>
      <c r="W95" s="1482"/>
      <c r="X95" s="1482"/>
      <c r="Y95" s="1482"/>
      <c r="Z95" s="1482"/>
      <c r="AA95" s="1482"/>
      <c r="AB95" s="1482"/>
      <c r="AC95" s="1482"/>
      <c r="AD95" s="1482"/>
      <c r="AE95" s="1482"/>
      <c r="AF95" s="1482"/>
      <c r="AG95" s="1480"/>
      <c r="AH95" s="1481"/>
      <c r="AI95" s="1481"/>
      <c r="AJ95" s="1481"/>
      <c r="AK95" s="1481"/>
      <c r="AL95" s="1481"/>
      <c r="AM95" s="1481"/>
      <c r="AN95" s="1454"/>
      <c r="AO95" s="1454"/>
      <c r="AP95" s="1454"/>
      <c r="AQ95" s="1119"/>
      <c r="AR95" s="1111"/>
      <c r="BE95" s="61"/>
      <c r="BF95" s="61"/>
      <c r="BG95" s="62"/>
      <c r="BH95" s="61"/>
      <c r="BI95" s="61"/>
      <c r="BJ95" s="61"/>
      <c r="BX95" s="61"/>
    </row>
    <row r="96" spans="1:77" s="7" customFormat="1" ht="16.5" customHeight="1">
      <c r="A96" s="63"/>
      <c r="B96" s="64"/>
      <c r="C96" s="65"/>
      <c r="D96" s="1467" t="s">
        <v>54</v>
      </c>
      <c r="E96" s="1467"/>
      <c r="F96" s="1467"/>
      <c r="G96" s="1467"/>
      <c r="H96" s="1467"/>
      <c r="I96" s="1342"/>
      <c r="J96" s="1468" t="s">
        <v>2719</v>
      </c>
      <c r="K96" s="1469"/>
      <c r="L96" s="1469"/>
      <c r="M96" s="1469"/>
      <c r="N96" s="1469"/>
      <c r="O96" s="1469"/>
      <c r="P96" s="1469"/>
      <c r="Q96" s="1469"/>
      <c r="R96" s="1469"/>
      <c r="S96" s="1469"/>
      <c r="T96" s="1469"/>
      <c r="U96" s="1469"/>
      <c r="V96" s="1469"/>
      <c r="W96" s="1469"/>
      <c r="X96" s="1469"/>
      <c r="Y96" s="1469"/>
      <c r="Z96" s="1469"/>
      <c r="AA96" s="1469"/>
      <c r="AB96" s="1469"/>
      <c r="AC96" s="1469"/>
      <c r="AD96" s="1469"/>
      <c r="AE96" s="1469"/>
      <c r="AF96" s="1469"/>
      <c r="AG96" s="1465"/>
      <c r="AH96" s="1466"/>
      <c r="AI96" s="1466"/>
      <c r="AJ96" s="1466"/>
      <c r="AK96" s="1466"/>
      <c r="AL96" s="1466"/>
      <c r="AM96" s="1466"/>
      <c r="AN96" s="1465"/>
      <c r="AO96" s="1466"/>
      <c r="AP96" s="1466"/>
      <c r="AQ96" s="1120"/>
      <c r="AR96" s="1112"/>
      <c r="BF96" s="66" t="s">
        <v>55</v>
      </c>
      <c r="BH96" s="66" t="s">
        <v>52</v>
      </c>
      <c r="BI96" s="66" t="s">
        <v>56</v>
      </c>
      <c r="BJ96" s="66" t="s">
        <v>3</v>
      </c>
      <c r="BX96" s="66" t="s">
        <v>1</v>
      </c>
      <c r="BY96" s="66" t="s">
        <v>50</v>
      </c>
    </row>
    <row r="97" spans="1:77" s="7" customFormat="1" ht="16.5" customHeight="1">
      <c r="A97" s="63"/>
      <c r="B97" s="64"/>
      <c r="C97" s="65"/>
      <c r="D97" s="1467" t="s">
        <v>57</v>
      </c>
      <c r="E97" s="1467"/>
      <c r="F97" s="1467"/>
      <c r="G97" s="1467"/>
      <c r="H97" s="1467"/>
      <c r="I97" s="1342"/>
      <c r="J97" s="1468" t="s">
        <v>2720</v>
      </c>
      <c r="K97" s="1469"/>
      <c r="L97" s="1469"/>
      <c r="M97" s="1469"/>
      <c r="N97" s="1469"/>
      <c r="O97" s="1469"/>
      <c r="P97" s="1469"/>
      <c r="Q97" s="1469"/>
      <c r="R97" s="1469"/>
      <c r="S97" s="1469"/>
      <c r="T97" s="1469"/>
      <c r="U97" s="1469"/>
      <c r="V97" s="1469"/>
      <c r="W97" s="1469"/>
      <c r="X97" s="1469"/>
      <c r="Y97" s="1469"/>
      <c r="Z97" s="1469"/>
      <c r="AA97" s="1469"/>
      <c r="AB97" s="1469"/>
      <c r="AC97" s="1469"/>
      <c r="AD97" s="1469"/>
      <c r="AE97" s="1469"/>
      <c r="AF97" s="1469"/>
      <c r="AG97" s="1465"/>
      <c r="AH97" s="1466"/>
      <c r="AI97" s="1466"/>
      <c r="AJ97" s="1466"/>
      <c r="AK97" s="1466"/>
      <c r="AL97" s="1466"/>
      <c r="AM97" s="1466"/>
      <c r="AN97" s="1465"/>
      <c r="AO97" s="1466"/>
      <c r="AP97" s="1466"/>
      <c r="AQ97" s="1120"/>
      <c r="AR97" s="1112"/>
      <c r="BF97" s="66" t="s">
        <v>55</v>
      </c>
      <c r="BH97" s="66" t="s">
        <v>52</v>
      </c>
      <c r="BI97" s="66" t="s">
        <v>58</v>
      </c>
      <c r="BJ97" s="66" t="s">
        <v>3</v>
      </c>
      <c r="BX97" s="66" t="s">
        <v>1</v>
      </c>
      <c r="BY97" s="66" t="s">
        <v>50</v>
      </c>
    </row>
    <row r="98" spans="1:77" s="7" customFormat="1" ht="16.5" customHeight="1">
      <c r="A98" s="63"/>
      <c r="B98" s="64"/>
      <c r="C98" s="65"/>
      <c r="D98" s="1467" t="s">
        <v>54</v>
      </c>
      <c r="E98" s="1467"/>
      <c r="F98" s="1467"/>
      <c r="G98" s="1467"/>
      <c r="H98" s="1467"/>
      <c r="I98" s="1451"/>
      <c r="J98" s="1469" t="s">
        <v>1608</v>
      </c>
      <c r="K98" s="1469"/>
      <c r="L98" s="1469"/>
      <c r="M98" s="1469"/>
      <c r="N98" s="1469"/>
      <c r="O98" s="1469"/>
      <c r="P98" s="1469"/>
      <c r="Q98" s="1469"/>
      <c r="R98" s="1469"/>
      <c r="S98" s="1469"/>
      <c r="T98" s="1469"/>
      <c r="U98" s="1469"/>
      <c r="V98" s="1469"/>
      <c r="W98" s="1469"/>
      <c r="X98" s="1469"/>
      <c r="Y98" s="1469"/>
      <c r="Z98" s="1469"/>
      <c r="AA98" s="1469"/>
      <c r="AB98" s="1469"/>
      <c r="AC98" s="1469"/>
      <c r="AD98" s="1469"/>
      <c r="AE98" s="1469"/>
      <c r="AF98" s="1451"/>
      <c r="AG98" s="1465"/>
      <c r="AH98" s="1466"/>
      <c r="AI98" s="1466"/>
      <c r="AJ98" s="1466"/>
      <c r="AK98" s="1466"/>
      <c r="AL98" s="1466"/>
      <c r="AM98" s="1466"/>
      <c r="AN98" s="1449"/>
      <c r="AO98" s="1450"/>
      <c r="AP98" s="1450"/>
      <c r="AQ98" s="1120"/>
      <c r="AR98" s="1112"/>
      <c r="BF98" s="66"/>
      <c r="BH98" s="66"/>
      <c r="BI98" s="66"/>
      <c r="BJ98" s="66"/>
      <c r="BX98" s="66"/>
      <c r="BY98" s="66"/>
    </row>
    <row r="99" spans="1:77" s="7" customFormat="1" ht="16.5" customHeight="1">
      <c r="A99" s="63"/>
      <c r="B99" s="64"/>
      <c r="C99" s="65"/>
      <c r="D99" s="1483" t="s">
        <v>1607</v>
      </c>
      <c r="E99" s="1483"/>
      <c r="F99" s="1483"/>
      <c r="G99" s="1483"/>
      <c r="H99" s="1483"/>
      <c r="I99" s="1450"/>
      <c r="J99" s="1482" t="s">
        <v>60</v>
      </c>
      <c r="K99" s="1482"/>
      <c r="L99" s="1482"/>
      <c r="M99" s="1482"/>
      <c r="N99" s="1482"/>
      <c r="O99" s="1482"/>
      <c r="P99" s="1482"/>
      <c r="Q99" s="1482"/>
      <c r="R99" s="1482"/>
      <c r="S99" s="1482"/>
      <c r="T99" s="1482"/>
      <c r="U99" s="1482"/>
      <c r="V99" s="1482"/>
      <c r="W99" s="1482"/>
      <c r="X99" s="1482"/>
      <c r="Y99" s="1482"/>
      <c r="Z99" s="1482"/>
      <c r="AA99" s="1482"/>
      <c r="AB99" s="1482"/>
      <c r="AC99" s="1482"/>
      <c r="AD99" s="1482"/>
      <c r="AE99" s="1482"/>
      <c r="AF99" s="1482"/>
      <c r="AG99" s="1480"/>
      <c r="AH99" s="1481"/>
      <c r="AI99" s="1481"/>
      <c r="AJ99" s="1481"/>
      <c r="AK99" s="1481"/>
      <c r="AL99" s="1481"/>
      <c r="AM99" s="1481"/>
      <c r="AN99" s="1449"/>
      <c r="AO99" s="1450"/>
      <c r="AP99" s="1450"/>
      <c r="AQ99" s="1120"/>
      <c r="AR99" s="1112"/>
      <c r="BF99" s="66"/>
      <c r="BH99" s="66"/>
      <c r="BI99" s="66"/>
      <c r="BJ99" s="66"/>
      <c r="BX99" s="66"/>
      <c r="BY99" s="66"/>
    </row>
    <row r="100" spans="1:77" s="7" customFormat="1" ht="16.5" customHeight="1">
      <c r="A100" s="63"/>
      <c r="B100" s="64"/>
      <c r="C100" s="65"/>
      <c r="D100" s="1467" t="s">
        <v>59</v>
      </c>
      <c r="E100" s="1467"/>
      <c r="F100" s="1467"/>
      <c r="G100" s="1467"/>
      <c r="H100" s="1467"/>
      <c r="I100" s="1342"/>
      <c r="J100" s="1468" t="s">
        <v>2721</v>
      </c>
      <c r="K100" s="1469"/>
      <c r="L100" s="1469"/>
      <c r="M100" s="1469"/>
      <c r="N100" s="1469"/>
      <c r="O100" s="1469"/>
      <c r="P100" s="1469"/>
      <c r="Q100" s="1469"/>
      <c r="R100" s="1469"/>
      <c r="S100" s="1469"/>
      <c r="T100" s="1469"/>
      <c r="U100" s="1469"/>
      <c r="V100" s="1469"/>
      <c r="W100" s="1469"/>
      <c r="X100" s="1469"/>
      <c r="Y100" s="1469"/>
      <c r="Z100" s="1469"/>
      <c r="AA100" s="1469"/>
      <c r="AB100" s="1469"/>
      <c r="AC100" s="1469"/>
      <c r="AD100" s="1469"/>
      <c r="AE100" s="1469"/>
      <c r="AF100" s="1469"/>
      <c r="AG100" s="1465"/>
      <c r="AH100" s="1466"/>
      <c r="AI100" s="1466"/>
      <c r="AJ100" s="1466"/>
      <c r="AK100" s="1466"/>
      <c r="AL100" s="1466"/>
      <c r="AM100" s="1466"/>
      <c r="AN100" s="1465"/>
      <c r="AO100" s="1466"/>
      <c r="AP100" s="1466"/>
      <c r="AQ100" s="1120"/>
      <c r="AR100" s="1112"/>
      <c r="BF100" s="66" t="s">
        <v>55</v>
      </c>
      <c r="BH100" s="66" t="s">
        <v>52</v>
      </c>
      <c r="BI100" s="66" t="s">
        <v>61</v>
      </c>
      <c r="BJ100" s="66" t="s">
        <v>3</v>
      </c>
      <c r="BX100" s="66" t="s">
        <v>1</v>
      </c>
      <c r="BY100" s="66" t="s">
        <v>50</v>
      </c>
    </row>
    <row r="101" spans="1:77" s="2" customFormat="1" ht="30" customHeight="1">
      <c r="A101" s="29"/>
      <c r="B101" s="30"/>
      <c r="C101" s="29"/>
      <c r="D101" s="29"/>
      <c r="E101" s="29"/>
      <c r="F101" s="29"/>
      <c r="G101" s="29"/>
      <c r="H101" s="29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1118"/>
      <c r="AR101" s="154"/>
    </row>
    <row r="102" spans="1:77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1127"/>
    </row>
  </sheetData>
  <mergeCells count="59">
    <mergeCell ref="D29:J29"/>
    <mergeCell ref="D30:J30"/>
    <mergeCell ref="L28:Q28"/>
    <mergeCell ref="L84:AN84"/>
    <mergeCell ref="K5:AO5"/>
    <mergeCell ref="K6:AO6"/>
    <mergeCell ref="E14:AJ14"/>
    <mergeCell ref="E23:AN23"/>
    <mergeCell ref="AK26:AO26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100:AP100"/>
    <mergeCell ref="AG100:AM100"/>
    <mergeCell ref="AN92:AP92"/>
    <mergeCell ref="AN96:AP96"/>
    <mergeCell ref="AN94:AP94"/>
    <mergeCell ref="AG96:AM96"/>
    <mergeCell ref="AG98:AM98"/>
    <mergeCell ref="AG99:AM99"/>
    <mergeCell ref="L31:P31"/>
    <mergeCell ref="W32:AE32"/>
    <mergeCell ref="AK32:AO32"/>
    <mergeCell ref="L32:P32"/>
    <mergeCell ref="J95:AF95"/>
    <mergeCell ref="AG92:AM92"/>
    <mergeCell ref="J99:AF99"/>
    <mergeCell ref="J98:AE98"/>
    <mergeCell ref="D100:H100"/>
    <mergeCell ref="J100:AF100"/>
    <mergeCell ref="D99:H99"/>
    <mergeCell ref="D98:H98"/>
    <mergeCell ref="AN97:AP97"/>
    <mergeCell ref="AG97:AM97"/>
    <mergeCell ref="D97:H97"/>
    <mergeCell ref="J97:AF97"/>
    <mergeCell ref="L85:AO85"/>
    <mergeCell ref="AM87:AN87"/>
    <mergeCell ref="AM89:AP89"/>
    <mergeCell ref="AM90:AP90"/>
    <mergeCell ref="C92:G92"/>
    <mergeCell ref="I92:AF92"/>
    <mergeCell ref="D96:H96"/>
    <mergeCell ref="J96:AF96"/>
    <mergeCell ref="D95:H95"/>
    <mergeCell ref="AG94:AM94"/>
    <mergeCell ref="AG95:AM95"/>
    <mergeCell ref="AK31:AO31"/>
    <mergeCell ref="W33:AE33"/>
    <mergeCell ref="AK33:AO33"/>
    <mergeCell ref="L33:P33"/>
    <mergeCell ref="X35:AB35"/>
    <mergeCell ref="AK35:AO35"/>
  </mergeCell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8"/>
  <sheetViews>
    <sheetView zoomScaleNormal="100" workbookViewId="0">
      <selection activeCell="F17" sqref="F17"/>
    </sheetView>
  </sheetViews>
  <sheetFormatPr defaultRowHeight="12.75"/>
  <cols>
    <col min="1" max="1" width="47.5" style="310" customWidth="1"/>
    <col min="2" max="3" width="14.83203125" style="310" customWidth="1"/>
    <col min="4" max="4" width="18.1640625" style="310" customWidth="1"/>
    <col min="5" max="5" width="13.6640625" style="310" customWidth="1"/>
    <col min="6" max="6" width="14.6640625" style="310" customWidth="1"/>
    <col min="7" max="9" width="9.33203125" style="310"/>
    <col min="10" max="26" width="0" style="310" hidden="1" customWidth="1"/>
    <col min="27" max="256" width="9.33203125" style="310"/>
    <col min="257" max="257" width="47.5" style="310" customWidth="1"/>
    <col min="258" max="259" width="14.83203125" style="310" customWidth="1"/>
    <col min="260" max="260" width="18.1640625" style="310" customWidth="1"/>
    <col min="261" max="261" width="13.6640625" style="310" customWidth="1"/>
    <col min="262" max="262" width="14.6640625" style="310" customWidth="1"/>
    <col min="263" max="265" width="9.33203125" style="310"/>
    <col min="266" max="282" width="0" style="310" hidden="1" customWidth="1"/>
    <col min="283" max="512" width="9.33203125" style="310"/>
    <col min="513" max="513" width="47.5" style="310" customWidth="1"/>
    <col min="514" max="515" width="14.83203125" style="310" customWidth="1"/>
    <col min="516" max="516" width="18.1640625" style="310" customWidth="1"/>
    <col min="517" max="517" width="13.6640625" style="310" customWidth="1"/>
    <col min="518" max="518" width="14.6640625" style="310" customWidth="1"/>
    <col min="519" max="521" width="9.33203125" style="310"/>
    <col min="522" max="538" width="0" style="310" hidden="1" customWidth="1"/>
    <col min="539" max="768" width="9.33203125" style="310"/>
    <col min="769" max="769" width="47.5" style="310" customWidth="1"/>
    <col min="770" max="771" width="14.83203125" style="310" customWidth="1"/>
    <col min="772" max="772" width="18.1640625" style="310" customWidth="1"/>
    <col min="773" max="773" width="13.6640625" style="310" customWidth="1"/>
    <col min="774" max="774" width="14.6640625" style="310" customWidth="1"/>
    <col min="775" max="777" width="9.33203125" style="310"/>
    <col min="778" max="794" width="0" style="310" hidden="1" customWidth="1"/>
    <col min="795" max="1024" width="9.33203125" style="310"/>
    <col min="1025" max="1025" width="47.5" style="310" customWidth="1"/>
    <col min="1026" max="1027" width="14.83203125" style="310" customWidth="1"/>
    <col min="1028" max="1028" width="18.1640625" style="310" customWidth="1"/>
    <col min="1029" max="1029" width="13.6640625" style="310" customWidth="1"/>
    <col min="1030" max="1030" width="14.6640625" style="310" customWidth="1"/>
    <col min="1031" max="1033" width="9.33203125" style="310"/>
    <col min="1034" max="1050" width="0" style="310" hidden="1" customWidth="1"/>
    <col min="1051" max="1280" width="9.33203125" style="310"/>
    <col min="1281" max="1281" width="47.5" style="310" customWidth="1"/>
    <col min="1282" max="1283" width="14.83203125" style="310" customWidth="1"/>
    <col min="1284" max="1284" width="18.1640625" style="310" customWidth="1"/>
    <col min="1285" max="1285" width="13.6640625" style="310" customWidth="1"/>
    <col min="1286" max="1286" width="14.6640625" style="310" customWidth="1"/>
    <col min="1287" max="1289" width="9.33203125" style="310"/>
    <col min="1290" max="1306" width="0" style="310" hidden="1" customWidth="1"/>
    <col min="1307" max="1536" width="9.33203125" style="310"/>
    <col min="1537" max="1537" width="47.5" style="310" customWidth="1"/>
    <col min="1538" max="1539" width="14.83203125" style="310" customWidth="1"/>
    <col min="1540" max="1540" width="18.1640625" style="310" customWidth="1"/>
    <col min="1541" max="1541" width="13.6640625" style="310" customWidth="1"/>
    <col min="1542" max="1542" width="14.6640625" style="310" customWidth="1"/>
    <col min="1543" max="1545" width="9.33203125" style="310"/>
    <col min="1546" max="1562" width="0" style="310" hidden="1" customWidth="1"/>
    <col min="1563" max="1792" width="9.33203125" style="310"/>
    <col min="1793" max="1793" width="47.5" style="310" customWidth="1"/>
    <col min="1794" max="1795" width="14.83203125" style="310" customWidth="1"/>
    <col min="1796" max="1796" width="18.1640625" style="310" customWidth="1"/>
    <col min="1797" max="1797" width="13.6640625" style="310" customWidth="1"/>
    <col min="1798" max="1798" width="14.6640625" style="310" customWidth="1"/>
    <col min="1799" max="1801" width="9.33203125" style="310"/>
    <col min="1802" max="1818" width="0" style="310" hidden="1" customWidth="1"/>
    <col min="1819" max="2048" width="9.33203125" style="310"/>
    <col min="2049" max="2049" width="47.5" style="310" customWidth="1"/>
    <col min="2050" max="2051" width="14.83203125" style="310" customWidth="1"/>
    <col min="2052" max="2052" width="18.1640625" style="310" customWidth="1"/>
    <col min="2053" max="2053" width="13.6640625" style="310" customWidth="1"/>
    <col min="2054" max="2054" width="14.6640625" style="310" customWidth="1"/>
    <col min="2055" max="2057" width="9.33203125" style="310"/>
    <col min="2058" max="2074" width="0" style="310" hidden="1" customWidth="1"/>
    <col min="2075" max="2304" width="9.33203125" style="310"/>
    <col min="2305" max="2305" width="47.5" style="310" customWidth="1"/>
    <col min="2306" max="2307" width="14.83203125" style="310" customWidth="1"/>
    <col min="2308" max="2308" width="18.1640625" style="310" customWidth="1"/>
    <col min="2309" max="2309" width="13.6640625" style="310" customWidth="1"/>
    <col min="2310" max="2310" width="14.6640625" style="310" customWidth="1"/>
    <col min="2311" max="2313" width="9.33203125" style="310"/>
    <col min="2314" max="2330" width="0" style="310" hidden="1" customWidth="1"/>
    <col min="2331" max="2560" width="9.33203125" style="310"/>
    <col min="2561" max="2561" width="47.5" style="310" customWidth="1"/>
    <col min="2562" max="2563" width="14.83203125" style="310" customWidth="1"/>
    <col min="2564" max="2564" width="18.1640625" style="310" customWidth="1"/>
    <col min="2565" max="2565" width="13.6640625" style="310" customWidth="1"/>
    <col min="2566" max="2566" width="14.6640625" style="310" customWidth="1"/>
    <col min="2567" max="2569" width="9.33203125" style="310"/>
    <col min="2570" max="2586" width="0" style="310" hidden="1" customWidth="1"/>
    <col min="2587" max="2816" width="9.33203125" style="310"/>
    <col min="2817" max="2817" width="47.5" style="310" customWidth="1"/>
    <col min="2818" max="2819" width="14.83203125" style="310" customWidth="1"/>
    <col min="2820" max="2820" width="18.1640625" style="310" customWidth="1"/>
    <col min="2821" max="2821" width="13.6640625" style="310" customWidth="1"/>
    <col min="2822" max="2822" width="14.6640625" style="310" customWidth="1"/>
    <col min="2823" max="2825" width="9.33203125" style="310"/>
    <col min="2826" max="2842" width="0" style="310" hidden="1" customWidth="1"/>
    <col min="2843" max="3072" width="9.33203125" style="310"/>
    <col min="3073" max="3073" width="47.5" style="310" customWidth="1"/>
    <col min="3074" max="3075" width="14.83203125" style="310" customWidth="1"/>
    <col min="3076" max="3076" width="18.1640625" style="310" customWidth="1"/>
    <col min="3077" max="3077" width="13.6640625" style="310" customWidth="1"/>
    <col min="3078" max="3078" width="14.6640625" style="310" customWidth="1"/>
    <col min="3079" max="3081" width="9.33203125" style="310"/>
    <col min="3082" max="3098" width="0" style="310" hidden="1" customWidth="1"/>
    <col min="3099" max="3328" width="9.33203125" style="310"/>
    <col min="3329" max="3329" width="47.5" style="310" customWidth="1"/>
    <col min="3330" max="3331" width="14.83203125" style="310" customWidth="1"/>
    <col min="3332" max="3332" width="18.1640625" style="310" customWidth="1"/>
    <col min="3333" max="3333" width="13.6640625" style="310" customWidth="1"/>
    <col min="3334" max="3334" width="14.6640625" style="310" customWidth="1"/>
    <col min="3335" max="3337" width="9.33203125" style="310"/>
    <col min="3338" max="3354" width="0" style="310" hidden="1" customWidth="1"/>
    <col min="3355" max="3584" width="9.33203125" style="310"/>
    <col min="3585" max="3585" width="47.5" style="310" customWidth="1"/>
    <col min="3586" max="3587" width="14.83203125" style="310" customWidth="1"/>
    <col min="3588" max="3588" width="18.1640625" style="310" customWidth="1"/>
    <col min="3589" max="3589" width="13.6640625" style="310" customWidth="1"/>
    <col min="3590" max="3590" width="14.6640625" style="310" customWidth="1"/>
    <col min="3591" max="3593" width="9.33203125" style="310"/>
    <col min="3594" max="3610" width="0" style="310" hidden="1" customWidth="1"/>
    <col min="3611" max="3840" width="9.33203125" style="310"/>
    <col min="3841" max="3841" width="47.5" style="310" customWidth="1"/>
    <col min="3842" max="3843" width="14.83203125" style="310" customWidth="1"/>
    <col min="3844" max="3844" width="18.1640625" style="310" customWidth="1"/>
    <col min="3845" max="3845" width="13.6640625" style="310" customWidth="1"/>
    <col min="3846" max="3846" width="14.6640625" style="310" customWidth="1"/>
    <col min="3847" max="3849" width="9.33203125" style="310"/>
    <col min="3850" max="3866" width="0" style="310" hidden="1" customWidth="1"/>
    <col min="3867" max="4096" width="9.33203125" style="310"/>
    <col min="4097" max="4097" width="47.5" style="310" customWidth="1"/>
    <col min="4098" max="4099" width="14.83203125" style="310" customWidth="1"/>
    <col min="4100" max="4100" width="18.1640625" style="310" customWidth="1"/>
    <col min="4101" max="4101" width="13.6640625" style="310" customWidth="1"/>
    <col min="4102" max="4102" width="14.6640625" style="310" customWidth="1"/>
    <col min="4103" max="4105" width="9.33203125" style="310"/>
    <col min="4106" max="4122" width="0" style="310" hidden="1" customWidth="1"/>
    <col min="4123" max="4352" width="9.33203125" style="310"/>
    <col min="4353" max="4353" width="47.5" style="310" customWidth="1"/>
    <col min="4354" max="4355" width="14.83203125" style="310" customWidth="1"/>
    <col min="4356" max="4356" width="18.1640625" style="310" customWidth="1"/>
    <col min="4357" max="4357" width="13.6640625" style="310" customWidth="1"/>
    <col min="4358" max="4358" width="14.6640625" style="310" customWidth="1"/>
    <col min="4359" max="4361" width="9.33203125" style="310"/>
    <col min="4362" max="4378" width="0" style="310" hidden="1" customWidth="1"/>
    <col min="4379" max="4608" width="9.33203125" style="310"/>
    <col min="4609" max="4609" width="47.5" style="310" customWidth="1"/>
    <col min="4610" max="4611" width="14.83203125" style="310" customWidth="1"/>
    <col min="4612" max="4612" width="18.1640625" style="310" customWidth="1"/>
    <col min="4613" max="4613" width="13.6640625" style="310" customWidth="1"/>
    <col min="4614" max="4614" width="14.6640625" style="310" customWidth="1"/>
    <col min="4615" max="4617" width="9.33203125" style="310"/>
    <col min="4618" max="4634" width="0" style="310" hidden="1" customWidth="1"/>
    <col min="4635" max="4864" width="9.33203125" style="310"/>
    <col min="4865" max="4865" width="47.5" style="310" customWidth="1"/>
    <col min="4866" max="4867" width="14.83203125" style="310" customWidth="1"/>
    <col min="4868" max="4868" width="18.1640625" style="310" customWidth="1"/>
    <col min="4869" max="4869" width="13.6640625" style="310" customWidth="1"/>
    <col min="4870" max="4870" width="14.6640625" style="310" customWidth="1"/>
    <col min="4871" max="4873" width="9.33203125" style="310"/>
    <col min="4874" max="4890" width="0" style="310" hidden="1" customWidth="1"/>
    <col min="4891" max="5120" width="9.33203125" style="310"/>
    <col min="5121" max="5121" width="47.5" style="310" customWidth="1"/>
    <col min="5122" max="5123" width="14.83203125" style="310" customWidth="1"/>
    <col min="5124" max="5124" width="18.1640625" style="310" customWidth="1"/>
    <col min="5125" max="5125" width="13.6640625" style="310" customWidth="1"/>
    <col min="5126" max="5126" width="14.6640625" style="310" customWidth="1"/>
    <col min="5127" max="5129" width="9.33203125" style="310"/>
    <col min="5130" max="5146" width="0" style="310" hidden="1" customWidth="1"/>
    <col min="5147" max="5376" width="9.33203125" style="310"/>
    <col min="5377" max="5377" width="47.5" style="310" customWidth="1"/>
    <col min="5378" max="5379" width="14.83203125" style="310" customWidth="1"/>
    <col min="5380" max="5380" width="18.1640625" style="310" customWidth="1"/>
    <col min="5381" max="5381" width="13.6640625" style="310" customWidth="1"/>
    <col min="5382" max="5382" width="14.6640625" style="310" customWidth="1"/>
    <col min="5383" max="5385" width="9.33203125" style="310"/>
    <col min="5386" max="5402" width="0" style="310" hidden="1" customWidth="1"/>
    <col min="5403" max="5632" width="9.33203125" style="310"/>
    <col min="5633" max="5633" width="47.5" style="310" customWidth="1"/>
    <col min="5634" max="5635" width="14.83203125" style="310" customWidth="1"/>
    <col min="5636" max="5636" width="18.1640625" style="310" customWidth="1"/>
    <col min="5637" max="5637" width="13.6640625" style="310" customWidth="1"/>
    <col min="5638" max="5638" width="14.6640625" style="310" customWidth="1"/>
    <col min="5639" max="5641" width="9.33203125" style="310"/>
    <col min="5642" max="5658" width="0" style="310" hidden="1" customWidth="1"/>
    <col min="5659" max="5888" width="9.33203125" style="310"/>
    <col min="5889" max="5889" width="47.5" style="310" customWidth="1"/>
    <col min="5890" max="5891" width="14.83203125" style="310" customWidth="1"/>
    <col min="5892" max="5892" width="18.1640625" style="310" customWidth="1"/>
    <col min="5893" max="5893" width="13.6640625" style="310" customWidth="1"/>
    <col min="5894" max="5894" width="14.6640625" style="310" customWidth="1"/>
    <col min="5895" max="5897" width="9.33203125" style="310"/>
    <col min="5898" max="5914" width="0" style="310" hidden="1" customWidth="1"/>
    <col min="5915" max="6144" width="9.33203125" style="310"/>
    <col min="6145" max="6145" width="47.5" style="310" customWidth="1"/>
    <col min="6146" max="6147" width="14.83203125" style="310" customWidth="1"/>
    <col min="6148" max="6148" width="18.1640625" style="310" customWidth="1"/>
    <col min="6149" max="6149" width="13.6640625" style="310" customWidth="1"/>
    <col min="6150" max="6150" width="14.6640625" style="310" customWidth="1"/>
    <col min="6151" max="6153" width="9.33203125" style="310"/>
    <col min="6154" max="6170" width="0" style="310" hidden="1" customWidth="1"/>
    <col min="6171" max="6400" width="9.33203125" style="310"/>
    <col min="6401" max="6401" width="47.5" style="310" customWidth="1"/>
    <col min="6402" max="6403" width="14.83203125" style="310" customWidth="1"/>
    <col min="6404" max="6404" width="18.1640625" style="310" customWidth="1"/>
    <col min="6405" max="6405" width="13.6640625" style="310" customWidth="1"/>
    <col min="6406" max="6406" width="14.6640625" style="310" customWidth="1"/>
    <col min="6407" max="6409" width="9.33203125" style="310"/>
    <col min="6410" max="6426" width="0" style="310" hidden="1" customWidth="1"/>
    <col min="6427" max="6656" width="9.33203125" style="310"/>
    <col min="6657" max="6657" width="47.5" style="310" customWidth="1"/>
    <col min="6658" max="6659" width="14.83203125" style="310" customWidth="1"/>
    <col min="6660" max="6660" width="18.1640625" style="310" customWidth="1"/>
    <col min="6661" max="6661" width="13.6640625" style="310" customWidth="1"/>
    <col min="6662" max="6662" width="14.6640625" style="310" customWidth="1"/>
    <col min="6663" max="6665" width="9.33203125" style="310"/>
    <col min="6666" max="6682" width="0" style="310" hidden="1" customWidth="1"/>
    <col min="6683" max="6912" width="9.33203125" style="310"/>
    <col min="6913" max="6913" width="47.5" style="310" customWidth="1"/>
    <col min="6914" max="6915" width="14.83203125" style="310" customWidth="1"/>
    <col min="6916" max="6916" width="18.1640625" style="310" customWidth="1"/>
    <col min="6917" max="6917" width="13.6640625" style="310" customWidth="1"/>
    <col min="6918" max="6918" width="14.6640625" style="310" customWidth="1"/>
    <col min="6919" max="6921" width="9.33203125" style="310"/>
    <col min="6922" max="6938" width="0" style="310" hidden="1" customWidth="1"/>
    <col min="6939" max="7168" width="9.33203125" style="310"/>
    <col min="7169" max="7169" width="47.5" style="310" customWidth="1"/>
    <col min="7170" max="7171" width="14.83203125" style="310" customWidth="1"/>
    <col min="7172" max="7172" width="18.1640625" style="310" customWidth="1"/>
    <col min="7173" max="7173" width="13.6640625" style="310" customWidth="1"/>
    <col min="7174" max="7174" width="14.6640625" style="310" customWidth="1"/>
    <col min="7175" max="7177" width="9.33203125" style="310"/>
    <col min="7178" max="7194" width="0" style="310" hidden="1" customWidth="1"/>
    <col min="7195" max="7424" width="9.33203125" style="310"/>
    <col min="7425" max="7425" width="47.5" style="310" customWidth="1"/>
    <col min="7426" max="7427" width="14.83203125" style="310" customWidth="1"/>
    <col min="7428" max="7428" width="18.1640625" style="310" customWidth="1"/>
    <col min="7429" max="7429" width="13.6640625" style="310" customWidth="1"/>
    <col min="7430" max="7430" width="14.6640625" style="310" customWidth="1"/>
    <col min="7431" max="7433" width="9.33203125" style="310"/>
    <col min="7434" max="7450" width="0" style="310" hidden="1" customWidth="1"/>
    <col min="7451" max="7680" width="9.33203125" style="310"/>
    <col min="7681" max="7681" width="47.5" style="310" customWidth="1"/>
    <col min="7682" max="7683" width="14.83203125" style="310" customWidth="1"/>
    <col min="7684" max="7684" width="18.1640625" style="310" customWidth="1"/>
    <col min="7685" max="7685" width="13.6640625" style="310" customWidth="1"/>
    <col min="7686" max="7686" width="14.6640625" style="310" customWidth="1"/>
    <col min="7687" max="7689" width="9.33203125" style="310"/>
    <col min="7690" max="7706" width="0" style="310" hidden="1" customWidth="1"/>
    <col min="7707" max="7936" width="9.33203125" style="310"/>
    <col min="7937" max="7937" width="47.5" style="310" customWidth="1"/>
    <col min="7938" max="7939" width="14.83203125" style="310" customWidth="1"/>
    <col min="7940" max="7940" width="18.1640625" style="310" customWidth="1"/>
    <col min="7941" max="7941" width="13.6640625" style="310" customWidth="1"/>
    <col min="7942" max="7942" width="14.6640625" style="310" customWidth="1"/>
    <col min="7943" max="7945" width="9.33203125" style="310"/>
    <col min="7946" max="7962" width="0" style="310" hidden="1" customWidth="1"/>
    <col min="7963" max="8192" width="9.33203125" style="310"/>
    <col min="8193" max="8193" width="47.5" style="310" customWidth="1"/>
    <col min="8194" max="8195" width="14.83203125" style="310" customWidth="1"/>
    <col min="8196" max="8196" width="18.1640625" style="310" customWidth="1"/>
    <col min="8197" max="8197" width="13.6640625" style="310" customWidth="1"/>
    <col min="8198" max="8198" width="14.6640625" style="310" customWidth="1"/>
    <col min="8199" max="8201" width="9.33203125" style="310"/>
    <col min="8202" max="8218" width="0" style="310" hidden="1" customWidth="1"/>
    <col min="8219" max="8448" width="9.33203125" style="310"/>
    <col min="8449" max="8449" width="47.5" style="310" customWidth="1"/>
    <col min="8450" max="8451" width="14.83203125" style="310" customWidth="1"/>
    <col min="8452" max="8452" width="18.1640625" style="310" customWidth="1"/>
    <col min="8453" max="8453" width="13.6640625" style="310" customWidth="1"/>
    <col min="8454" max="8454" width="14.6640625" style="310" customWidth="1"/>
    <col min="8455" max="8457" width="9.33203125" style="310"/>
    <col min="8458" max="8474" width="0" style="310" hidden="1" customWidth="1"/>
    <col min="8475" max="8704" width="9.33203125" style="310"/>
    <col min="8705" max="8705" width="47.5" style="310" customWidth="1"/>
    <col min="8706" max="8707" width="14.83203125" style="310" customWidth="1"/>
    <col min="8708" max="8708" width="18.1640625" style="310" customWidth="1"/>
    <col min="8709" max="8709" width="13.6640625" style="310" customWidth="1"/>
    <col min="8710" max="8710" width="14.6640625" style="310" customWidth="1"/>
    <col min="8711" max="8713" width="9.33203125" style="310"/>
    <col min="8714" max="8730" width="0" style="310" hidden="1" customWidth="1"/>
    <col min="8731" max="8960" width="9.33203125" style="310"/>
    <col min="8961" max="8961" width="47.5" style="310" customWidth="1"/>
    <col min="8962" max="8963" width="14.83203125" style="310" customWidth="1"/>
    <col min="8964" max="8964" width="18.1640625" style="310" customWidth="1"/>
    <col min="8965" max="8965" width="13.6640625" style="310" customWidth="1"/>
    <col min="8966" max="8966" width="14.6640625" style="310" customWidth="1"/>
    <col min="8967" max="8969" width="9.33203125" style="310"/>
    <col min="8970" max="8986" width="0" style="310" hidden="1" customWidth="1"/>
    <col min="8987" max="9216" width="9.33203125" style="310"/>
    <col min="9217" max="9217" width="47.5" style="310" customWidth="1"/>
    <col min="9218" max="9219" width="14.83203125" style="310" customWidth="1"/>
    <col min="9220" max="9220" width="18.1640625" style="310" customWidth="1"/>
    <col min="9221" max="9221" width="13.6640625" style="310" customWidth="1"/>
    <col min="9222" max="9222" width="14.6640625" style="310" customWidth="1"/>
    <col min="9223" max="9225" width="9.33203125" style="310"/>
    <col min="9226" max="9242" width="0" style="310" hidden="1" customWidth="1"/>
    <col min="9243" max="9472" width="9.33203125" style="310"/>
    <col min="9473" max="9473" width="47.5" style="310" customWidth="1"/>
    <col min="9474" max="9475" width="14.83203125" style="310" customWidth="1"/>
    <col min="9476" max="9476" width="18.1640625" style="310" customWidth="1"/>
    <col min="9477" max="9477" width="13.6640625" style="310" customWidth="1"/>
    <col min="9478" max="9478" width="14.6640625" style="310" customWidth="1"/>
    <col min="9479" max="9481" width="9.33203125" style="310"/>
    <col min="9482" max="9498" width="0" style="310" hidden="1" customWidth="1"/>
    <col min="9499" max="9728" width="9.33203125" style="310"/>
    <col min="9729" max="9729" width="47.5" style="310" customWidth="1"/>
    <col min="9730" max="9731" width="14.83203125" style="310" customWidth="1"/>
    <col min="9732" max="9732" width="18.1640625" style="310" customWidth="1"/>
    <col min="9733" max="9733" width="13.6640625" style="310" customWidth="1"/>
    <col min="9734" max="9734" width="14.6640625" style="310" customWidth="1"/>
    <col min="9735" max="9737" width="9.33203125" style="310"/>
    <col min="9738" max="9754" width="0" style="310" hidden="1" customWidth="1"/>
    <col min="9755" max="9984" width="9.33203125" style="310"/>
    <col min="9985" max="9985" width="47.5" style="310" customWidth="1"/>
    <col min="9986" max="9987" width="14.83203125" style="310" customWidth="1"/>
    <col min="9988" max="9988" width="18.1640625" style="310" customWidth="1"/>
    <col min="9989" max="9989" width="13.6640625" style="310" customWidth="1"/>
    <col min="9990" max="9990" width="14.6640625" style="310" customWidth="1"/>
    <col min="9991" max="9993" width="9.33203125" style="310"/>
    <col min="9994" max="10010" width="0" style="310" hidden="1" customWidth="1"/>
    <col min="10011" max="10240" width="9.33203125" style="310"/>
    <col min="10241" max="10241" width="47.5" style="310" customWidth="1"/>
    <col min="10242" max="10243" width="14.83203125" style="310" customWidth="1"/>
    <col min="10244" max="10244" width="18.1640625" style="310" customWidth="1"/>
    <col min="10245" max="10245" width="13.6640625" style="310" customWidth="1"/>
    <col min="10246" max="10246" width="14.6640625" style="310" customWidth="1"/>
    <col min="10247" max="10249" width="9.33203125" style="310"/>
    <col min="10250" max="10266" width="0" style="310" hidden="1" customWidth="1"/>
    <col min="10267" max="10496" width="9.33203125" style="310"/>
    <col min="10497" max="10497" width="47.5" style="310" customWidth="1"/>
    <col min="10498" max="10499" width="14.83203125" style="310" customWidth="1"/>
    <col min="10500" max="10500" width="18.1640625" style="310" customWidth="1"/>
    <col min="10501" max="10501" width="13.6640625" style="310" customWidth="1"/>
    <col min="10502" max="10502" width="14.6640625" style="310" customWidth="1"/>
    <col min="10503" max="10505" width="9.33203125" style="310"/>
    <col min="10506" max="10522" width="0" style="310" hidden="1" customWidth="1"/>
    <col min="10523" max="10752" width="9.33203125" style="310"/>
    <col min="10753" max="10753" width="47.5" style="310" customWidth="1"/>
    <col min="10754" max="10755" width="14.83203125" style="310" customWidth="1"/>
    <col min="10756" max="10756" width="18.1640625" style="310" customWidth="1"/>
    <col min="10757" max="10757" width="13.6640625" style="310" customWidth="1"/>
    <col min="10758" max="10758" width="14.6640625" style="310" customWidth="1"/>
    <col min="10759" max="10761" width="9.33203125" style="310"/>
    <col min="10762" max="10778" width="0" style="310" hidden="1" customWidth="1"/>
    <col min="10779" max="11008" width="9.33203125" style="310"/>
    <col min="11009" max="11009" width="47.5" style="310" customWidth="1"/>
    <col min="11010" max="11011" width="14.83203125" style="310" customWidth="1"/>
    <col min="11012" max="11012" width="18.1640625" style="310" customWidth="1"/>
    <col min="11013" max="11013" width="13.6640625" style="310" customWidth="1"/>
    <col min="11014" max="11014" width="14.6640625" style="310" customWidth="1"/>
    <col min="11015" max="11017" width="9.33203125" style="310"/>
    <col min="11018" max="11034" width="0" style="310" hidden="1" customWidth="1"/>
    <col min="11035" max="11264" width="9.33203125" style="310"/>
    <col min="11265" max="11265" width="47.5" style="310" customWidth="1"/>
    <col min="11266" max="11267" width="14.83203125" style="310" customWidth="1"/>
    <col min="11268" max="11268" width="18.1640625" style="310" customWidth="1"/>
    <col min="11269" max="11269" width="13.6640625" style="310" customWidth="1"/>
    <col min="11270" max="11270" width="14.6640625" style="310" customWidth="1"/>
    <col min="11271" max="11273" width="9.33203125" style="310"/>
    <col min="11274" max="11290" width="0" style="310" hidden="1" customWidth="1"/>
    <col min="11291" max="11520" width="9.33203125" style="310"/>
    <col min="11521" max="11521" width="47.5" style="310" customWidth="1"/>
    <col min="11522" max="11523" width="14.83203125" style="310" customWidth="1"/>
    <col min="11524" max="11524" width="18.1640625" style="310" customWidth="1"/>
    <col min="11525" max="11525" width="13.6640625" style="310" customWidth="1"/>
    <col min="11526" max="11526" width="14.6640625" style="310" customWidth="1"/>
    <col min="11527" max="11529" width="9.33203125" style="310"/>
    <col min="11530" max="11546" width="0" style="310" hidden="1" customWidth="1"/>
    <col min="11547" max="11776" width="9.33203125" style="310"/>
    <col min="11777" max="11777" width="47.5" style="310" customWidth="1"/>
    <col min="11778" max="11779" width="14.83203125" style="310" customWidth="1"/>
    <col min="11780" max="11780" width="18.1640625" style="310" customWidth="1"/>
    <col min="11781" max="11781" width="13.6640625" style="310" customWidth="1"/>
    <col min="11782" max="11782" width="14.6640625" style="310" customWidth="1"/>
    <col min="11783" max="11785" width="9.33203125" style="310"/>
    <col min="11786" max="11802" width="0" style="310" hidden="1" customWidth="1"/>
    <col min="11803" max="12032" width="9.33203125" style="310"/>
    <col min="12033" max="12033" width="47.5" style="310" customWidth="1"/>
    <col min="12034" max="12035" width="14.83203125" style="310" customWidth="1"/>
    <col min="12036" max="12036" width="18.1640625" style="310" customWidth="1"/>
    <col min="12037" max="12037" width="13.6640625" style="310" customWidth="1"/>
    <col min="12038" max="12038" width="14.6640625" style="310" customWidth="1"/>
    <col min="12039" max="12041" width="9.33203125" style="310"/>
    <col min="12042" max="12058" width="0" style="310" hidden="1" customWidth="1"/>
    <col min="12059" max="12288" width="9.33203125" style="310"/>
    <col min="12289" max="12289" width="47.5" style="310" customWidth="1"/>
    <col min="12290" max="12291" width="14.83203125" style="310" customWidth="1"/>
    <col min="12292" max="12292" width="18.1640625" style="310" customWidth="1"/>
    <col min="12293" max="12293" width="13.6640625" style="310" customWidth="1"/>
    <col min="12294" max="12294" width="14.6640625" style="310" customWidth="1"/>
    <col min="12295" max="12297" width="9.33203125" style="310"/>
    <col min="12298" max="12314" width="0" style="310" hidden="1" customWidth="1"/>
    <col min="12315" max="12544" width="9.33203125" style="310"/>
    <col min="12545" max="12545" width="47.5" style="310" customWidth="1"/>
    <col min="12546" max="12547" width="14.83203125" style="310" customWidth="1"/>
    <col min="12548" max="12548" width="18.1640625" style="310" customWidth="1"/>
    <col min="12549" max="12549" width="13.6640625" style="310" customWidth="1"/>
    <col min="12550" max="12550" width="14.6640625" style="310" customWidth="1"/>
    <col min="12551" max="12553" width="9.33203125" style="310"/>
    <col min="12554" max="12570" width="0" style="310" hidden="1" customWidth="1"/>
    <col min="12571" max="12800" width="9.33203125" style="310"/>
    <col min="12801" max="12801" width="47.5" style="310" customWidth="1"/>
    <col min="12802" max="12803" width="14.83203125" style="310" customWidth="1"/>
    <col min="12804" max="12804" width="18.1640625" style="310" customWidth="1"/>
    <col min="12805" max="12805" width="13.6640625" style="310" customWidth="1"/>
    <col min="12806" max="12806" width="14.6640625" style="310" customWidth="1"/>
    <col min="12807" max="12809" width="9.33203125" style="310"/>
    <col min="12810" max="12826" width="0" style="310" hidden="1" customWidth="1"/>
    <col min="12827" max="13056" width="9.33203125" style="310"/>
    <col min="13057" max="13057" width="47.5" style="310" customWidth="1"/>
    <col min="13058" max="13059" width="14.83203125" style="310" customWidth="1"/>
    <col min="13060" max="13060" width="18.1640625" style="310" customWidth="1"/>
    <col min="13061" max="13061" width="13.6640625" style="310" customWidth="1"/>
    <col min="13062" max="13062" width="14.6640625" style="310" customWidth="1"/>
    <col min="13063" max="13065" width="9.33203125" style="310"/>
    <col min="13066" max="13082" width="0" style="310" hidden="1" customWidth="1"/>
    <col min="13083" max="13312" width="9.33203125" style="310"/>
    <col min="13313" max="13313" width="47.5" style="310" customWidth="1"/>
    <col min="13314" max="13315" width="14.83203125" style="310" customWidth="1"/>
    <col min="13316" max="13316" width="18.1640625" style="310" customWidth="1"/>
    <col min="13317" max="13317" width="13.6640625" style="310" customWidth="1"/>
    <col min="13318" max="13318" width="14.6640625" style="310" customWidth="1"/>
    <col min="13319" max="13321" width="9.33203125" style="310"/>
    <col min="13322" max="13338" width="0" style="310" hidden="1" customWidth="1"/>
    <col min="13339" max="13568" width="9.33203125" style="310"/>
    <col min="13569" max="13569" width="47.5" style="310" customWidth="1"/>
    <col min="13570" max="13571" width="14.83203125" style="310" customWidth="1"/>
    <col min="13572" max="13572" width="18.1640625" style="310" customWidth="1"/>
    <col min="13573" max="13573" width="13.6640625" style="310" customWidth="1"/>
    <col min="13574" max="13574" width="14.6640625" style="310" customWidth="1"/>
    <col min="13575" max="13577" width="9.33203125" style="310"/>
    <col min="13578" max="13594" width="0" style="310" hidden="1" customWidth="1"/>
    <col min="13595" max="13824" width="9.33203125" style="310"/>
    <col min="13825" max="13825" width="47.5" style="310" customWidth="1"/>
    <col min="13826" max="13827" width="14.83203125" style="310" customWidth="1"/>
    <col min="13828" max="13828" width="18.1640625" style="310" customWidth="1"/>
    <col min="13829" max="13829" width="13.6640625" style="310" customWidth="1"/>
    <col min="13830" max="13830" width="14.6640625" style="310" customWidth="1"/>
    <col min="13831" max="13833" width="9.33203125" style="310"/>
    <col min="13834" max="13850" width="0" style="310" hidden="1" customWidth="1"/>
    <col min="13851" max="14080" width="9.33203125" style="310"/>
    <col min="14081" max="14081" width="47.5" style="310" customWidth="1"/>
    <col min="14082" max="14083" width="14.83203125" style="310" customWidth="1"/>
    <col min="14084" max="14084" width="18.1640625" style="310" customWidth="1"/>
    <col min="14085" max="14085" width="13.6640625" style="310" customWidth="1"/>
    <col min="14086" max="14086" width="14.6640625" style="310" customWidth="1"/>
    <col min="14087" max="14089" width="9.33203125" style="310"/>
    <col min="14090" max="14106" width="0" style="310" hidden="1" customWidth="1"/>
    <col min="14107" max="14336" width="9.33203125" style="310"/>
    <col min="14337" max="14337" width="47.5" style="310" customWidth="1"/>
    <col min="14338" max="14339" width="14.83203125" style="310" customWidth="1"/>
    <col min="14340" max="14340" width="18.1640625" style="310" customWidth="1"/>
    <col min="14341" max="14341" width="13.6640625" style="310" customWidth="1"/>
    <col min="14342" max="14342" width="14.6640625" style="310" customWidth="1"/>
    <col min="14343" max="14345" width="9.33203125" style="310"/>
    <col min="14346" max="14362" width="0" style="310" hidden="1" customWidth="1"/>
    <col min="14363" max="14592" width="9.33203125" style="310"/>
    <col min="14593" max="14593" width="47.5" style="310" customWidth="1"/>
    <col min="14594" max="14595" width="14.83203125" style="310" customWidth="1"/>
    <col min="14596" max="14596" width="18.1640625" style="310" customWidth="1"/>
    <col min="14597" max="14597" width="13.6640625" style="310" customWidth="1"/>
    <col min="14598" max="14598" width="14.6640625" style="310" customWidth="1"/>
    <col min="14599" max="14601" width="9.33203125" style="310"/>
    <col min="14602" max="14618" width="0" style="310" hidden="1" customWidth="1"/>
    <col min="14619" max="14848" width="9.33203125" style="310"/>
    <col min="14849" max="14849" width="47.5" style="310" customWidth="1"/>
    <col min="14850" max="14851" width="14.83203125" style="310" customWidth="1"/>
    <col min="14852" max="14852" width="18.1640625" style="310" customWidth="1"/>
    <col min="14853" max="14853" width="13.6640625" style="310" customWidth="1"/>
    <col min="14854" max="14854" width="14.6640625" style="310" customWidth="1"/>
    <col min="14855" max="14857" width="9.33203125" style="310"/>
    <col min="14858" max="14874" width="0" style="310" hidden="1" customWidth="1"/>
    <col min="14875" max="15104" width="9.33203125" style="310"/>
    <col min="15105" max="15105" width="47.5" style="310" customWidth="1"/>
    <col min="15106" max="15107" width="14.83203125" style="310" customWidth="1"/>
    <col min="15108" max="15108" width="18.1640625" style="310" customWidth="1"/>
    <col min="15109" max="15109" width="13.6640625" style="310" customWidth="1"/>
    <col min="15110" max="15110" width="14.6640625" style="310" customWidth="1"/>
    <col min="15111" max="15113" width="9.33203125" style="310"/>
    <col min="15114" max="15130" width="0" style="310" hidden="1" customWidth="1"/>
    <col min="15131" max="15360" width="9.33203125" style="310"/>
    <col min="15361" max="15361" width="47.5" style="310" customWidth="1"/>
    <col min="15362" max="15363" width="14.83203125" style="310" customWidth="1"/>
    <col min="15364" max="15364" width="18.1640625" style="310" customWidth="1"/>
    <col min="15365" max="15365" width="13.6640625" style="310" customWidth="1"/>
    <col min="15366" max="15366" width="14.6640625" style="310" customWidth="1"/>
    <col min="15367" max="15369" width="9.33203125" style="310"/>
    <col min="15370" max="15386" width="0" style="310" hidden="1" customWidth="1"/>
    <col min="15387" max="15616" width="9.33203125" style="310"/>
    <col min="15617" max="15617" width="47.5" style="310" customWidth="1"/>
    <col min="15618" max="15619" width="14.83203125" style="310" customWidth="1"/>
    <col min="15620" max="15620" width="18.1640625" style="310" customWidth="1"/>
    <col min="15621" max="15621" width="13.6640625" style="310" customWidth="1"/>
    <col min="15622" max="15622" width="14.6640625" style="310" customWidth="1"/>
    <col min="15623" max="15625" width="9.33203125" style="310"/>
    <col min="15626" max="15642" width="0" style="310" hidden="1" customWidth="1"/>
    <col min="15643" max="15872" width="9.33203125" style="310"/>
    <col min="15873" max="15873" width="47.5" style="310" customWidth="1"/>
    <col min="15874" max="15875" width="14.83203125" style="310" customWidth="1"/>
    <col min="15876" max="15876" width="18.1640625" style="310" customWidth="1"/>
    <col min="15877" max="15877" width="13.6640625" style="310" customWidth="1"/>
    <col min="15878" max="15878" width="14.6640625" style="310" customWidth="1"/>
    <col min="15879" max="15881" width="9.33203125" style="310"/>
    <col min="15882" max="15898" width="0" style="310" hidden="1" customWidth="1"/>
    <col min="15899" max="16128" width="9.33203125" style="310"/>
    <col min="16129" max="16129" width="47.5" style="310" customWidth="1"/>
    <col min="16130" max="16131" width="14.83203125" style="310" customWidth="1"/>
    <col min="16132" max="16132" width="18.1640625" style="310" customWidth="1"/>
    <col min="16133" max="16133" width="13.6640625" style="310" customWidth="1"/>
    <col min="16134" max="16134" width="14.6640625" style="310" customWidth="1"/>
    <col min="16135" max="16137" width="9.33203125" style="310"/>
    <col min="16138" max="16154" width="0" style="310" hidden="1" customWidth="1"/>
    <col min="16155" max="16384" width="9.33203125" style="310"/>
  </cols>
  <sheetData>
    <row r="1" spans="1:26">
      <c r="A1" s="1231" t="s">
        <v>2743</v>
      </c>
      <c r="B1" s="307"/>
      <c r="C1" s="307"/>
      <c r="D1" s="388" t="s">
        <v>1848</v>
      </c>
      <c r="E1" s="307"/>
      <c r="F1" s="307"/>
      <c r="W1" s="310">
        <v>30.126000000000001</v>
      </c>
    </row>
    <row r="2" spans="1:26">
      <c r="A2" s="388" t="s">
        <v>1679</v>
      </c>
      <c r="B2" s="307"/>
      <c r="C2" s="307"/>
      <c r="D2" s="388" t="s">
        <v>1845</v>
      </c>
      <c r="E2" s="307"/>
      <c r="F2" s="307"/>
    </row>
    <row r="3" spans="1:26">
      <c r="A3" s="388" t="s">
        <v>1682</v>
      </c>
      <c r="B3" s="307"/>
      <c r="C3" s="307"/>
      <c r="D3" s="1231" t="s">
        <v>2760</v>
      </c>
      <c r="E3" s="307"/>
      <c r="F3" s="307"/>
    </row>
    <row r="4" spans="1:26">
      <c r="A4" s="307"/>
      <c r="B4" s="307"/>
      <c r="C4" s="307"/>
      <c r="D4" s="307"/>
      <c r="E4" s="307"/>
      <c r="F4" s="307"/>
    </row>
    <row r="5" spans="1:26">
      <c r="A5" s="388" t="s">
        <v>1842</v>
      </c>
      <c r="B5" s="307"/>
      <c r="C5" s="307"/>
      <c r="D5" s="307"/>
      <c r="E5" s="307"/>
      <c r="F5" s="307"/>
    </row>
    <row r="6" spans="1:26">
      <c r="A6" s="389" t="s">
        <v>1885</v>
      </c>
      <c r="B6" s="307"/>
      <c r="C6" s="307"/>
      <c r="D6" s="307"/>
      <c r="E6" s="307"/>
      <c r="F6" s="307"/>
    </row>
    <row r="7" spans="1:26">
      <c r="A7" s="389" t="s">
        <v>1886</v>
      </c>
      <c r="B7" s="307"/>
      <c r="C7" s="307"/>
      <c r="D7" s="307"/>
      <c r="E7" s="307"/>
      <c r="F7" s="307"/>
    </row>
    <row r="8" spans="1:26">
      <c r="A8" s="389" t="s">
        <v>1846</v>
      </c>
      <c r="B8" s="307"/>
      <c r="C8" s="307"/>
      <c r="D8" s="307"/>
      <c r="E8" s="307"/>
      <c r="F8" s="307"/>
    </row>
    <row r="9" spans="1:26">
      <c r="A9" s="307"/>
      <c r="B9" s="307"/>
      <c r="C9" s="307"/>
      <c r="D9" s="307"/>
      <c r="E9" s="307"/>
      <c r="F9" s="307"/>
    </row>
    <row r="10" spans="1:26">
      <c r="A10" s="390" t="s">
        <v>1887</v>
      </c>
      <c r="B10" s="307"/>
      <c r="C10" s="307"/>
      <c r="D10" s="307"/>
      <c r="E10" s="307"/>
      <c r="F10" s="307"/>
    </row>
    <row r="11" spans="1:26">
      <c r="A11" s="391" t="s">
        <v>1888</v>
      </c>
      <c r="B11" s="391" t="s">
        <v>1855</v>
      </c>
      <c r="C11" s="391" t="s">
        <v>1856</v>
      </c>
      <c r="D11" s="391" t="s">
        <v>1691</v>
      </c>
      <c r="E11" s="391" t="s">
        <v>1889</v>
      </c>
      <c r="F11" s="391" t="s">
        <v>1890</v>
      </c>
    </row>
    <row r="12" spans="1:26">
      <c r="A12" s="392"/>
      <c r="B12" s="393"/>
      <c r="C12" s="394"/>
      <c r="D12" s="394"/>
      <c r="E12" s="395"/>
      <c r="F12" s="395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</row>
    <row r="13" spans="1:26">
      <c r="A13" s="397" t="s">
        <v>1891</v>
      </c>
      <c r="B13" s="398"/>
      <c r="C13" s="399"/>
      <c r="D13" s="399"/>
      <c r="E13" s="400"/>
      <c r="F13" s="400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</row>
    <row r="14" spans="1:26">
      <c r="A14" s="401" t="s">
        <v>1892</v>
      </c>
      <c r="B14" s="399"/>
      <c r="C14" s="399"/>
      <c r="D14" s="399"/>
      <c r="E14" s="400"/>
      <c r="F14" s="400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</row>
    <row r="15" spans="1:26">
      <c r="A15" s="401" t="s">
        <v>1893</v>
      </c>
      <c r="B15" s="399"/>
      <c r="C15" s="399"/>
      <c r="D15" s="399"/>
      <c r="E15" s="400"/>
      <c r="F15" s="400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</row>
    <row r="16" spans="1:26">
      <c r="A16" s="401" t="s">
        <v>1894</v>
      </c>
      <c r="B16" s="399"/>
      <c r="C16" s="399"/>
      <c r="D16" s="399"/>
      <c r="E16" s="400"/>
      <c r="F16" s="400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</row>
    <row r="17" spans="1:26">
      <c r="A17" s="401" t="s">
        <v>1895</v>
      </c>
      <c r="B17" s="399"/>
      <c r="C17" s="399"/>
      <c r="D17" s="399"/>
      <c r="E17" s="400"/>
      <c r="F17" s="400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</row>
    <row r="18" spans="1:26">
      <c r="A18" s="397" t="s">
        <v>1891</v>
      </c>
      <c r="B18" s="398"/>
      <c r="C18" s="398"/>
      <c r="D18" s="398"/>
      <c r="E18" s="398"/>
      <c r="F18" s="398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</row>
    <row r="19" spans="1:26">
      <c r="A19" s="386"/>
      <c r="B19" s="402"/>
      <c r="C19" s="402"/>
      <c r="D19" s="402"/>
      <c r="E19" s="403"/>
      <c r="F19" s="403"/>
    </row>
    <row r="20" spans="1:26">
      <c r="A20" s="397" t="s">
        <v>1896</v>
      </c>
      <c r="B20" s="398"/>
      <c r="C20" s="398"/>
      <c r="D20" s="398"/>
      <c r="E20" s="398"/>
      <c r="F20" s="398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</row>
    <row r="21" spans="1:26">
      <c r="A21" s="386"/>
      <c r="B21" s="402"/>
      <c r="C21" s="402"/>
      <c r="D21" s="402"/>
      <c r="E21" s="404"/>
      <c r="F21" s="404"/>
    </row>
    <row r="22" spans="1:26">
      <c r="A22" s="386"/>
      <c r="B22" s="402"/>
      <c r="C22" s="402"/>
      <c r="D22" s="402"/>
      <c r="E22" s="404"/>
      <c r="F22" s="404"/>
    </row>
    <row r="23" spans="1:26">
      <c r="A23" s="386"/>
      <c r="B23" s="402"/>
      <c r="C23" s="402"/>
      <c r="D23" s="402"/>
      <c r="E23" s="404"/>
      <c r="F23" s="404"/>
    </row>
    <row r="24" spans="1:26">
      <c r="A24" s="386"/>
      <c r="B24" s="402"/>
      <c r="C24" s="402"/>
      <c r="D24" s="402"/>
      <c r="E24" s="404"/>
      <c r="F24" s="404"/>
    </row>
    <row r="25" spans="1:26">
      <c r="A25" s="386"/>
      <c r="B25" s="402"/>
      <c r="C25" s="402"/>
      <c r="D25" s="402"/>
      <c r="E25" s="404"/>
      <c r="F25" s="404"/>
    </row>
    <row r="26" spans="1:26">
      <c r="A26" s="386"/>
      <c r="B26" s="402"/>
      <c r="C26" s="402"/>
      <c r="D26" s="402"/>
      <c r="E26" s="404"/>
      <c r="F26" s="404"/>
    </row>
    <row r="27" spans="1:26">
      <c r="A27" s="386"/>
      <c r="B27" s="402"/>
      <c r="C27" s="402"/>
      <c r="D27" s="402"/>
      <c r="E27" s="404"/>
      <c r="F27" s="404"/>
    </row>
    <row r="28" spans="1:26">
      <c r="A28" s="386"/>
      <c r="B28" s="402"/>
      <c r="C28" s="402"/>
      <c r="D28" s="402"/>
      <c r="E28" s="404"/>
      <c r="F28" s="404"/>
    </row>
    <row r="29" spans="1:26">
      <c r="A29" s="386"/>
      <c r="B29" s="402"/>
      <c r="C29" s="402"/>
      <c r="D29" s="402"/>
      <c r="E29" s="404"/>
      <c r="F29" s="404"/>
    </row>
    <row r="30" spans="1:26">
      <c r="A30" s="386"/>
      <c r="B30" s="402"/>
      <c r="C30" s="402"/>
      <c r="D30" s="402"/>
      <c r="E30" s="404"/>
      <c r="F30" s="404"/>
    </row>
    <row r="31" spans="1:26">
      <c r="A31" s="386"/>
      <c r="B31" s="402"/>
      <c r="C31" s="402"/>
      <c r="D31" s="402"/>
      <c r="E31" s="404"/>
      <c r="F31" s="404"/>
    </row>
    <row r="32" spans="1:26">
      <c r="A32" s="386"/>
      <c r="B32" s="402"/>
      <c r="C32" s="402"/>
      <c r="D32" s="402"/>
      <c r="E32" s="404"/>
      <c r="F32" s="404"/>
    </row>
    <row r="33" spans="1:6">
      <c r="A33" s="386"/>
      <c r="B33" s="402"/>
      <c r="C33" s="402"/>
      <c r="D33" s="402"/>
      <c r="E33" s="404"/>
      <c r="F33" s="404"/>
    </row>
    <row r="34" spans="1:6">
      <c r="A34" s="386"/>
      <c r="B34" s="402"/>
      <c r="C34" s="402"/>
      <c r="D34" s="402"/>
      <c r="E34" s="404"/>
      <c r="F34" s="404"/>
    </row>
    <row r="35" spans="1:6">
      <c r="A35" s="386"/>
      <c r="B35" s="402"/>
      <c r="C35" s="402"/>
      <c r="D35" s="402"/>
      <c r="E35" s="404"/>
      <c r="F35" s="404"/>
    </row>
    <row r="36" spans="1:6">
      <c r="A36" s="386"/>
      <c r="B36" s="402"/>
      <c r="C36" s="402"/>
      <c r="D36" s="402"/>
      <c r="E36" s="404"/>
      <c r="F36" s="404"/>
    </row>
    <row r="37" spans="1:6">
      <c r="A37" s="386"/>
      <c r="B37" s="402"/>
      <c r="C37" s="402"/>
      <c r="D37" s="402"/>
      <c r="E37" s="404"/>
      <c r="F37" s="404"/>
    </row>
    <row r="38" spans="1:6">
      <c r="A38" s="386"/>
      <c r="B38" s="402"/>
      <c r="C38" s="402"/>
      <c r="D38" s="402"/>
      <c r="E38" s="404"/>
      <c r="F38" s="404"/>
    </row>
    <row r="39" spans="1:6">
      <c r="A39" s="386"/>
      <c r="B39" s="402"/>
      <c r="C39" s="402"/>
      <c r="D39" s="402"/>
      <c r="E39" s="404"/>
      <c r="F39" s="404"/>
    </row>
    <row r="40" spans="1:6">
      <c r="A40" s="386"/>
      <c r="B40" s="402"/>
      <c r="C40" s="402"/>
      <c r="D40" s="402"/>
      <c r="E40" s="404"/>
      <c r="F40" s="404"/>
    </row>
    <row r="41" spans="1:6">
      <c r="A41" s="386"/>
      <c r="B41" s="402"/>
      <c r="C41" s="402"/>
      <c r="D41" s="402"/>
      <c r="E41" s="404"/>
      <c r="F41" s="404"/>
    </row>
    <row r="42" spans="1:6">
      <c r="A42" s="386"/>
      <c r="B42" s="402"/>
      <c r="C42" s="402"/>
      <c r="D42" s="402"/>
      <c r="E42" s="404"/>
      <c r="F42" s="404"/>
    </row>
    <row r="43" spans="1:6">
      <c r="A43" s="386"/>
      <c r="B43" s="402"/>
      <c r="C43" s="402"/>
      <c r="D43" s="402"/>
      <c r="E43" s="404"/>
      <c r="F43" s="404"/>
    </row>
    <row r="44" spans="1:6">
      <c r="A44" s="386"/>
      <c r="B44" s="402"/>
      <c r="C44" s="402"/>
      <c r="D44" s="402"/>
      <c r="E44" s="404"/>
      <c r="F44" s="404"/>
    </row>
    <row r="45" spans="1:6">
      <c r="A45" s="386"/>
      <c r="B45" s="386"/>
      <c r="C45" s="386"/>
      <c r="D45" s="386"/>
      <c r="E45" s="386"/>
      <c r="F45" s="386"/>
    </row>
    <row r="46" spans="1:6">
      <c r="A46" s="386"/>
      <c r="B46" s="386"/>
      <c r="C46" s="386"/>
      <c r="D46" s="386"/>
      <c r="E46" s="386"/>
      <c r="F46" s="386"/>
    </row>
    <row r="47" spans="1:6">
      <c r="A47" s="386"/>
      <c r="B47" s="386"/>
      <c r="C47" s="386"/>
      <c r="D47" s="386"/>
      <c r="E47" s="386"/>
      <c r="F47" s="386"/>
    </row>
    <row r="48" spans="1:6">
      <c r="A48" s="386"/>
      <c r="B48" s="386"/>
      <c r="C48" s="386"/>
      <c r="D48" s="386"/>
      <c r="E48" s="386"/>
      <c r="F48" s="386"/>
    </row>
    <row r="49" spans="1:6">
      <c r="A49" s="386"/>
      <c r="B49" s="386"/>
      <c r="C49" s="386"/>
      <c r="D49" s="386"/>
      <c r="E49" s="386"/>
      <c r="F49" s="386"/>
    </row>
    <row r="50" spans="1:6">
      <c r="A50" s="386"/>
      <c r="B50" s="386"/>
      <c r="C50" s="386"/>
      <c r="D50" s="386"/>
      <c r="E50" s="386"/>
      <c r="F50" s="386"/>
    </row>
    <row r="51" spans="1:6">
      <c r="A51" s="386"/>
      <c r="B51" s="386"/>
      <c r="C51" s="386"/>
      <c r="D51" s="386"/>
      <c r="E51" s="386"/>
      <c r="F51" s="386"/>
    </row>
    <row r="52" spans="1:6">
      <c r="A52" s="386"/>
      <c r="B52" s="386"/>
      <c r="C52" s="386"/>
      <c r="D52" s="386"/>
      <c r="E52" s="386"/>
      <c r="F52" s="386"/>
    </row>
    <row r="53" spans="1:6">
      <c r="A53" s="386"/>
      <c r="B53" s="386"/>
      <c r="C53" s="386"/>
      <c r="D53" s="386"/>
      <c r="E53" s="386"/>
      <c r="F53" s="386"/>
    </row>
    <row r="54" spans="1:6">
      <c r="A54" s="386"/>
      <c r="B54" s="386"/>
      <c r="C54" s="386"/>
      <c r="D54" s="386"/>
      <c r="E54" s="386"/>
      <c r="F54" s="386"/>
    </row>
    <row r="55" spans="1:6">
      <c r="A55" s="386"/>
      <c r="B55" s="386"/>
      <c r="C55" s="386"/>
      <c r="D55" s="386"/>
      <c r="E55" s="386"/>
      <c r="F55" s="386"/>
    </row>
    <row r="56" spans="1:6">
      <c r="A56" s="386"/>
      <c r="B56" s="386"/>
      <c r="C56" s="386"/>
      <c r="D56" s="386"/>
      <c r="E56" s="386"/>
      <c r="F56" s="386"/>
    </row>
    <row r="57" spans="1:6">
      <c r="A57" s="386"/>
      <c r="B57" s="386"/>
      <c r="C57" s="386"/>
      <c r="D57" s="386"/>
      <c r="E57" s="386"/>
      <c r="F57" s="386"/>
    </row>
    <row r="58" spans="1:6">
      <c r="A58" s="386"/>
      <c r="B58" s="386"/>
      <c r="C58" s="386"/>
      <c r="D58" s="386"/>
      <c r="E58" s="386"/>
      <c r="F58" s="386"/>
    </row>
    <row r="59" spans="1:6">
      <c r="A59" s="386"/>
      <c r="B59" s="386"/>
      <c r="C59" s="386"/>
      <c r="D59" s="386"/>
      <c r="E59" s="386"/>
      <c r="F59" s="386"/>
    </row>
    <row r="60" spans="1:6">
      <c r="A60" s="386"/>
      <c r="B60" s="386"/>
      <c r="C60" s="386"/>
      <c r="D60" s="386"/>
      <c r="E60" s="386"/>
      <c r="F60" s="386"/>
    </row>
    <row r="61" spans="1:6">
      <c r="A61" s="386"/>
      <c r="B61" s="386"/>
      <c r="C61" s="386"/>
      <c r="D61" s="386"/>
      <c r="E61" s="386"/>
      <c r="F61" s="386"/>
    </row>
    <row r="62" spans="1:6">
      <c r="A62" s="386"/>
      <c r="B62" s="386"/>
      <c r="C62" s="386"/>
      <c r="D62" s="386"/>
      <c r="E62" s="386"/>
      <c r="F62" s="386"/>
    </row>
    <row r="63" spans="1:6">
      <c r="A63" s="386"/>
      <c r="B63" s="386"/>
      <c r="C63" s="386"/>
      <c r="D63" s="386"/>
      <c r="E63" s="386"/>
      <c r="F63" s="386"/>
    </row>
    <row r="64" spans="1:6">
      <c r="A64" s="386"/>
      <c r="B64" s="386"/>
      <c r="C64" s="386"/>
      <c r="D64" s="386"/>
      <c r="E64" s="386"/>
      <c r="F64" s="386"/>
    </row>
    <row r="65" spans="1:6">
      <c r="A65" s="386"/>
      <c r="B65" s="386"/>
      <c r="C65" s="386"/>
      <c r="D65" s="386"/>
      <c r="E65" s="386"/>
      <c r="F65" s="386"/>
    </row>
    <row r="66" spans="1:6">
      <c r="A66" s="386"/>
      <c r="B66" s="386"/>
      <c r="C66" s="386"/>
      <c r="D66" s="386"/>
      <c r="E66" s="386"/>
      <c r="F66" s="386"/>
    </row>
    <row r="67" spans="1:6">
      <c r="A67" s="386"/>
      <c r="B67" s="386"/>
      <c r="C67" s="386"/>
      <c r="D67" s="386"/>
      <c r="E67" s="386"/>
      <c r="F67" s="386"/>
    </row>
    <row r="68" spans="1:6">
      <c r="A68" s="386"/>
      <c r="B68" s="386"/>
      <c r="C68" s="386"/>
      <c r="D68" s="386"/>
      <c r="E68" s="386"/>
      <c r="F68" s="386"/>
    </row>
    <row r="69" spans="1:6">
      <c r="A69" s="386"/>
      <c r="B69" s="386"/>
      <c r="C69" s="386"/>
      <c r="D69" s="386"/>
      <c r="E69" s="386"/>
      <c r="F69" s="386"/>
    </row>
    <row r="70" spans="1:6">
      <c r="A70" s="386"/>
      <c r="B70" s="386"/>
      <c r="C70" s="386"/>
      <c r="D70" s="386"/>
      <c r="E70" s="386"/>
      <c r="F70" s="386"/>
    </row>
    <row r="71" spans="1:6">
      <c r="A71" s="386"/>
      <c r="B71" s="386"/>
      <c r="C71" s="386"/>
      <c r="D71" s="386"/>
      <c r="E71" s="386"/>
      <c r="F71" s="386"/>
    </row>
    <row r="72" spans="1:6">
      <c r="A72" s="386"/>
      <c r="B72" s="386"/>
      <c r="C72" s="386"/>
      <c r="D72" s="386"/>
      <c r="E72" s="386"/>
      <c r="F72" s="386"/>
    </row>
    <row r="73" spans="1:6">
      <c r="A73" s="386"/>
      <c r="B73" s="386"/>
      <c r="C73" s="386"/>
      <c r="D73" s="386"/>
      <c r="E73" s="386"/>
      <c r="F73" s="386"/>
    </row>
    <row r="74" spans="1:6">
      <c r="A74" s="386"/>
      <c r="B74" s="386"/>
      <c r="C74" s="386"/>
      <c r="D74" s="386"/>
      <c r="E74" s="386"/>
      <c r="F74" s="386"/>
    </row>
    <row r="75" spans="1:6">
      <c r="A75" s="386"/>
      <c r="B75" s="386"/>
      <c r="C75" s="386"/>
      <c r="D75" s="386"/>
      <c r="E75" s="386"/>
      <c r="F75" s="386"/>
    </row>
    <row r="76" spans="1:6">
      <c r="A76" s="386"/>
      <c r="B76" s="386"/>
      <c r="C76" s="386"/>
      <c r="D76" s="386"/>
      <c r="E76" s="386"/>
      <c r="F76" s="386"/>
    </row>
    <row r="77" spans="1:6">
      <c r="A77" s="386"/>
      <c r="B77" s="386"/>
      <c r="C77" s="386"/>
      <c r="D77" s="386"/>
      <c r="E77" s="386"/>
      <c r="F77" s="386"/>
    </row>
    <row r="78" spans="1:6">
      <c r="A78" s="386"/>
      <c r="B78" s="386"/>
      <c r="C78" s="386"/>
      <c r="D78" s="386"/>
      <c r="E78" s="386"/>
      <c r="F78" s="386"/>
    </row>
    <row r="79" spans="1:6">
      <c r="A79" s="386"/>
      <c r="B79" s="386"/>
      <c r="C79" s="386"/>
      <c r="D79" s="386"/>
      <c r="E79" s="386"/>
      <c r="F79" s="386"/>
    </row>
    <row r="80" spans="1:6">
      <c r="A80" s="386"/>
      <c r="B80" s="386"/>
      <c r="C80" s="386"/>
      <c r="D80" s="386"/>
      <c r="E80" s="386"/>
      <c r="F80" s="386"/>
    </row>
    <row r="81" spans="1:6">
      <c r="A81" s="386"/>
      <c r="B81" s="386"/>
      <c r="C81" s="386"/>
      <c r="D81" s="386"/>
      <c r="E81" s="386"/>
      <c r="F81" s="386"/>
    </row>
    <row r="82" spans="1:6">
      <c r="A82" s="386"/>
      <c r="B82" s="386"/>
      <c r="C82" s="386"/>
      <c r="D82" s="386"/>
      <c r="E82" s="386"/>
      <c r="F82" s="386"/>
    </row>
    <row r="83" spans="1:6">
      <c r="A83" s="386"/>
      <c r="B83" s="386"/>
      <c r="C83" s="386"/>
      <c r="D83" s="386"/>
      <c r="E83" s="386"/>
      <c r="F83" s="386"/>
    </row>
    <row r="84" spans="1:6">
      <c r="A84" s="386"/>
      <c r="B84" s="386"/>
      <c r="C84" s="386"/>
      <c r="D84" s="386"/>
      <c r="E84" s="386"/>
      <c r="F84" s="386"/>
    </row>
    <row r="85" spans="1:6">
      <c r="A85" s="386"/>
      <c r="B85" s="386"/>
      <c r="C85" s="386"/>
      <c r="D85" s="386"/>
      <c r="E85" s="386"/>
      <c r="F85" s="386"/>
    </row>
    <row r="86" spans="1:6">
      <c r="A86" s="386"/>
      <c r="B86" s="386"/>
      <c r="C86" s="386"/>
      <c r="D86" s="386"/>
      <c r="E86" s="386"/>
      <c r="F86" s="386"/>
    </row>
    <row r="87" spans="1:6">
      <c r="A87" s="386"/>
      <c r="B87" s="386"/>
      <c r="C87" s="386"/>
      <c r="D87" s="386"/>
      <c r="E87" s="386"/>
      <c r="F87" s="386"/>
    </row>
    <row r="88" spans="1:6">
      <c r="A88" s="386"/>
      <c r="B88" s="386"/>
      <c r="C88" s="386"/>
      <c r="D88" s="386"/>
      <c r="E88" s="386"/>
      <c r="F88" s="386"/>
    </row>
    <row r="89" spans="1:6">
      <c r="A89" s="386"/>
      <c r="B89" s="386"/>
      <c r="C89" s="386"/>
      <c r="D89" s="386"/>
      <c r="E89" s="386"/>
      <c r="F89" s="386"/>
    </row>
    <row r="90" spans="1:6">
      <c r="A90" s="386"/>
      <c r="B90" s="386"/>
      <c r="C90" s="386"/>
      <c r="D90" s="386"/>
      <c r="E90" s="386"/>
      <c r="F90" s="386"/>
    </row>
    <row r="91" spans="1:6">
      <c r="A91" s="386"/>
      <c r="B91" s="386"/>
      <c r="C91" s="386"/>
      <c r="D91" s="386"/>
      <c r="E91" s="386"/>
      <c r="F91" s="386"/>
    </row>
    <row r="92" spans="1:6">
      <c r="A92" s="386"/>
      <c r="B92" s="386"/>
      <c r="C92" s="386"/>
      <c r="D92" s="386"/>
      <c r="E92" s="386"/>
      <c r="F92" s="386"/>
    </row>
    <row r="93" spans="1:6">
      <c r="A93" s="386"/>
      <c r="B93" s="386"/>
      <c r="C93" s="386"/>
      <c r="D93" s="386"/>
      <c r="E93" s="386"/>
      <c r="F93" s="386"/>
    </row>
    <row r="94" spans="1:6">
      <c r="A94" s="386"/>
      <c r="B94" s="386"/>
      <c r="C94" s="386"/>
      <c r="D94" s="386"/>
      <c r="E94" s="386"/>
      <c r="F94" s="386"/>
    </row>
    <row r="95" spans="1:6">
      <c r="A95" s="386"/>
      <c r="B95" s="386"/>
      <c r="C95" s="386"/>
      <c r="D95" s="386"/>
      <c r="E95" s="386"/>
      <c r="F95" s="386"/>
    </row>
    <row r="96" spans="1:6">
      <c r="A96" s="386"/>
      <c r="B96" s="386"/>
      <c r="C96" s="386"/>
      <c r="D96" s="386"/>
      <c r="E96" s="386"/>
      <c r="F96" s="386"/>
    </row>
    <row r="97" spans="1:6">
      <c r="A97" s="386"/>
      <c r="B97" s="386"/>
      <c r="C97" s="386"/>
      <c r="D97" s="386"/>
      <c r="E97" s="386"/>
      <c r="F97" s="386"/>
    </row>
    <row r="98" spans="1:6">
      <c r="A98" s="386"/>
      <c r="B98" s="386"/>
      <c r="C98" s="386"/>
      <c r="D98" s="386"/>
      <c r="E98" s="386"/>
      <c r="F98" s="386"/>
    </row>
    <row r="99" spans="1:6">
      <c r="A99" s="386"/>
      <c r="B99" s="386"/>
      <c r="C99" s="386"/>
      <c r="D99" s="386"/>
      <c r="E99" s="386"/>
      <c r="F99" s="386"/>
    </row>
    <row r="100" spans="1:6">
      <c r="A100" s="386"/>
      <c r="B100" s="386"/>
      <c r="C100" s="386"/>
      <c r="D100" s="386"/>
      <c r="E100" s="386"/>
      <c r="F100" s="386"/>
    </row>
    <row r="101" spans="1:6">
      <c r="A101" s="386"/>
      <c r="B101" s="386"/>
      <c r="C101" s="386"/>
      <c r="D101" s="386"/>
      <c r="E101" s="386"/>
      <c r="F101" s="386"/>
    </row>
    <row r="102" spans="1:6">
      <c r="A102" s="386"/>
      <c r="B102" s="386"/>
      <c r="C102" s="386"/>
      <c r="D102" s="386"/>
      <c r="E102" s="386"/>
      <c r="F102" s="386"/>
    </row>
    <row r="103" spans="1:6">
      <c r="A103" s="386"/>
      <c r="B103" s="386"/>
      <c r="C103" s="386"/>
      <c r="D103" s="386"/>
      <c r="E103" s="386"/>
      <c r="F103" s="386"/>
    </row>
    <row r="104" spans="1:6">
      <c r="A104" s="386"/>
      <c r="B104" s="386"/>
      <c r="C104" s="386"/>
      <c r="D104" s="386"/>
      <c r="E104" s="386"/>
      <c r="F104" s="386"/>
    </row>
    <row r="105" spans="1:6">
      <c r="A105" s="386"/>
      <c r="B105" s="386"/>
      <c r="C105" s="386"/>
      <c r="D105" s="386"/>
      <c r="E105" s="386"/>
      <c r="F105" s="386"/>
    </row>
    <row r="106" spans="1:6">
      <c r="A106" s="386"/>
      <c r="B106" s="386"/>
      <c r="C106" s="386"/>
      <c r="D106" s="386"/>
      <c r="E106" s="386"/>
      <c r="F106" s="386"/>
    </row>
    <row r="107" spans="1:6">
      <c r="A107" s="386"/>
      <c r="B107" s="386"/>
      <c r="C107" s="386"/>
      <c r="D107" s="386"/>
      <c r="E107" s="386"/>
      <c r="F107" s="386"/>
    </row>
    <row r="108" spans="1:6">
      <c r="A108" s="386"/>
      <c r="B108" s="386"/>
      <c r="C108" s="386"/>
      <c r="D108" s="386"/>
      <c r="E108" s="386"/>
      <c r="F108" s="386"/>
    </row>
    <row r="109" spans="1:6">
      <c r="A109" s="386"/>
      <c r="B109" s="386"/>
      <c r="C109" s="386"/>
      <c r="D109" s="386"/>
      <c r="E109" s="386"/>
      <c r="F109" s="386"/>
    </row>
    <row r="110" spans="1:6">
      <c r="A110" s="386"/>
      <c r="B110" s="386"/>
      <c r="C110" s="386"/>
      <c r="D110" s="386"/>
      <c r="E110" s="386"/>
      <c r="F110" s="386"/>
    </row>
    <row r="111" spans="1:6">
      <c r="A111" s="386"/>
      <c r="B111" s="386"/>
      <c r="C111" s="386"/>
      <c r="D111" s="386"/>
      <c r="E111" s="386"/>
      <c r="F111" s="386"/>
    </row>
    <row r="112" spans="1:6">
      <c r="A112" s="386"/>
      <c r="B112" s="386"/>
      <c r="C112" s="386"/>
      <c r="D112" s="386"/>
      <c r="E112" s="386"/>
      <c r="F112" s="386"/>
    </row>
    <row r="113" spans="1:6">
      <c r="A113" s="386"/>
      <c r="B113" s="386"/>
      <c r="C113" s="386"/>
      <c r="D113" s="386"/>
      <c r="E113" s="386"/>
      <c r="F113" s="386"/>
    </row>
    <row r="114" spans="1:6">
      <c r="A114" s="386"/>
      <c r="B114" s="386"/>
      <c r="C114" s="386"/>
      <c r="D114" s="386"/>
      <c r="E114" s="386"/>
      <c r="F114" s="386"/>
    </row>
    <row r="115" spans="1:6">
      <c r="A115" s="386"/>
      <c r="B115" s="386"/>
      <c r="C115" s="386"/>
      <c r="D115" s="386"/>
      <c r="E115" s="386"/>
      <c r="F115" s="386"/>
    </row>
    <row r="116" spans="1:6">
      <c r="A116" s="386"/>
      <c r="B116" s="386"/>
      <c r="C116" s="386"/>
      <c r="D116" s="386"/>
      <c r="E116" s="386"/>
      <c r="F116" s="386"/>
    </row>
    <row r="117" spans="1:6">
      <c r="A117" s="386"/>
      <c r="B117" s="386"/>
      <c r="C117" s="386"/>
      <c r="D117" s="386"/>
      <c r="E117" s="386"/>
      <c r="F117" s="386"/>
    </row>
    <row r="118" spans="1:6">
      <c r="A118" s="386"/>
      <c r="B118" s="386"/>
      <c r="C118" s="386"/>
      <c r="D118" s="386"/>
      <c r="E118" s="386"/>
      <c r="F118" s="386"/>
    </row>
    <row r="119" spans="1:6">
      <c r="A119" s="386"/>
      <c r="B119" s="386"/>
      <c r="C119" s="386"/>
      <c r="D119" s="386"/>
      <c r="E119" s="386"/>
      <c r="F119" s="386"/>
    </row>
    <row r="120" spans="1:6">
      <c r="A120" s="386"/>
      <c r="B120" s="386"/>
      <c r="C120" s="386"/>
      <c r="D120" s="386"/>
      <c r="E120" s="386"/>
      <c r="F120" s="386"/>
    </row>
    <row r="121" spans="1:6">
      <c r="A121" s="386"/>
      <c r="B121" s="386"/>
      <c r="C121" s="386"/>
      <c r="D121" s="386"/>
      <c r="E121" s="386"/>
      <c r="F121" s="386"/>
    </row>
    <row r="122" spans="1:6">
      <c r="A122" s="386"/>
      <c r="B122" s="386"/>
      <c r="C122" s="386"/>
      <c r="D122" s="386"/>
      <c r="E122" s="386"/>
      <c r="F122" s="386"/>
    </row>
    <row r="123" spans="1:6">
      <c r="A123" s="386"/>
      <c r="B123" s="386"/>
      <c r="C123" s="386"/>
      <c r="D123" s="386"/>
      <c r="E123" s="386"/>
      <c r="F123" s="386"/>
    </row>
    <row r="124" spans="1:6">
      <c r="A124" s="386"/>
      <c r="B124" s="386"/>
      <c r="C124" s="386"/>
      <c r="D124" s="386"/>
      <c r="E124" s="386"/>
      <c r="F124" s="386"/>
    </row>
    <row r="125" spans="1:6">
      <c r="A125" s="386"/>
      <c r="B125" s="386"/>
      <c r="C125" s="386"/>
      <c r="D125" s="386"/>
      <c r="E125" s="386"/>
      <c r="F125" s="386"/>
    </row>
    <row r="126" spans="1:6">
      <c r="A126" s="386"/>
      <c r="B126" s="386"/>
      <c r="C126" s="386"/>
      <c r="D126" s="386"/>
      <c r="E126" s="386"/>
      <c r="F126" s="386"/>
    </row>
    <row r="127" spans="1:6">
      <c r="A127" s="386"/>
      <c r="B127" s="386"/>
      <c r="C127" s="386"/>
      <c r="D127" s="386"/>
      <c r="E127" s="386"/>
      <c r="F127" s="386"/>
    </row>
    <row r="128" spans="1:6">
      <c r="A128" s="386"/>
      <c r="B128" s="386"/>
      <c r="C128" s="386"/>
      <c r="D128" s="386"/>
      <c r="E128" s="386"/>
      <c r="F128" s="386"/>
    </row>
    <row r="129" spans="1:6">
      <c r="A129" s="386"/>
      <c r="B129" s="386"/>
      <c r="C129" s="386"/>
      <c r="D129" s="386"/>
      <c r="E129" s="386"/>
      <c r="F129" s="386"/>
    </row>
    <row r="130" spans="1:6">
      <c r="A130" s="386"/>
      <c r="B130" s="386"/>
      <c r="C130" s="386"/>
      <c r="D130" s="386"/>
      <c r="E130" s="386"/>
      <c r="F130" s="386"/>
    </row>
    <row r="131" spans="1:6">
      <c r="A131" s="386"/>
      <c r="B131" s="386"/>
      <c r="C131" s="386"/>
      <c r="D131" s="386"/>
      <c r="E131" s="386"/>
      <c r="F131" s="386"/>
    </row>
    <row r="132" spans="1:6">
      <c r="A132" s="386"/>
      <c r="B132" s="386"/>
      <c r="C132" s="386"/>
      <c r="D132" s="386"/>
      <c r="E132" s="386"/>
      <c r="F132" s="386"/>
    </row>
    <row r="133" spans="1:6">
      <c r="A133" s="386"/>
      <c r="B133" s="386"/>
      <c r="C133" s="386"/>
      <c r="D133" s="386"/>
      <c r="E133" s="386"/>
      <c r="F133" s="386"/>
    </row>
    <row r="134" spans="1:6">
      <c r="A134" s="386"/>
      <c r="B134" s="386"/>
      <c r="C134" s="386"/>
      <c r="D134" s="386"/>
      <c r="E134" s="386"/>
      <c r="F134" s="386"/>
    </row>
    <row r="135" spans="1:6">
      <c r="A135" s="386"/>
      <c r="B135" s="386"/>
      <c r="C135" s="386"/>
      <c r="D135" s="386"/>
      <c r="E135" s="386"/>
      <c r="F135" s="386"/>
    </row>
    <row r="136" spans="1:6">
      <c r="A136" s="386"/>
      <c r="B136" s="386"/>
      <c r="C136" s="386"/>
      <c r="D136" s="386"/>
      <c r="E136" s="386"/>
      <c r="F136" s="386"/>
    </row>
    <row r="137" spans="1:6">
      <c r="A137" s="386"/>
      <c r="B137" s="386"/>
      <c r="C137" s="386"/>
      <c r="D137" s="386"/>
      <c r="E137" s="386"/>
      <c r="F137" s="386"/>
    </row>
    <row r="138" spans="1:6">
      <c r="A138" s="386"/>
      <c r="B138" s="386"/>
      <c r="C138" s="386"/>
      <c r="D138" s="386"/>
      <c r="E138" s="386"/>
      <c r="F138" s="386"/>
    </row>
    <row r="139" spans="1:6">
      <c r="A139" s="386"/>
      <c r="B139" s="386"/>
      <c r="C139" s="386"/>
      <c r="D139" s="386"/>
      <c r="E139" s="386"/>
      <c r="F139" s="386"/>
    </row>
    <row r="140" spans="1:6">
      <c r="A140" s="386"/>
      <c r="B140" s="386"/>
      <c r="C140" s="386"/>
      <c r="D140" s="386"/>
      <c r="E140" s="386"/>
      <c r="F140" s="386"/>
    </row>
    <row r="141" spans="1:6">
      <c r="A141" s="386"/>
      <c r="B141" s="386"/>
      <c r="C141" s="386"/>
      <c r="D141" s="386"/>
      <c r="E141" s="386"/>
      <c r="F141" s="386"/>
    </row>
    <row r="142" spans="1:6">
      <c r="A142" s="386"/>
      <c r="B142" s="386"/>
      <c r="C142" s="386"/>
      <c r="D142" s="386"/>
      <c r="E142" s="386"/>
      <c r="F142" s="386"/>
    </row>
    <row r="143" spans="1:6">
      <c r="A143" s="386"/>
      <c r="B143" s="386"/>
      <c r="C143" s="386"/>
      <c r="D143" s="386"/>
      <c r="E143" s="386"/>
      <c r="F143" s="386"/>
    </row>
    <row r="144" spans="1:6">
      <c r="A144" s="386"/>
      <c r="B144" s="386"/>
      <c r="C144" s="386"/>
      <c r="D144" s="386"/>
      <c r="E144" s="386"/>
      <c r="F144" s="386"/>
    </row>
    <row r="145" spans="1:6">
      <c r="A145" s="386"/>
      <c r="B145" s="386"/>
      <c r="C145" s="386"/>
      <c r="D145" s="386"/>
      <c r="E145" s="386"/>
      <c r="F145" s="386"/>
    </row>
    <row r="146" spans="1:6">
      <c r="A146" s="386"/>
      <c r="B146" s="386"/>
      <c r="C146" s="386"/>
      <c r="D146" s="386"/>
      <c r="E146" s="386"/>
      <c r="F146" s="386"/>
    </row>
    <row r="147" spans="1:6">
      <c r="A147" s="386"/>
      <c r="B147" s="386"/>
      <c r="C147" s="386"/>
      <c r="D147" s="386"/>
      <c r="E147" s="386"/>
      <c r="F147" s="386"/>
    </row>
    <row r="148" spans="1:6">
      <c r="A148" s="386"/>
      <c r="B148" s="386"/>
      <c r="C148" s="386"/>
      <c r="D148" s="386"/>
      <c r="E148" s="386"/>
      <c r="F148" s="386"/>
    </row>
    <row r="149" spans="1:6">
      <c r="A149" s="386"/>
      <c r="B149" s="386"/>
      <c r="C149" s="386"/>
      <c r="D149" s="386"/>
      <c r="E149" s="386"/>
      <c r="F149" s="386"/>
    </row>
    <row r="150" spans="1:6">
      <c r="A150" s="386"/>
      <c r="B150" s="386"/>
      <c r="C150" s="386"/>
      <c r="D150" s="386"/>
      <c r="E150" s="386"/>
      <c r="F150" s="386"/>
    </row>
    <row r="151" spans="1:6">
      <c r="A151" s="386"/>
      <c r="B151" s="386"/>
      <c r="C151" s="386"/>
      <c r="D151" s="386"/>
      <c r="E151" s="386"/>
      <c r="F151" s="386"/>
    </row>
    <row r="152" spans="1:6">
      <c r="A152" s="386"/>
      <c r="B152" s="386"/>
      <c r="C152" s="386"/>
      <c r="D152" s="386"/>
      <c r="E152" s="386"/>
      <c r="F152" s="386"/>
    </row>
    <row r="153" spans="1:6">
      <c r="A153" s="386"/>
      <c r="B153" s="386"/>
      <c r="C153" s="386"/>
      <c r="D153" s="386"/>
      <c r="E153" s="386"/>
      <c r="F153" s="386"/>
    </row>
    <row r="154" spans="1:6">
      <c r="A154" s="386"/>
      <c r="B154" s="386"/>
      <c r="C154" s="386"/>
      <c r="D154" s="386"/>
      <c r="E154" s="386"/>
      <c r="F154" s="386"/>
    </row>
    <row r="155" spans="1:6">
      <c r="A155" s="386"/>
      <c r="B155" s="386"/>
      <c r="C155" s="386"/>
      <c r="D155" s="386"/>
      <c r="E155" s="386"/>
      <c r="F155" s="386"/>
    </row>
    <row r="156" spans="1:6">
      <c r="A156" s="386"/>
      <c r="B156" s="386"/>
      <c r="C156" s="386"/>
      <c r="D156" s="386"/>
      <c r="E156" s="386"/>
      <c r="F156" s="386"/>
    </row>
    <row r="157" spans="1:6">
      <c r="A157" s="386"/>
      <c r="B157" s="386"/>
      <c r="C157" s="386"/>
      <c r="D157" s="386"/>
      <c r="E157" s="386"/>
      <c r="F157" s="386"/>
    </row>
    <row r="158" spans="1:6">
      <c r="A158" s="386"/>
      <c r="B158" s="386"/>
      <c r="C158" s="386"/>
      <c r="D158" s="386"/>
      <c r="E158" s="386"/>
      <c r="F158" s="386"/>
    </row>
    <row r="159" spans="1:6">
      <c r="A159" s="386"/>
      <c r="B159" s="386"/>
      <c r="C159" s="386"/>
      <c r="D159" s="386"/>
      <c r="E159" s="386"/>
      <c r="F159" s="386"/>
    </row>
    <row r="160" spans="1:6">
      <c r="A160" s="386"/>
      <c r="B160" s="386"/>
      <c r="C160" s="386"/>
      <c r="D160" s="386"/>
      <c r="E160" s="386"/>
      <c r="F160" s="386"/>
    </row>
    <row r="161" spans="1:6">
      <c r="A161" s="386"/>
      <c r="B161" s="386"/>
      <c r="C161" s="386"/>
      <c r="D161" s="386"/>
      <c r="E161" s="386"/>
      <c r="F161" s="386"/>
    </row>
    <row r="162" spans="1:6">
      <c r="A162" s="386"/>
      <c r="B162" s="386"/>
      <c r="C162" s="386"/>
      <c r="D162" s="386"/>
      <c r="E162" s="386"/>
      <c r="F162" s="386"/>
    </row>
    <row r="163" spans="1:6">
      <c r="A163" s="386"/>
      <c r="B163" s="386"/>
      <c r="C163" s="386"/>
      <c r="D163" s="386"/>
      <c r="E163" s="386"/>
      <c r="F163" s="386"/>
    </row>
    <row r="164" spans="1:6">
      <c r="A164" s="386"/>
      <c r="B164" s="386"/>
      <c r="C164" s="386"/>
      <c r="D164" s="386"/>
      <c r="E164" s="386"/>
      <c r="F164" s="386"/>
    </row>
    <row r="165" spans="1:6">
      <c r="A165" s="386"/>
      <c r="B165" s="386"/>
      <c r="C165" s="386"/>
      <c r="D165" s="386"/>
      <c r="E165" s="386"/>
      <c r="F165" s="386"/>
    </row>
    <row r="166" spans="1:6">
      <c r="A166" s="386"/>
      <c r="B166" s="386"/>
      <c r="C166" s="386"/>
      <c r="D166" s="386"/>
      <c r="E166" s="386"/>
      <c r="F166" s="386"/>
    </row>
    <row r="167" spans="1:6">
      <c r="A167" s="386"/>
      <c r="B167" s="386"/>
      <c r="C167" s="386"/>
      <c r="D167" s="386"/>
      <c r="E167" s="386"/>
      <c r="F167" s="386"/>
    </row>
    <row r="168" spans="1:6">
      <c r="A168" s="386"/>
      <c r="B168" s="386"/>
      <c r="C168" s="386"/>
      <c r="D168" s="386"/>
      <c r="E168" s="386"/>
      <c r="F168" s="386"/>
    </row>
    <row r="169" spans="1:6">
      <c r="A169" s="386"/>
      <c r="B169" s="386"/>
      <c r="C169" s="386"/>
      <c r="D169" s="386"/>
      <c r="E169" s="386"/>
      <c r="F169" s="386"/>
    </row>
    <row r="170" spans="1:6">
      <c r="A170" s="386"/>
      <c r="B170" s="386"/>
      <c r="C170" s="386"/>
      <c r="D170" s="386"/>
      <c r="E170" s="386"/>
      <c r="F170" s="386"/>
    </row>
    <row r="171" spans="1:6">
      <c r="A171" s="386"/>
      <c r="B171" s="386"/>
      <c r="C171" s="386"/>
      <c r="D171" s="386"/>
      <c r="E171" s="386"/>
      <c r="F171" s="386"/>
    </row>
    <row r="172" spans="1:6">
      <c r="A172" s="386"/>
      <c r="B172" s="386"/>
      <c r="C172" s="386"/>
      <c r="D172" s="386"/>
      <c r="E172" s="386"/>
      <c r="F172" s="386"/>
    </row>
    <row r="173" spans="1:6">
      <c r="A173" s="386"/>
      <c r="B173" s="386"/>
      <c r="C173" s="386"/>
      <c r="D173" s="386"/>
      <c r="E173" s="386"/>
      <c r="F173" s="386"/>
    </row>
    <row r="174" spans="1:6">
      <c r="A174" s="386"/>
      <c r="B174" s="386"/>
      <c r="C174" s="386"/>
      <c r="D174" s="386"/>
      <c r="E174" s="386"/>
      <c r="F174" s="386"/>
    </row>
    <row r="175" spans="1:6">
      <c r="A175" s="386"/>
      <c r="B175" s="386"/>
      <c r="C175" s="386"/>
      <c r="D175" s="386"/>
      <c r="E175" s="386"/>
      <c r="F175" s="386"/>
    </row>
    <row r="176" spans="1:6">
      <c r="A176" s="386"/>
      <c r="B176" s="386"/>
      <c r="C176" s="386"/>
      <c r="D176" s="386"/>
      <c r="E176" s="386"/>
      <c r="F176" s="386"/>
    </row>
    <row r="177" spans="1:6">
      <c r="A177" s="386"/>
      <c r="B177" s="386"/>
      <c r="C177" s="386"/>
      <c r="D177" s="386"/>
      <c r="E177" s="386"/>
      <c r="F177" s="386"/>
    </row>
    <row r="178" spans="1:6">
      <c r="A178" s="386"/>
      <c r="B178" s="386"/>
      <c r="C178" s="386"/>
      <c r="D178" s="386"/>
      <c r="E178" s="386"/>
      <c r="F178" s="386"/>
    </row>
    <row r="179" spans="1:6">
      <c r="A179" s="386"/>
      <c r="B179" s="386"/>
      <c r="C179" s="386"/>
      <c r="D179" s="386"/>
      <c r="E179" s="386"/>
      <c r="F179" s="386"/>
    </row>
    <row r="180" spans="1:6">
      <c r="A180" s="386"/>
      <c r="B180" s="386"/>
      <c r="C180" s="386"/>
      <c r="D180" s="386"/>
      <c r="E180" s="386"/>
      <c r="F180" s="386"/>
    </row>
    <row r="181" spans="1:6">
      <c r="A181" s="386"/>
      <c r="B181" s="386"/>
      <c r="C181" s="386"/>
      <c r="D181" s="386"/>
      <c r="E181" s="386"/>
      <c r="F181" s="386"/>
    </row>
    <row r="182" spans="1:6">
      <c r="A182" s="386"/>
      <c r="B182" s="386"/>
      <c r="C182" s="386"/>
      <c r="D182" s="386"/>
      <c r="E182" s="386"/>
      <c r="F182" s="386"/>
    </row>
    <row r="183" spans="1:6">
      <c r="A183" s="386"/>
      <c r="B183" s="386"/>
      <c r="C183" s="386"/>
      <c r="D183" s="386"/>
      <c r="E183" s="386"/>
      <c r="F183" s="386"/>
    </row>
    <row r="184" spans="1:6">
      <c r="A184" s="386"/>
      <c r="B184" s="386"/>
      <c r="C184" s="386"/>
      <c r="D184" s="386"/>
      <c r="E184" s="386"/>
      <c r="F184" s="386"/>
    </row>
    <row r="185" spans="1:6">
      <c r="A185" s="386"/>
      <c r="B185" s="386"/>
      <c r="C185" s="386"/>
      <c r="D185" s="386"/>
      <c r="E185" s="386"/>
      <c r="F185" s="386"/>
    </row>
    <row r="186" spans="1:6">
      <c r="A186" s="386"/>
      <c r="B186" s="386"/>
      <c r="C186" s="386"/>
      <c r="D186" s="386"/>
      <c r="E186" s="386"/>
      <c r="F186" s="386"/>
    </row>
    <row r="187" spans="1:6">
      <c r="A187" s="386"/>
      <c r="B187" s="386"/>
      <c r="C187" s="386"/>
      <c r="D187" s="386"/>
      <c r="E187" s="386"/>
      <c r="F187" s="386"/>
    </row>
    <row r="188" spans="1:6">
      <c r="A188" s="386"/>
      <c r="B188" s="386"/>
      <c r="C188" s="386"/>
      <c r="D188" s="386"/>
      <c r="E188" s="386"/>
      <c r="F188" s="386"/>
    </row>
    <row r="189" spans="1:6">
      <c r="A189" s="386"/>
      <c r="B189" s="386"/>
      <c r="C189" s="386"/>
      <c r="D189" s="386"/>
      <c r="E189" s="386"/>
      <c r="F189" s="386"/>
    </row>
    <row r="190" spans="1:6">
      <c r="A190" s="386"/>
      <c r="B190" s="386"/>
      <c r="C190" s="386"/>
      <c r="D190" s="386"/>
      <c r="E190" s="386"/>
      <c r="F190" s="386"/>
    </row>
    <row r="191" spans="1:6">
      <c r="A191" s="386"/>
      <c r="B191" s="386"/>
      <c r="C191" s="386"/>
      <c r="D191" s="386"/>
      <c r="E191" s="386"/>
      <c r="F191" s="386"/>
    </row>
    <row r="192" spans="1:6">
      <c r="A192" s="386"/>
      <c r="B192" s="386"/>
      <c r="C192" s="386"/>
      <c r="D192" s="386"/>
      <c r="E192" s="386"/>
      <c r="F192" s="386"/>
    </row>
    <row r="193" spans="1:6">
      <c r="A193" s="386"/>
      <c r="B193" s="386"/>
      <c r="C193" s="386"/>
      <c r="D193" s="386"/>
      <c r="E193" s="386"/>
      <c r="F193" s="386"/>
    </row>
    <row r="194" spans="1:6">
      <c r="A194" s="386"/>
      <c r="B194" s="386"/>
      <c r="C194" s="386"/>
      <c r="D194" s="386"/>
      <c r="E194" s="386"/>
      <c r="F194" s="386"/>
    </row>
    <row r="195" spans="1:6">
      <c r="A195" s="386"/>
      <c r="B195" s="386"/>
      <c r="C195" s="386"/>
      <c r="D195" s="386"/>
      <c r="E195" s="386"/>
      <c r="F195" s="386"/>
    </row>
    <row r="196" spans="1:6">
      <c r="A196" s="386"/>
      <c r="B196" s="386"/>
      <c r="C196" s="386"/>
      <c r="D196" s="386"/>
      <c r="E196" s="386"/>
      <c r="F196" s="386"/>
    </row>
    <row r="197" spans="1:6">
      <c r="A197" s="386"/>
      <c r="B197" s="386"/>
      <c r="C197" s="386"/>
      <c r="D197" s="386"/>
      <c r="E197" s="386"/>
      <c r="F197" s="386"/>
    </row>
    <row r="198" spans="1:6">
      <c r="A198" s="386"/>
      <c r="B198" s="386"/>
      <c r="C198" s="386"/>
      <c r="D198" s="386"/>
      <c r="E198" s="386"/>
      <c r="F198" s="386"/>
    </row>
    <row r="199" spans="1:6">
      <c r="A199" s="386"/>
      <c r="B199" s="386"/>
      <c r="C199" s="386"/>
      <c r="D199" s="386"/>
      <c r="E199" s="386"/>
      <c r="F199" s="386"/>
    </row>
    <row r="200" spans="1:6">
      <c r="A200" s="386"/>
      <c r="B200" s="386"/>
      <c r="C200" s="386"/>
      <c r="D200" s="386"/>
      <c r="E200" s="386"/>
      <c r="F200" s="386"/>
    </row>
    <row r="201" spans="1:6">
      <c r="A201" s="386"/>
      <c r="B201" s="386"/>
      <c r="C201" s="386"/>
      <c r="D201" s="386"/>
      <c r="E201" s="386"/>
      <c r="F201" s="386"/>
    </row>
    <row r="202" spans="1:6">
      <c r="A202" s="386"/>
      <c r="B202" s="386"/>
      <c r="C202" s="386"/>
      <c r="D202" s="386"/>
      <c r="E202" s="386"/>
      <c r="F202" s="386"/>
    </row>
    <row r="203" spans="1:6">
      <c r="A203" s="386"/>
      <c r="B203" s="386"/>
      <c r="C203" s="386"/>
      <c r="D203" s="386"/>
      <c r="E203" s="386"/>
      <c r="F203" s="386"/>
    </row>
    <row r="204" spans="1:6">
      <c r="A204" s="386"/>
      <c r="B204" s="386"/>
      <c r="C204" s="386"/>
      <c r="D204" s="386"/>
      <c r="E204" s="386"/>
      <c r="F204" s="386"/>
    </row>
    <row r="205" spans="1:6">
      <c r="A205" s="386"/>
      <c r="B205" s="386"/>
      <c r="C205" s="386"/>
      <c r="D205" s="386"/>
      <c r="E205" s="386"/>
      <c r="F205" s="386"/>
    </row>
    <row r="206" spans="1:6">
      <c r="A206" s="386"/>
      <c r="B206" s="386"/>
      <c r="C206" s="386"/>
      <c r="D206" s="386"/>
      <c r="E206" s="386"/>
      <c r="F206" s="386"/>
    </row>
    <row r="207" spans="1:6">
      <c r="A207" s="386"/>
      <c r="B207" s="386"/>
      <c r="C207" s="386"/>
      <c r="D207" s="386"/>
      <c r="E207" s="386"/>
      <c r="F207" s="386"/>
    </row>
    <row r="208" spans="1:6">
      <c r="A208" s="386"/>
      <c r="B208" s="386"/>
      <c r="C208" s="386"/>
      <c r="D208" s="386"/>
      <c r="E208" s="386"/>
      <c r="F208" s="386"/>
    </row>
    <row r="209" spans="1:6">
      <c r="A209" s="386"/>
      <c r="B209" s="386"/>
      <c r="C209" s="386"/>
      <c r="D209" s="386"/>
      <c r="E209" s="386"/>
      <c r="F209" s="386"/>
    </row>
    <row r="210" spans="1:6">
      <c r="A210" s="386"/>
      <c r="B210" s="386"/>
      <c r="C210" s="386"/>
      <c r="D210" s="386"/>
      <c r="E210" s="386"/>
      <c r="F210" s="386"/>
    </row>
    <row r="211" spans="1:6">
      <c r="A211" s="386"/>
      <c r="B211" s="386"/>
      <c r="C211" s="386"/>
      <c r="D211" s="386"/>
      <c r="E211" s="386"/>
      <c r="F211" s="386"/>
    </row>
    <row r="212" spans="1:6">
      <c r="A212" s="386"/>
      <c r="B212" s="386"/>
      <c r="C212" s="386"/>
      <c r="D212" s="386"/>
      <c r="E212" s="386"/>
      <c r="F212" s="386"/>
    </row>
    <row r="213" spans="1:6">
      <c r="A213" s="386"/>
      <c r="B213" s="386"/>
      <c r="C213" s="386"/>
      <c r="D213" s="386"/>
      <c r="E213" s="386"/>
      <c r="F213" s="386"/>
    </row>
    <row r="214" spans="1:6">
      <c r="A214" s="386"/>
      <c r="B214" s="386"/>
      <c r="C214" s="386"/>
      <c r="D214" s="386"/>
      <c r="E214" s="386"/>
      <c r="F214" s="386"/>
    </row>
    <row r="215" spans="1:6">
      <c r="A215" s="386"/>
      <c r="B215" s="386"/>
      <c r="C215" s="386"/>
      <c r="D215" s="386"/>
      <c r="E215" s="386"/>
      <c r="F215" s="386"/>
    </row>
    <row r="216" spans="1:6">
      <c r="A216" s="386"/>
      <c r="B216" s="386"/>
      <c r="C216" s="386"/>
      <c r="D216" s="386"/>
      <c r="E216" s="386"/>
      <c r="F216" s="386"/>
    </row>
    <row r="217" spans="1:6">
      <c r="A217" s="386"/>
      <c r="B217" s="386"/>
      <c r="C217" s="386"/>
      <c r="D217" s="386"/>
      <c r="E217" s="386"/>
      <c r="F217" s="386"/>
    </row>
    <row r="218" spans="1:6">
      <c r="A218" s="386"/>
      <c r="B218" s="386"/>
      <c r="C218" s="386"/>
      <c r="D218" s="386"/>
      <c r="E218" s="386"/>
      <c r="F218" s="386"/>
    </row>
    <row r="219" spans="1:6">
      <c r="A219" s="386"/>
      <c r="B219" s="386"/>
      <c r="C219" s="386"/>
      <c r="D219" s="386"/>
      <c r="E219" s="386"/>
      <c r="F219" s="386"/>
    </row>
    <row r="220" spans="1:6">
      <c r="A220" s="386"/>
      <c r="B220" s="386"/>
      <c r="C220" s="386"/>
      <c r="D220" s="386"/>
      <c r="E220" s="386"/>
      <c r="F220" s="386"/>
    </row>
    <row r="221" spans="1:6">
      <c r="A221" s="386"/>
      <c r="B221" s="386"/>
      <c r="C221" s="386"/>
      <c r="D221" s="386"/>
      <c r="E221" s="386"/>
      <c r="F221" s="386"/>
    </row>
    <row r="222" spans="1:6">
      <c r="A222" s="386"/>
      <c r="B222" s="386"/>
      <c r="C222" s="386"/>
      <c r="D222" s="386"/>
      <c r="E222" s="386"/>
      <c r="F222" s="386"/>
    </row>
    <row r="223" spans="1:6">
      <c r="A223" s="386"/>
      <c r="B223" s="386"/>
      <c r="C223" s="386"/>
      <c r="D223" s="386"/>
      <c r="E223" s="386"/>
      <c r="F223" s="386"/>
    </row>
    <row r="224" spans="1:6">
      <c r="A224" s="386"/>
      <c r="B224" s="386"/>
      <c r="C224" s="386"/>
      <c r="D224" s="386"/>
      <c r="E224" s="386"/>
      <c r="F224" s="386"/>
    </row>
    <row r="225" spans="1:6">
      <c r="A225" s="386"/>
      <c r="B225" s="386"/>
      <c r="C225" s="386"/>
      <c r="D225" s="386"/>
      <c r="E225" s="386"/>
      <c r="F225" s="386"/>
    </row>
    <row r="226" spans="1:6">
      <c r="A226" s="386"/>
      <c r="B226" s="386"/>
      <c r="C226" s="386"/>
      <c r="D226" s="386"/>
      <c r="E226" s="386"/>
      <c r="F226" s="386"/>
    </row>
    <row r="227" spans="1:6">
      <c r="A227" s="386"/>
      <c r="B227" s="386"/>
      <c r="C227" s="386"/>
      <c r="D227" s="386"/>
      <c r="E227" s="386"/>
      <c r="F227" s="386"/>
    </row>
    <row r="228" spans="1:6">
      <c r="A228" s="386"/>
      <c r="B228" s="386"/>
      <c r="C228" s="386"/>
      <c r="D228" s="386"/>
      <c r="E228" s="386"/>
      <c r="F228" s="386"/>
    </row>
    <row r="229" spans="1:6">
      <c r="A229" s="386"/>
      <c r="B229" s="386"/>
      <c r="C229" s="386"/>
      <c r="D229" s="386"/>
      <c r="E229" s="386"/>
      <c r="F229" s="386"/>
    </row>
    <row r="230" spans="1:6">
      <c r="A230" s="386"/>
      <c r="B230" s="386"/>
      <c r="C230" s="386"/>
      <c r="D230" s="386"/>
      <c r="E230" s="386"/>
      <c r="F230" s="386"/>
    </row>
    <row r="231" spans="1:6">
      <c r="A231" s="386"/>
      <c r="B231" s="386"/>
      <c r="C231" s="386"/>
      <c r="D231" s="386"/>
      <c r="E231" s="386"/>
      <c r="F231" s="386"/>
    </row>
    <row r="232" spans="1:6">
      <c r="A232" s="386"/>
      <c r="B232" s="386"/>
      <c r="C232" s="386"/>
      <c r="D232" s="386"/>
      <c r="E232" s="386"/>
      <c r="F232" s="386"/>
    </row>
    <row r="233" spans="1:6">
      <c r="A233" s="386"/>
      <c r="B233" s="386"/>
      <c r="C233" s="386"/>
      <c r="D233" s="386"/>
      <c r="E233" s="386"/>
      <c r="F233" s="386"/>
    </row>
    <row r="234" spans="1:6">
      <c r="A234" s="386"/>
      <c r="B234" s="386"/>
      <c r="C234" s="386"/>
      <c r="D234" s="386"/>
      <c r="E234" s="386"/>
      <c r="F234" s="386"/>
    </row>
    <row r="235" spans="1:6">
      <c r="A235" s="386"/>
      <c r="B235" s="386"/>
      <c r="C235" s="386"/>
      <c r="D235" s="386"/>
      <c r="E235" s="386"/>
      <c r="F235" s="386"/>
    </row>
    <row r="236" spans="1:6">
      <c r="A236" s="386"/>
      <c r="B236" s="386"/>
      <c r="C236" s="386"/>
      <c r="D236" s="386"/>
      <c r="E236" s="386"/>
      <c r="F236" s="386"/>
    </row>
    <row r="237" spans="1:6">
      <c r="A237" s="386"/>
      <c r="B237" s="386"/>
      <c r="C237" s="386"/>
      <c r="D237" s="386"/>
      <c r="E237" s="386"/>
      <c r="F237" s="386"/>
    </row>
    <row r="238" spans="1:6">
      <c r="A238" s="386"/>
      <c r="B238" s="386"/>
      <c r="C238" s="386"/>
      <c r="D238" s="386"/>
      <c r="E238" s="386"/>
      <c r="F238" s="386"/>
    </row>
    <row r="239" spans="1:6">
      <c r="A239" s="386"/>
      <c r="B239" s="386"/>
      <c r="C239" s="386"/>
      <c r="D239" s="386"/>
      <c r="E239" s="386"/>
      <c r="F239" s="386"/>
    </row>
    <row r="240" spans="1:6">
      <c r="A240" s="386"/>
      <c r="B240" s="386"/>
      <c r="C240" s="386"/>
      <c r="D240" s="386"/>
      <c r="E240" s="386"/>
      <c r="F240" s="386"/>
    </row>
    <row r="241" spans="1:6">
      <c r="A241" s="386"/>
      <c r="B241" s="386"/>
      <c r="C241" s="386"/>
      <c r="D241" s="386"/>
      <c r="E241" s="386"/>
      <c r="F241" s="386"/>
    </row>
    <row r="242" spans="1:6">
      <c r="A242" s="386"/>
      <c r="B242" s="386"/>
      <c r="C242" s="386"/>
      <c r="D242" s="386"/>
      <c r="E242" s="386"/>
      <c r="F242" s="386"/>
    </row>
    <row r="243" spans="1:6">
      <c r="A243" s="386"/>
      <c r="B243" s="386"/>
      <c r="C243" s="386"/>
      <c r="D243" s="386"/>
      <c r="E243" s="386"/>
      <c r="F243" s="386"/>
    </row>
    <row r="244" spans="1:6">
      <c r="A244" s="386"/>
      <c r="B244" s="386"/>
      <c r="C244" s="386"/>
      <c r="D244" s="386"/>
      <c r="E244" s="386"/>
      <c r="F244" s="386"/>
    </row>
    <row r="245" spans="1:6">
      <c r="A245" s="386"/>
      <c r="B245" s="386"/>
      <c r="C245" s="386"/>
      <c r="D245" s="386"/>
      <c r="E245" s="386"/>
      <c r="F245" s="386"/>
    </row>
    <row r="246" spans="1:6">
      <c r="A246" s="386"/>
      <c r="B246" s="386"/>
      <c r="C246" s="386"/>
      <c r="D246" s="386"/>
      <c r="E246" s="386"/>
      <c r="F246" s="386"/>
    </row>
    <row r="247" spans="1:6">
      <c r="A247" s="386"/>
      <c r="B247" s="386"/>
      <c r="C247" s="386"/>
      <c r="D247" s="386"/>
      <c r="E247" s="386"/>
      <c r="F247" s="386"/>
    </row>
    <row r="248" spans="1:6">
      <c r="A248" s="386"/>
      <c r="B248" s="386"/>
      <c r="C248" s="386"/>
      <c r="D248" s="386"/>
      <c r="E248" s="386"/>
      <c r="F248" s="386"/>
    </row>
    <row r="249" spans="1:6">
      <c r="A249" s="386"/>
      <c r="B249" s="386"/>
      <c r="C249" s="386"/>
      <c r="D249" s="386"/>
      <c r="E249" s="386"/>
      <c r="F249" s="386"/>
    </row>
    <row r="250" spans="1:6">
      <c r="A250" s="386"/>
      <c r="B250" s="386"/>
      <c r="C250" s="386"/>
      <c r="D250" s="386"/>
      <c r="E250" s="386"/>
      <c r="F250" s="386"/>
    </row>
    <row r="251" spans="1:6">
      <c r="A251" s="386"/>
      <c r="B251" s="386"/>
      <c r="C251" s="386"/>
      <c r="D251" s="386"/>
      <c r="E251" s="386"/>
      <c r="F251" s="386"/>
    </row>
    <row r="252" spans="1:6">
      <c r="A252" s="386"/>
      <c r="B252" s="386"/>
      <c r="C252" s="386"/>
      <c r="D252" s="386"/>
      <c r="E252" s="386"/>
      <c r="F252" s="386"/>
    </row>
    <row r="253" spans="1:6">
      <c r="A253" s="386"/>
      <c r="B253" s="386"/>
      <c r="C253" s="386"/>
      <c r="D253" s="386"/>
      <c r="E253" s="386"/>
      <c r="F253" s="386"/>
    </row>
    <row r="254" spans="1:6">
      <c r="A254" s="386"/>
      <c r="B254" s="386"/>
      <c r="C254" s="386"/>
      <c r="D254" s="386"/>
      <c r="E254" s="386"/>
      <c r="F254" s="386"/>
    </row>
    <row r="255" spans="1:6">
      <c r="A255" s="386"/>
      <c r="B255" s="386"/>
      <c r="C255" s="386"/>
      <c r="D255" s="386"/>
      <c r="E255" s="386"/>
      <c r="F255" s="386"/>
    </row>
    <row r="256" spans="1:6">
      <c r="A256" s="386"/>
      <c r="B256" s="386"/>
      <c r="C256" s="386"/>
      <c r="D256" s="386"/>
      <c r="E256" s="386"/>
      <c r="F256" s="386"/>
    </row>
    <row r="257" spans="1:6">
      <c r="A257" s="386"/>
      <c r="B257" s="386"/>
      <c r="C257" s="386"/>
      <c r="D257" s="386"/>
      <c r="E257" s="386"/>
      <c r="F257" s="386"/>
    </row>
    <row r="258" spans="1:6">
      <c r="A258" s="386"/>
      <c r="B258" s="386"/>
      <c r="C258" s="386"/>
      <c r="D258" s="386"/>
      <c r="E258" s="386"/>
      <c r="F258" s="386"/>
    </row>
    <row r="259" spans="1:6">
      <c r="A259" s="386"/>
      <c r="B259" s="386"/>
      <c r="C259" s="386"/>
      <c r="D259" s="386"/>
      <c r="E259" s="386"/>
      <c r="F259" s="386"/>
    </row>
    <row r="260" spans="1:6">
      <c r="A260" s="386"/>
      <c r="B260" s="386"/>
      <c r="C260" s="386"/>
      <c r="D260" s="386"/>
      <c r="E260" s="386"/>
      <c r="F260" s="386"/>
    </row>
    <row r="261" spans="1:6">
      <c r="A261" s="386"/>
      <c r="B261" s="386"/>
      <c r="C261" s="386"/>
      <c r="D261" s="386"/>
      <c r="E261" s="386"/>
      <c r="F261" s="386"/>
    </row>
    <row r="262" spans="1:6">
      <c r="A262" s="386"/>
      <c r="B262" s="386"/>
      <c r="C262" s="386"/>
      <c r="D262" s="386"/>
      <c r="E262" s="386"/>
      <c r="F262" s="386"/>
    </row>
    <row r="263" spans="1:6">
      <c r="A263" s="386"/>
      <c r="B263" s="386"/>
      <c r="C263" s="386"/>
      <c r="D263" s="386"/>
      <c r="E263" s="386"/>
      <c r="F263" s="386"/>
    </row>
    <row r="264" spans="1:6">
      <c r="A264" s="386"/>
      <c r="B264" s="386"/>
      <c r="C264" s="386"/>
      <c r="D264" s="386"/>
      <c r="E264" s="386"/>
      <c r="F264" s="386"/>
    </row>
    <row r="265" spans="1:6">
      <c r="A265" s="386"/>
      <c r="B265" s="386"/>
      <c r="C265" s="386"/>
      <c r="D265" s="386"/>
      <c r="E265" s="386"/>
      <c r="F265" s="386"/>
    </row>
    <row r="266" spans="1:6">
      <c r="A266" s="386"/>
      <c r="B266" s="386"/>
      <c r="C266" s="386"/>
      <c r="D266" s="386"/>
      <c r="E266" s="386"/>
      <c r="F266" s="386"/>
    </row>
    <row r="267" spans="1:6">
      <c r="A267" s="386"/>
      <c r="B267" s="386"/>
      <c r="C267" s="386"/>
      <c r="D267" s="386"/>
      <c r="E267" s="386"/>
      <c r="F267" s="386"/>
    </row>
    <row r="268" spans="1:6">
      <c r="A268" s="386"/>
      <c r="B268" s="386"/>
      <c r="C268" s="386"/>
      <c r="D268" s="386"/>
      <c r="E268" s="386"/>
      <c r="F268" s="386"/>
    </row>
    <row r="269" spans="1:6">
      <c r="A269" s="386"/>
      <c r="B269" s="386"/>
      <c r="C269" s="386"/>
      <c r="D269" s="386"/>
      <c r="E269" s="386"/>
      <c r="F269" s="386"/>
    </row>
    <row r="270" spans="1:6">
      <c r="A270" s="386"/>
      <c r="B270" s="386"/>
      <c r="C270" s="386"/>
      <c r="D270" s="386"/>
      <c r="E270" s="386"/>
      <c r="F270" s="386"/>
    </row>
    <row r="271" spans="1:6">
      <c r="A271" s="386"/>
      <c r="B271" s="386"/>
      <c r="C271" s="386"/>
      <c r="D271" s="386"/>
      <c r="E271" s="386"/>
      <c r="F271" s="386"/>
    </row>
    <row r="272" spans="1:6">
      <c r="A272" s="386"/>
      <c r="B272" s="386"/>
      <c r="C272" s="386"/>
      <c r="D272" s="386"/>
      <c r="E272" s="386"/>
      <c r="F272" s="386"/>
    </row>
    <row r="273" spans="1:6">
      <c r="A273" s="386"/>
      <c r="B273" s="386"/>
      <c r="C273" s="386"/>
      <c r="D273" s="386"/>
      <c r="E273" s="386"/>
      <c r="F273" s="386"/>
    </row>
    <row r="274" spans="1:6">
      <c r="A274" s="386"/>
      <c r="B274" s="386"/>
      <c r="C274" s="386"/>
      <c r="D274" s="386"/>
      <c r="E274" s="386"/>
      <c r="F274" s="386"/>
    </row>
    <row r="275" spans="1:6">
      <c r="A275" s="386"/>
      <c r="B275" s="386"/>
      <c r="C275" s="386"/>
      <c r="D275" s="386"/>
      <c r="E275" s="386"/>
      <c r="F275" s="386"/>
    </row>
    <row r="276" spans="1:6">
      <c r="A276" s="386"/>
      <c r="B276" s="386"/>
      <c r="C276" s="386"/>
      <c r="D276" s="386"/>
      <c r="E276" s="386"/>
      <c r="F276" s="386"/>
    </row>
    <row r="277" spans="1:6">
      <c r="A277" s="386"/>
      <c r="B277" s="386"/>
      <c r="C277" s="386"/>
      <c r="D277" s="386"/>
      <c r="E277" s="386"/>
      <c r="F277" s="386"/>
    </row>
    <row r="278" spans="1:6">
      <c r="A278" s="386"/>
      <c r="B278" s="386"/>
      <c r="C278" s="386"/>
      <c r="D278" s="386"/>
      <c r="E278" s="386"/>
      <c r="F278" s="386"/>
    </row>
    <row r="279" spans="1:6">
      <c r="A279" s="386"/>
      <c r="B279" s="386"/>
      <c r="C279" s="386"/>
      <c r="D279" s="386"/>
      <c r="E279" s="386"/>
      <c r="F279" s="386"/>
    </row>
    <row r="280" spans="1:6">
      <c r="A280" s="386"/>
      <c r="B280" s="386"/>
      <c r="C280" s="386"/>
      <c r="D280" s="386"/>
      <c r="E280" s="386"/>
      <c r="F280" s="386"/>
    </row>
    <row r="281" spans="1:6">
      <c r="A281" s="386"/>
      <c r="B281" s="386"/>
      <c r="C281" s="386"/>
      <c r="D281" s="386"/>
      <c r="E281" s="386"/>
      <c r="F281" s="386"/>
    </row>
    <row r="282" spans="1:6">
      <c r="A282" s="386"/>
      <c r="B282" s="386"/>
      <c r="C282" s="386"/>
      <c r="D282" s="386"/>
      <c r="E282" s="386"/>
      <c r="F282" s="386"/>
    </row>
    <row r="283" spans="1:6">
      <c r="A283" s="386"/>
      <c r="B283" s="386"/>
      <c r="C283" s="386"/>
      <c r="D283" s="386"/>
      <c r="E283" s="386"/>
      <c r="F283" s="386"/>
    </row>
    <row r="284" spans="1:6">
      <c r="A284" s="386"/>
      <c r="B284" s="386"/>
      <c r="C284" s="386"/>
      <c r="D284" s="386"/>
      <c r="E284" s="386"/>
      <c r="F284" s="386"/>
    </row>
    <row r="285" spans="1:6">
      <c r="A285" s="386"/>
      <c r="B285" s="386"/>
      <c r="C285" s="386"/>
      <c r="D285" s="386"/>
      <c r="E285" s="386"/>
      <c r="F285" s="386"/>
    </row>
    <row r="286" spans="1:6">
      <c r="A286" s="386"/>
      <c r="B286" s="386"/>
      <c r="C286" s="386"/>
      <c r="D286" s="386"/>
      <c r="E286" s="386"/>
      <c r="F286" s="386"/>
    </row>
    <row r="287" spans="1:6">
      <c r="A287" s="386"/>
      <c r="B287" s="386"/>
      <c r="C287" s="386"/>
      <c r="D287" s="386"/>
      <c r="E287" s="386"/>
      <c r="F287" s="386"/>
    </row>
    <row r="288" spans="1:6">
      <c r="A288" s="386"/>
      <c r="B288" s="386"/>
      <c r="C288" s="386"/>
      <c r="D288" s="386"/>
      <c r="E288" s="386"/>
      <c r="F288" s="386"/>
    </row>
    <row r="289" spans="1:6">
      <c r="A289" s="386"/>
      <c r="B289" s="386"/>
      <c r="C289" s="386"/>
      <c r="D289" s="386"/>
      <c r="E289" s="386"/>
      <c r="F289" s="386"/>
    </row>
    <row r="290" spans="1:6">
      <c r="A290" s="386"/>
      <c r="B290" s="386"/>
      <c r="C290" s="386"/>
      <c r="D290" s="386"/>
      <c r="E290" s="386"/>
      <c r="F290" s="386"/>
    </row>
    <row r="291" spans="1:6">
      <c r="A291" s="386"/>
      <c r="B291" s="386"/>
      <c r="C291" s="386"/>
      <c r="D291" s="386"/>
      <c r="E291" s="386"/>
      <c r="F291" s="386"/>
    </row>
    <row r="292" spans="1:6">
      <c r="A292" s="386"/>
      <c r="B292" s="386"/>
      <c r="C292" s="386"/>
      <c r="D292" s="386"/>
      <c r="E292" s="386"/>
      <c r="F292" s="386"/>
    </row>
    <row r="293" spans="1:6">
      <c r="A293" s="386"/>
      <c r="B293" s="386"/>
      <c r="C293" s="386"/>
      <c r="D293" s="386"/>
      <c r="E293" s="386"/>
      <c r="F293" s="386"/>
    </row>
    <row r="294" spans="1:6">
      <c r="A294" s="386"/>
      <c r="B294" s="386"/>
      <c r="C294" s="386"/>
      <c r="D294" s="386"/>
      <c r="E294" s="386"/>
      <c r="F294" s="386"/>
    </row>
    <row r="295" spans="1:6">
      <c r="A295" s="386"/>
      <c r="B295" s="386"/>
      <c r="C295" s="386"/>
      <c r="D295" s="386"/>
      <c r="E295" s="386"/>
      <c r="F295" s="386"/>
    </row>
    <row r="296" spans="1:6">
      <c r="A296" s="386"/>
      <c r="B296" s="386"/>
      <c r="C296" s="386"/>
      <c r="D296" s="386"/>
      <c r="E296" s="386"/>
      <c r="F296" s="386"/>
    </row>
    <row r="297" spans="1:6">
      <c r="A297" s="386"/>
      <c r="B297" s="386"/>
      <c r="C297" s="386"/>
      <c r="D297" s="386"/>
      <c r="E297" s="386"/>
      <c r="F297" s="386"/>
    </row>
    <row r="298" spans="1:6">
      <c r="A298" s="386"/>
      <c r="B298" s="386"/>
      <c r="C298" s="386"/>
      <c r="D298" s="386"/>
      <c r="E298" s="386"/>
      <c r="F298" s="386"/>
    </row>
    <row r="299" spans="1:6">
      <c r="A299" s="386"/>
      <c r="B299" s="386"/>
      <c r="C299" s="386"/>
      <c r="D299" s="386"/>
      <c r="E299" s="386"/>
      <c r="F299" s="386"/>
    </row>
    <row r="300" spans="1:6">
      <c r="A300" s="386"/>
      <c r="B300" s="386"/>
      <c r="C300" s="386"/>
      <c r="D300" s="386"/>
      <c r="E300" s="386"/>
      <c r="F300" s="386"/>
    </row>
    <row r="301" spans="1:6">
      <c r="A301" s="386"/>
      <c r="B301" s="386"/>
      <c r="C301" s="386"/>
      <c r="D301" s="386"/>
      <c r="E301" s="386"/>
      <c r="F301" s="386"/>
    </row>
    <row r="302" spans="1:6">
      <c r="A302" s="386"/>
      <c r="B302" s="386"/>
      <c r="C302" s="386"/>
      <c r="D302" s="386"/>
      <c r="E302" s="386"/>
      <c r="F302" s="386"/>
    </row>
    <row r="303" spans="1:6">
      <c r="A303" s="386"/>
      <c r="B303" s="386"/>
      <c r="C303" s="386"/>
      <c r="D303" s="386"/>
      <c r="E303" s="386"/>
      <c r="F303" s="386"/>
    </row>
    <row r="304" spans="1:6">
      <c r="A304" s="386"/>
      <c r="B304" s="386"/>
      <c r="C304" s="386"/>
      <c r="D304" s="386"/>
      <c r="E304" s="386"/>
      <c r="F304" s="386"/>
    </row>
    <row r="305" spans="1:6">
      <c r="A305" s="386"/>
      <c r="B305" s="386"/>
      <c r="C305" s="386"/>
      <c r="D305" s="386"/>
      <c r="E305" s="386"/>
      <c r="F305" s="386"/>
    </row>
    <row r="306" spans="1:6">
      <c r="A306" s="386"/>
      <c r="B306" s="386"/>
      <c r="C306" s="386"/>
      <c r="D306" s="386"/>
      <c r="E306" s="386"/>
      <c r="F306" s="386"/>
    </row>
    <row r="307" spans="1:6">
      <c r="A307" s="386"/>
      <c r="B307" s="386"/>
      <c r="C307" s="386"/>
      <c r="D307" s="386"/>
      <c r="E307" s="386"/>
      <c r="F307" s="386"/>
    </row>
    <row r="308" spans="1:6">
      <c r="A308" s="386"/>
      <c r="B308" s="386"/>
      <c r="C308" s="386"/>
      <c r="D308" s="386"/>
      <c r="E308" s="386"/>
      <c r="F308" s="386"/>
    </row>
    <row r="309" spans="1:6">
      <c r="A309" s="386"/>
      <c r="B309" s="386"/>
      <c r="C309" s="386"/>
      <c r="D309" s="386"/>
      <c r="E309" s="386"/>
      <c r="F309" s="386"/>
    </row>
    <row r="310" spans="1:6">
      <c r="A310" s="386"/>
      <c r="B310" s="386"/>
      <c r="C310" s="386"/>
      <c r="D310" s="386"/>
      <c r="E310" s="386"/>
      <c r="F310" s="386"/>
    </row>
    <row r="311" spans="1:6">
      <c r="A311" s="386"/>
      <c r="B311" s="386"/>
      <c r="C311" s="386"/>
      <c r="D311" s="386"/>
      <c r="E311" s="386"/>
      <c r="F311" s="386"/>
    </row>
    <row r="312" spans="1:6">
      <c r="A312" s="386"/>
      <c r="B312" s="386"/>
      <c r="C312" s="386"/>
      <c r="D312" s="386"/>
      <c r="E312" s="386"/>
      <c r="F312" s="386"/>
    </row>
    <row r="313" spans="1:6">
      <c r="A313" s="386"/>
      <c r="B313" s="386"/>
      <c r="C313" s="386"/>
      <c r="D313" s="386"/>
      <c r="E313" s="386"/>
      <c r="F313" s="386"/>
    </row>
    <row r="314" spans="1:6">
      <c r="A314" s="386"/>
      <c r="B314" s="386"/>
      <c r="C314" s="386"/>
      <c r="D314" s="386"/>
      <c r="E314" s="386"/>
      <c r="F314" s="386"/>
    </row>
    <row r="315" spans="1:6">
      <c r="A315" s="386"/>
      <c r="B315" s="386"/>
      <c r="C315" s="386"/>
      <c r="D315" s="386"/>
      <c r="E315" s="386"/>
      <c r="F315" s="386"/>
    </row>
    <row r="316" spans="1:6">
      <c r="A316" s="386"/>
      <c r="B316" s="386"/>
      <c r="C316" s="386"/>
      <c r="D316" s="386"/>
      <c r="E316" s="386"/>
      <c r="F316" s="386"/>
    </row>
    <row r="317" spans="1:6">
      <c r="A317" s="386"/>
      <c r="B317" s="386"/>
      <c r="C317" s="386"/>
      <c r="D317" s="386"/>
      <c r="E317" s="386"/>
      <c r="F317" s="386"/>
    </row>
    <row r="318" spans="1:6">
      <c r="A318" s="386"/>
      <c r="B318" s="386"/>
      <c r="C318" s="386"/>
      <c r="D318" s="386"/>
      <c r="E318" s="386"/>
      <c r="F318" s="386"/>
    </row>
    <row r="319" spans="1:6">
      <c r="A319" s="386"/>
      <c r="B319" s="386"/>
      <c r="C319" s="386"/>
      <c r="D319" s="386"/>
      <c r="E319" s="386"/>
      <c r="F319" s="386"/>
    </row>
    <row r="320" spans="1:6">
      <c r="A320" s="386"/>
      <c r="B320" s="386"/>
      <c r="C320" s="386"/>
      <c r="D320" s="386"/>
      <c r="E320" s="386"/>
      <c r="F320" s="386"/>
    </row>
    <row r="321" spans="1:6">
      <c r="A321" s="386"/>
      <c r="B321" s="386"/>
      <c r="C321" s="386"/>
      <c r="D321" s="386"/>
      <c r="E321" s="386"/>
      <c r="F321" s="386"/>
    </row>
    <row r="322" spans="1:6">
      <c r="A322" s="386"/>
      <c r="B322" s="386"/>
      <c r="C322" s="386"/>
      <c r="D322" s="386"/>
      <c r="E322" s="386"/>
      <c r="F322" s="386"/>
    </row>
    <row r="323" spans="1:6">
      <c r="A323" s="386"/>
      <c r="B323" s="386"/>
      <c r="C323" s="386"/>
      <c r="D323" s="386"/>
      <c r="E323" s="386"/>
      <c r="F323" s="386"/>
    </row>
    <row r="324" spans="1:6">
      <c r="A324" s="386"/>
      <c r="B324" s="386"/>
      <c r="C324" s="386"/>
      <c r="D324" s="386"/>
      <c r="E324" s="386"/>
      <c r="F324" s="386"/>
    </row>
    <row r="325" spans="1:6">
      <c r="A325" s="386"/>
      <c r="B325" s="386"/>
      <c r="C325" s="386"/>
      <c r="D325" s="386"/>
      <c r="E325" s="386"/>
      <c r="F325" s="386"/>
    </row>
    <row r="326" spans="1:6">
      <c r="A326" s="386"/>
      <c r="B326" s="386"/>
      <c r="C326" s="386"/>
      <c r="D326" s="386"/>
      <c r="E326" s="386"/>
      <c r="F326" s="386"/>
    </row>
    <row r="327" spans="1:6">
      <c r="A327" s="386"/>
      <c r="B327" s="386"/>
      <c r="C327" s="386"/>
      <c r="D327" s="386"/>
      <c r="E327" s="386"/>
      <c r="F327" s="386"/>
    </row>
    <row r="328" spans="1:6">
      <c r="A328" s="386"/>
      <c r="B328" s="386"/>
      <c r="C328" s="386"/>
      <c r="D328" s="386"/>
      <c r="E328" s="386"/>
      <c r="F328" s="386"/>
    </row>
    <row r="329" spans="1:6">
      <c r="A329" s="386"/>
      <c r="B329" s="386"/>
      <c r="C329" s="386"/>
      <c r="D329" s="386"/>
      <c r="E329" s="386"/>
      <c r="F329" s="386"/>
    </row>
    <row r="330" spans="1:6">
      <c r="A330" s="386"/>
      <c r="B330" s="386"/>
      <c r="C330" s="386"/>
      <c r="D330" s="386"/>
      <c r="E330" s="386"/>
      <c r="F330" s="386"/>
    </row>
    <row r="331" spans="1:6">
      <c r="A331" s="386"/>
      <c r="B331" s="386"/>
      <c r="C331" s="386"/>
      <c r="D331" s="386"/>
      <c r="E331" s="386"/>
      <c r="F331" s="386"/>
    </row>
    <row r="332" spans="1:6">
      <c r="A332" s="386"/>
      <c r="B332" s="386"/>
      <c r="C332" s="386"/>
      <c r="D332" s="386"/>
      <c r="E332" s="386"/>
      <c r="F332" s="386"/>
    </row>
    <row r="333" spans="1:6">
      <c r="A333" s="386"/>
      <c r="B333" s="386"/>
      <c r="C333" s="386"/>
      <c r="D333" s="386"/>
      <c r="E333" s="386"/>
      <c r="F333" s="386"/>
    </row>
    <row r="334" spans="1:6">
      <c r="A334" s="386"/>
      <c r="B334" s="386"/>
      <c r="C334" s="386"/>
      <c r="D334" s="386"/>
      <c r="E334" s="386"/>
      <c r="F334" s="386"/>
    </row>
    <row r="335" spans="1:6">
      <c r="A335" s="386"/>
      <c r="B335" s="386"/>
      <c r="C335" s="386"/>
      <c r="D335" s="386"/>
      <c r="E335" s="386"/>
      <c r="F335" s="386"/>
    </row>
    <row r="336" spans="1:6">
      <c r="A336" s="386"/>
      <c r="B336" s="386"/>
      <c r="C336" s="386"/>
      <c r="D336" s="386"/>
      <c r="E336" s="386"/>
      <c r="F336" s="386"/>
    </row>
    <row r="337" spans="1:6">
      <c r="A337" s="386"/>
      <c r="B337" s="386"/>
      <c r="C337" s="386"/>
      <c r="D337" s="386"/>
      <c r="E337" s="386"/>
      <c r="F337" s="386"/>
    </row>
    <row r="338" spans="1:6">
      <c r="A338" s="386"/>
      <c r="B338" s="386"/>
      <c r="C338" s="386"/>
      <c r="D338" s="386"/>
      <c r="E338" s="386"/>
      <c r="F338" s="386"/>
    </row>
    <row r="339" spans="1:6">
      <c r="A339" s="386"/>
      <c r="B339" s="386"/>
      <c r="C339" s="386"/>
      <c r="D339" s="386"/>
      <c r="E339" s="386"/>
      <c r="F339" s="386"/>
    </row>
    <row r="340" spans="1:6">
      <c r="A340" s="386"/>
      <c r="B340" s="386"/>
      <c r="C340" s="386"/>
      <c r="D340" s="386"/>
      <c r="E340" s="386"/>
      <c r="F340" s="386"/>
    </row>
    <row r="341" spans="1:6">
      <c r="A341" s="386"/>
      <c r="B341" s="386"/>
      <c r="C341" s="386"/>
      <c r="D341" s="386"/>
      <c r="E341" s="386"/>
      <c r="F341" s="386"/>
    </row>
    <row r="342" spans="1:6">
      <c r="A342" s="386"/>
      <c r="B342" s="386"/>
      <c r="C342" s="386"/>
      <c r="D342" s="386"/>
      <c r="E342" s="386"/>
      <c r="F342" s="386"/>
    </row>
    <row r="343" spans="1:6">
      <c r="A343" s="386"/>
      <c r="B343" s="386"/>
      <c r="C343" s="386"/>
      <c r="D343" s="386"/>
      <c r="E343" s="386"/>
      <c r="F343" s="386"/>
    </row>
    <row r="344" spans="1:6">
      <c r="A344" s="386"/>
      <c r="B344" s="386"/>
      <c r="C344" s="386"/>
      <c r="D344" s="386"/>
      <c r="E344" s="386"/>
      <c r="F344" s="386"/>
    </row>
    <row r="345" spans="1:6">
      <c r="A345" s="386"/>
      <c r="B345" s="386"/>
      <c r="C345" s="386"/>
      <c r="D345" s="386"/>
      <c r="E345" s="386"/>
      <c r="F345" s="386"/>
    </row>
    <row r="346" spans="1:6">
      <c r="A346" s="386"/>
      <c r="B346" s="386"/>
      <c r="C346" s="386"/>
      <c r="D346" s="386"/>
      <c r="E346" s="386"/>
      <c r="F346" s="386"/>
    </row>
    <row r="347" spans="1:6">
      <c r="A347" s="386"/>
      <c r="B347" s="386"/>
      <c r="C347" s="386"/>
      <c r="D347" s="386"/>
      <c r="E347" s="386"/>
      <c r="F347" s="386"/>
    </row>
    <row r="348" spans="1:6">
      <c r="A348" s="386"/>
      <c r="B348" s="386"/>
      <c r="C348" s="386"/>
      <c r="D348" s="386"/>
      <c r="E348" s="386"/>
      <c r="F348" s="386"/>
    </row>
    <row r="349" spans="1:6">
      <c r="A349" s="386"/>
      <c r="B349" s="386"/>
      <c r="C349" s="386"/>
      <c r="D349" s="386"/>
      <c r="E349" s="386"/>
      <c r="F349" s="386"/>
    </row>
    <row r="350" spans="1:6">
      <c r="A350" s="386"/>
      <c r="B350" s="386"/>
      <c r="C350" s="386"/>
      <c r="D350" s="386"/>
      <c r="E350" s="386"/>
      <c r="F350" s="386"/>
    </row>
    <row r="351" spans="1:6">
      <c r="A351" s="386"/>
      <c r="B351" s="386"/>
      <c r="C351" s="386"/>
      <c r="D351" s="386"/>
      <c r="E351" s="386"/>
      <c r="F351" s="386"/>
    </row>
    <row r="352" spans="1:6">
      <c r="A352" s="386"/>
      <c r="B352" s="386"/>
      <c r="C352" s="386"/>
      <c r="D352" s="386"/>
      <c r="E352" s="386"/>
      <c r="F352" s="386"/>
    </row>
    <row r="353" spans="1:6">
      <c r="A353" s="386"/>
      <c r="B353" s="386"/>
      <c r="C353" s="386"/>
      <c r="D353" s="386"/>
      <c r="E353" s="386"/>
      <c r="F353" s="386"/>
    </row>
    <row r="354" spans="1:6">
      <c r="A354" s="386"/>
      <c r="B354" s="386"/>
      <c r="C354" s="386"/>
      <c r="D354" s="386"/>
      <c r="E354" s="386"/>
      <c r="F354" s="386"/>
    </row>
    <row r="355" spans="1:6">
      <c r="A355" s="386"/>
      <c r="B355" s="386"/>
      <c r="C355" s="386"/>
      <c r="D355" s="386"/>
      <c r="E355" s="386"/>
      <c r="F355" s="386"/>
    </row>
    <row r="356" spans="1:6">
      <c r="A356" s="386"/>
      <c r="B356" s="386"/>
      <c r="C356" s="386"/>
      <c r="D356" s="386"/>
      <c r="E356" s="386"/>
      <c r="F356" s="386"/>
    </row>
    <row r="357" spans="1:6">
      <c r="A357" s="386"/>
      <c r="B357" s="386"/>
      <c r="C357" s="386"/>
      <c r="D357" s="386"/>
      <c r="E357" s="386"/>
      <c r="F357" s="386"/>
    </row>
    <row r="358" spans="1:6">
      <c r="A358" s="386"/>
      <c r="B358" s="386"/>
      <c r="C358" s="386"/>
      <c r="D358" s="386"/>
      <c r="E358" s="386"/>
      <c r="F358" s="386"/>
    </row>
    <row r="359" spans="1:6">
      <c r="A359" s="386"/>
      <c r="B359" s="386"/>
      <c r="C359" s="386"/>
      <c r="D359" s="386"/>
      <c r="E359" s="386"/>
      <c r="F359" s="386"/>
    </row>
    <row r="360" spans="1:6">
      <c r="A360" s="386"/>
      <c r="B360" s="386"/>
      <c r="C360" s="386"/>
      <c r="D360" s="386"/>
      <c r="E360" s="386"/>
      <c r="F360" s="386"/>
    </row>
    <row r="361" spans="1:6">
      <c r="A361" s="386"/>
      <c r="B361" s="386"/>
      <c r="C361" s="386"/>
      <c r="D361" s="386"/>
      <c r="E361" s="386"/>
      <c r="F361" s="386"/>
    </row>
    <row r="362" spans="1:6">
      <c r="A362" s="386"/>
      <c r="B362" s="386"/>
      <c r="C362" s="386"/>
      <c r="D362" s="386"/>
      <c r="E362" s="386"/>
      <c r="F362" s="386"/>
    </row>
    <row r="363" spans="1:6">
      <c r="A363" s="386"/>
      <c r="B363" s="386"/>
      <c r="C363" s="386"/>
      <c r="D363" s="386"/>
      <c r="E363" s="386"/>
      <c r="F363" s="386"/>
    </row>
    <row r="364" spans="1:6">
      <c r="A364" s="386"/>
      <c r="B364" s="386"/>
      <c r="C364" s="386"/>
      <c r="D364" s="386"/>
      <c r="E364" s="386"/>
      <c r="F364" s="386"/>
    </row>
    <row r="365" spans="1:6">
      <c r="A365" s="386"/>
      <c r="B365" s="386"/>
      <c r="C365" s="386"/>
      <c r="D365" s="386"/>
      <c r="E365" s="386"/>
      <c r="F365" s="386"/>
    </row>
    <row r="366" spans="1:6">
      <c r="A366" s="386"/>
      <c r="B366" s="386"/>
      <c r="C366" s="386"/>
      <c r="D366" s="386"/>
      <c r="E366" s="386"/>
      <c r="F366" s="386"/>
    </row>
    <row r="367" spans="1:6">
      <c r="A367" s="386"/>
      <c r="B367" s="386"/>
      <c r="C367" s="386"/>
      <c r="D367" s="386"/>
      <c r="E367" s="386"/>
      <c r="F367" s="386"/>
    </row>
    <row r="368" spans="1:6">
      <c r="A368" s="386"/>
      <c r="B368" s="386"/>
      <c r="C368" s="386"/>
      <c r="D368" s="386"/>
      <c r="E368" s="386"/>
      <c r="F368" s="386"/>
    </row>
    <row r="369" spans="1:6">
      <c r="A369" s="386"/>
      <c r="B369" s="386"/>
      <c r="C369" s="386"/>
      <c r="D369" s="386"/>
      <c r="E369" s="386"/>
      <c r="F369" s="386"/>
    </row>
    <row r="370" spans="1:6">
      <c r="A370" s="386"/>
      <c r="B370" s="386"/>
      <c r="C370" s="386"/>
      <c r="D370" s="386"/>
      <c r="E370" s="386"/>
      <c r="F370" s="386"/>
    </row>
    <row r="371" spans="1:6">
      <c r="A371" s="386"/>
      <c r="B371" s="386"/>
      <c r="C371" s="386"/>
      <c r="D371" s="386"/>
      <c r="E371" s="386"/>
      <c r="F371" s="386"/>
    </row>
    <row r="372" spans="1:6">
      <c r="A372" s="386"/>
      <c r="B372" s="386"/>
      <c r="C372" s="386"/>
      <c r="D372" s="386"/>
      <c r="E372" s="386"/>
      <c r="F372" s="386"/>
    </row>
    <row r="373" spans="1:6">
      <c r="A373" s="386"/>
      <c r="B373" s="386"/>
      <c r="C373" s="386"/>
      <c r="D373" s="386"/>
      <c r="E373" s="386"/>
      <c r="F373" s="386"/>
    </row>
    <row r="374" spans="1:6">
      <c r="A374" s="386"/>
      <c r="B374" s="386"/>
      <c r="C374" s="386"/>
      <c r="D374" s="386"/>
      <c r="E374" s="386"/>
      <c r="F374" s="386"/>
    </row>
    <row r="375" spans="1:6">
      <c r="A375" s="386"/>
      <c r="B375" s="386"/>
      <c r="C375" s="386"/>
      <c r="D375" s="386"/>
      <c r="E375" s="386"/>
      <c r="F375" s="386"/>
    </row>
    <row r="376" spans="1:6">
      <c r="A376" s="386"/>
      <c r="B376" s="386"/>
      <c r="C376" s="386"/>
      <c r="D376" s="386"/>
      <c r="E376" s="386"/>
      <c r="F376" s="386"/>
    </row>
    <row r="377" spans="1:6">
      <c r="A377" s="386"/>
      <c r="B377" s="386"/>
      <c r="C377" s="386"/>
      <c r="D377" s="386"/>
      <c r="E377" s="386"/>
      <c r="F377" s="386"/>
    </row>
    <row r="378" spans="1:6">
      <c r="A378" s="386"/>
      <c r="B378" s="386"/>
      <c r="C378" s="386"/>
      <c r="D378" s="386"/>
      <c r="E378" s="386"/>
      <c r="F378" s="386"/>
    </row>
    <row r="379" spans="1:6">
      <c r="A379" s="386"/>
      <c r="B379" s="386"/>
      <c r="C379" s="386"/>
      <c r="D379" s="386"/>
      <c r="E379" s="386"/>
      <c r="F379" s="386"/>
    </row>
    <row r="380" spans="1:6">
      <c r="A380" s="386"/>
      <c r="B380" s="386"/>
      <c r="C380" s="386"/>
      <c r="D380" s="386"/>
      <c r="E380" s="386"/>
      <c r="F380" s="386"/>
    </row>
    <row r="381" spans="1:6">
      <c r="A381" s="386"/>
      <c r="B381" s="386"/>
      <c r="C381" s="386"/>
      <c r="D381" s="386"/>
      <c r="E381" s="386"/>
      <c r="F381" s="386"/>
    </row>
    <row r="382" spans="1:6">
      <c r="A382" s="386"/>
      <c r="B382" s="386"/>
      <c r="C382" s="386"/>
      <c r="D382" s="386"/>
      <c r="E382" s="386"/>
      <c r="F382" s="386"/>
    </row>
    <row r="383" spans="1:6">
      <c r="A383" s="386"/>
      <c r="B383" s="386"/>
      <c r="C383" s="386"/>
      <c r="D383" s="386"/>
      <c r="E383" s="386"/>
      <c r="F383" s="386"/>
    </row>
    <row r="384" spans="1:6">
      <c r="A384" s="386"/>
      <c r="B384" s="386"/>
      <c r="C384" s="386"/>
      <c r="D384" s="386"/>
      <c r="E384" s="386"/>
      <c r="F384" s="386"/>
    </row>
    <row r="385" spans="1:6">
      <c r="A385" s="386"/>
      <c r="B385" s="386"/>
      <c r="C385" s="386"/>
      <c r="D385" s="386"/>
      <c r="E385" s="386"/>
      <c r="F385" s="386"/>
    </row>
    <row r="386" spans="1:6">
      <c r="A386" s="386"/>
      <c r="B386" s="386"/>
      <c r="C386" s="386"/>
      <c r="D386" s="386"/>
      <c r="E386" s="386"/>
      <c r="F386" s="386"/>
    </row>
    <row r="387" spans="1:6">
      <c r="A387" s="386"/>
      <c r="B387" s="386"/>
      <c r="C387" s="386"/>
      <c r="D387" s="386"/>
      <c r="E387" s="386"/>
      <c r="F387" s="386"/>
    </row>
    <row r="388" spans="1:6">
      <c r="A388" s="386"/>
      <c r="B388" s="386"/>
      <c r="C388" s="386"/>
      <c r="D388" s="386"/>
      <c r="E388" s="386"/>
      <c r="F388" s="386"/>
    </row>
    <row r="389" spans="1:6">
      <c r="A389" s="386"/>
      <c r="B389" s="386"/>
      <c r="C389" s="386"/>
      <c r="D389" s="386"/>
      <c r="E389" s="386"/>
      <c r="F389" s="386"/>
    </row>
    <row r="390" spans="1:6">
      <c r="A390" s="386"/>
      <c r="B390" s="386"/>
      <c r="C390" s="386"/>
      <c r="D390" s="386"/>
      <c r="E390" s="386"/>
      <c r="F390" s="386"/>
    </row>
    <row r="391" spans="1:6">
      <c r="A391" s="386"/>
      <c r="B391" s="386"/>
      <c r="C391" s="386"/>
      <c r="D391" s="386"/>
      <c r="E391" s="386"/>
      <c r="F391" s="386"/>
    </row>
    <row r="392" spans="1:6">
      <c r="A392" s="386"/>
      <c r="B392" s="386"/>
      <c r="C392" s="386"/>
      <c r="D392" s="386"/>
      <c r="E392" s="386"/>
      <c r="F392" s="386"/>
    </row>
    <row r="393" spans="1:6">
      <c r="A393" s="386"/>
      <c r="B393" s="386"/>
      <c r="C393" s="386"/>
      <c r="D393" s="386"/>
      <c r="E393" s="386"/>
      <c r="F393" s="386"/>
    </row>
    <row r="394" spans="1:6">
      <c r="A394" s="386"/>
      <c r="B394" s="386"/>
      <c r="C394" s="386"/>
      <c r="D394" s="386"/>
      <c r="E394" s="386"/>
      <c r="F394" s="386"/>
    </row>
    <row r="395" spans="1:6">
      <c r="A395" s="386"/>
      <c r="B395" s="386"/>
      <c r="C395" s="386"/>
      <c r="D395" s="386"/>
      <c r="E395" s="386"/>
      <c r="F395" s="386"/>
    </row>
    <row r="396" spans="1:6">
      <c r="A396" s="386"/>
      <c r="B396" s="386"/>
      <c r="C396" s="386"/>
      <c r="D396" s="386"/>
      <c r="E396" s="386"/>
      <c r="F396" s="386"/>
    </row>
    <row r="397" spans="1:6">
      <c r="A397" s="386"/>
      <c r="B397" s="386"/>
      <c r="C397" s="386"/>
      <c r="D397" s="386"/>
      <c r="E397" s="386"/>
      <c r="F397" s="386"/>
    </row>
    <row r="398" spans="1:6">
      <c r="A398" s="386"/>
      <c r="B398" s="386"/>
      <c r="C398" s="386"/>
      <c r="D398" s="386"/>
      <c r="E398" s="386"/>
      <c r="F398" s="386"/>
    </row>
    <row r="399" spans="1:6">
      <c r="A399" s="386"/>
      <c r="B399" s="386"/>
      <c r="C399" s="386"/>
      <c r="D399" s="386"/>
      <c r="E399" s="386"/>
      <c r="F399" s="386"/>
    </row>
    <row r="400" spans="1:6">
      <c r="A400" s="386"/>
      <c r="B400" s="386"/>
      <c r="C400" s="386"/>
      <c r="D400" s="386"/>
      <c r="E400" s="386"/>
      <c r="F400" s="386"/>
    </row>
    <row r="401" spans="1:6">
      <c r="A401" s="386"/>
      <c r="B401" s="386"/>
      <c r="C401" s="386"/>
      <c r="D401" s="386"/>
      <c r="E401" s="386"/>
      <c r="F401" s="386"/>
    </row>
    <row r="402" spans="1:6">
      <c r="A402" s="386"/>
      <c r="B402" s="386"/>
      <c r="C402" s="386"/>
      <c r="D402" s="386"/>
      <c r="E402" s="386"/>
      <c r="F402" s="386"/>
    </row>
    <row r="403" spans="1:6">
      <c r="A403" s="386"/>
      <c r="B403" s="386"/>
      <c r="C403" s="386"/>
      <c r="D403" s="386"/>
      <c r="E403" s="386"/>
      <c r="F403" s="386"/>
    </row>
    <row r="404" spans="1:6">
      <c r="A404" s="386"/>
      <c r="B404" s="386"/>
      <c r="C404" s="386"/>
      <c r="D404" s="386"/>
      <c r="E404" s="386"/>
      <c r="F404" s="386"/>
    </row>
    <row r="405" spans="1:6">
      <c r="A405" s="386"/>
      <c r="B405" s="386"/>
      <c r="C405" s="386"/>
      <c r="D405" s="386"/>
      <c r="E405" s="386"/>
      <c r="F405" s="386"/>
    </row>
    <row r="406" spans="1:6">
      <c r="A406" s="386"/>
      <c r="B406" s="386"/>
      <c r="C406" s="386"/>
      <c r="D406" s="386"/>
      <c r="E406" s="386"/>
      <c r="F406" s="386"/>
    </row>
    <row r="407" spans="1:6">
      <c r="A407" s="386"/>
      <c r="B407" s="386"/>
      <c r="C407" s="386"/>
      <c r="D407" s="386"/>
      <c r="E407" s="386"/>
      <c r="F407" s="386"/>
    </row>
    <row r="408" spans="1:6">
      <c r="A408" s="386"/>
      <c r="B408" s="386"/>
      <c r="C408" s="386"/>
      <c r="D408" s="386"/>
      <c r="E408" s="386"/>
      <c r="F408" s="386"/>
    </row>
    <row r="409" spans="1:6">
      <c r="A409" s="386"/>
      <c r="B409" s="386"/>
      <c r="C409" s="386"/>
      <c r="D409" s="386"/>
      <c r="E409" s="386"/>
      <c r="F409" s="386"/>
    </row>
    <row r="410" spans="1:6">
      <c r="A410" s="386"/>
      <c r="B410" s="386"/>
      <c r="C410" s="386"/>
      <c r="D410" s="386"/>
      <c r="E410" s="386"/>
      <c r="F410" s="386"/>
    </row>
    <row r="411" spans="1:6">
      <c r="A411" s="386"/>
      <c r="B411" s="386"/>
      <c r="C411" s="386"/>
      <c r="D411" s="386"/>
      <c r="E411" s="386"/>
      <c r="F411" s="386"/>
    </row>
    <row r="412" spans="1:6">
      <c r="A412" s="386"/>
      <c r="B412" s="386"/>
      <c r="C412" s="386"/>
      <c r="D412" s="386"/>
      <c r="E412" s="386"/>
      <c r="F412" s="386"/>
    </row>
    <row r="413" spans="1:6">
      <c r="A413" s="386"/>
      <c r="B413" s="386"/>
      <c r="C413" s="386"/>
      <c r="D413" s="386"/>
      <c r="E413" s="386"/>
      <c r="F413" s="386"/>
    </row>
    <row r="414" spans="1:6">
      <c r="A414" s="386"/>
      <c r="B414" s="386"/>
      <c r="C414" s="386"/>
      <c r="D414" s="386"/>
      <c r="E414" s="386"/>
      <c r="F414" s="386"/>
    </row>
    <row r="415" spans="1:6">
      <c r="A415" s="386"/>
      <c r="B415" s="386"/>
      <c r="C415" s="386"/>
      <c r="D415" s="386"/>
      <c r="E415" s="386"/>
      <c r="F415" s="386"/>
    </row>
    <row r="416" spans="1:6">
      <c r="A416" s="386"/>
      <c r="B416" s="386"/>
      <c r="C416" s="386"/>
      <c r="D416" s="386"/>
      <c r="E416" s="386"/>
      <c r="F416" s="386"/>
    </row>
    <row r="417" spans="1:6">
      <c r="A417" s="386"/>
      <c r="B417" s="386"/>
      <c r="C417" s="386"/>
      <c r="D417" s="386"/>
      <c r="E417" s="386"/>
      <c r="F417" s="386"/>
    </row>
    <row r="418" spans="1:6">
      <c r="A418" s="386"/>
      <c r="B418" s="386"/>
      <c r="C418" s="386"/>
      <c r="D418" s="386"/>
      <c r="E418" s="386"/>
      <c r="F418" s="386"/>
    </row>
    <row r="419" spans="1:6">
      <c r="A419" s="386"/>
      <c r="B419" s="386"/>
      <c r="C419" s="386"/>
      <c r="D419" s="386"/>
      <c r="E419" s="386"/>
      <c r="F419" s="386"/>
    </row>
    <row r="420" spans="1:6">
      <c r="A420" s="386"/>
      <c r="B420" s="386"/>
      <c r="C420" s="386"/>
      <c r="D420" s="386"/>
      <c r="E420" s="386"/>
      <c r="F420" s="386"/>
    </row>
    <row r="421" spans="1:6">
      <c r="A421" s="386"/>
      <c r="B421" s="386"/>
      <c r="C421" s="386"/>
      <c r="D421" s="386"/>
      <c r="E421" s="386"/>
      <c r="F421" s="386"/>
    </row>
    <row r="422" spans="1:6">
      <c r="A422" s="386"/>
      <c r="B422" s="386"/>
      <c r="C422" s="386"/>
      <c r="D422" s="386"/>
      <c r="E422" s="386"/>
      <c r="F422" s="386"/>
    </row>
    <row r="423" spans="1:6">
      <c r="A423" s="386"/>
      <c r="B423" s="386"/>
      <c r="C423" s="386"/>
      <c r="D423" s="386"/>
      <c r="E423" s="386"/>
      <c r="F423" s="386"/>
    </row>
    <row r="424" spans="1:6">
      <c r="A424" s="386"/>
      <c r="B424" s="386"/>
      <c r="C424" s="386"/>
      <c r="D424" s="386"/>
      <c r="E424" s="386"/>
      <c r="F424" s="386"/>
    </row>
    <row r="425" spans="1:6">
      <c r="A425" s="386"/>
      <c r="B425" s="386"/>
      <c r="C425" s="386"/>
      <c r="D425" s="386"/>
      <c r="E425" s="386"/>
      <c r="F425" s="386"/>
    </row>
    <row r="426" spans="1:6">
      <c r="A426" s="386"/>
      <c r="B426" s="386"/>
      <c r="C426" s="386"/>
      <c r="D426" s="386"/>
      <c r="E426" s="386"/>
      <c r="F426" s="386"/>
    </row>
    <row r="427" spans="1:6">
      <c r="A427" s="386"/>
      <c r="B427" s="386"/>
      <c r="C427" s="386"/>
      <c r="D427" s="386"/>
      <c r="E427" s="386"/>
      <c r="F427" s="386"/>
    </row>
    <row r="428" spans="1:6">
      <c r="A428" s="386"/>
      <c r="B428" s="386"/>
      <c r="C428" s="386"/>
      <c r="D428" s="386"/>
      <c r="E428" s="386"/>
      <c r="F428" s="386"/>
    </row>
    <row r="429" spans="1:6">
      <c r="A429" s="386"/>
      <c r="B429" s="386"/>
      <c r="C429" s="386"/>
      <c r="D429" s="386"/>
      <c r="E429" s="386"/>
      <c r="F429" s="386"/>
    </row>
    <row r="430" spans="1:6">
      <c r="A430" s="386"/>
      <c r="B430" s="386"/>
      <c r="C430" s="386"/>
      <c r="D430" s="386"/>
      <c r="E430" s="386"/>
      <c r="F430" s="386"/>
    </row>
    <row r="431" spans="1:6">
      <c r="A431" s="386"/>
      <c r="B431" s="386"/>
      <c r="C431" s="386"/>
      <c r="D431" s="386"/>
      <c r="E431" s="386"/>
      <c r="F431" s="386"/>
    </row>
    <row r="432" spans="1:6">
      <c r="A432" s="386"/>
      <c r="B432" s="386"/>
      <c r="C432" s="386"/>
      <c r="D432" s="386"/>
      <c r="E432" s="386"/>
      <c r="F432" s="386"/>
    </row>
    <row r="433" spans="1:6">
      <c r="A433" s="386"/>
      <c r="B433" s="386"/>
      <c r="C433" s="386"/>
      <c r="D433" s="386"/>
      <c r="E433" s="386"/>
      <c r="F433" s="386"/>
    </row>
    <row r="434" spans="1:6">
      <c r="A434" s="386"/>
      <c r="B434" s="386"/>
      <c r="C434" s="386"/>
      <c r="D434" s="386"/>
      <c r="E434" s="386"/>
      <c r="F434" s="386"/>
    </row>
    <row r="435" spans="1:6">
      <c r="A435" s="386"/>
      <c r="B435" s="386"/>
      <c r="C435" s="386"/>
      <c r="D435" s="386"/>
      <c r="E435" s="386"/>
      <c r="F435" s="386"/>
    </row>
    <row r="436" spans="1:6">
      <c r="A436" s="386"/>
      <c r="B436" s="386"/>
      <c r="C436" s="386"/>
      <c r="D436" s="386"/>
      <c r="E436" s="386"/>
      <c r="F436" s="386"/>
    </row>
    <row r="437" spans="1:6">
      <c r="A437" s="386"/>
      <c r="B437" s="386"/>
      <c r="C437" s="386"/>
      <c r="D437" s="386"/>
      <c r="E437" s="386"/>
      <c r="F437" s="386"/>
    </row>
    <row r="438" spans="1:6">
      <c r="A438" s="386"/>
      <c r="B438" s="386"/>
      <c r="C438" s="386"/>
      <c r="D438" s="386"/>
      <c r="E438" s="386"/>
      <c r="F438" s="386"/>
    </row>
    <row r="439" spans="1:6">
      <c r="A439" s="386"/>
      <c r="B439" s="386"/>
      <c r="C439" s="386"/>
      <c r="D439" s="386"/>
      <c r="E439" s="386"/>
      <c r="F439" s="386"/>
    </row>
    <row r="440" spans="1:6">
      <c r="A440" s="386"/>
      <c r="B440" s="386"/>
      <c r="C440" s="386"/>
      <c r="D440" s="386"/>
      <c r="E440" s="386"/>
      <c r="F440" s="386"/>
    </row>
    <row r="441" spans="1:6">
      <c r="A441" s="386"/>
      <c r="B441" s="386"/>
      <c r="C441" s="386"/>
      <c r="D441" s="386"/>
      <c r="E441" s="386"/>
      <c r="F441" s="386"/>
    </row>
    <row r="442" spans="1:6">
      <c r="A442" s="386"/>
      <c r="B442" s="386"/>
      <c r="C442" s="386"/>
      <c r="D442" s="386"/>
      <c r="E442" s="386"/>
      <c r="F442" s="386"/>
    </row>
    <row r="443" spans="1:6">
      <c r="A443" s="386"/>
      <c r="B443" s="386"/>
      <c r="C443" s="386"/>
      <c r="D443" s="386"/>
      <c r="E443" s="386"/>
      <c r="F443" s="386"/>
    </row>
    <row r="444" spans="1:6">
      <c r="A444" s="386"/>
      <c r="B444" s="386"/>
      <c r="C444" s="386"/>
      <c r="D444" s="386"/>
      <c r="E444" s="386"/>
      <c r="F444" s="386"/>
    </row>
    <row r="445" spans="1:6">
      <c r="A445" s="386"/>
      <c r="B445" s="386"/>
      <c r="C445" s="386"/>
      <c r="D445" s="386"/>
      <c r="E445" s="386"/>
      <c r="F445" s="386"/>
    </row>
    <row r="446" spans="1:6">
      <c r="A446" s="386"/>
      <c r="B446" s="386"/>
      <c r="C446" s="386"/>
      <c r="D446" s="386"/>
      <c r="E446" s="386"/>
      <c r="F446" s="386"/>
    </row>
    <row r="447" spans="1:6">
      <c r="A447" s="386"/>
      <c r="B447" s="386"/>
      <c r="C447" s="386"/>
      <c r="D447" s="386"/>
      <c r="E447" s="386"/>
      <c r="F447" s="386"/>
    </row>
    <row r="448" spans="1:6">
      <c r="A448" s="386"/>
      <c r="B448" s="386"/>
      <c r="C448" s="386"/>
      <c r="D448" s="386"/>
      <c r="E448" s="386"/>
      <c r="F448" s="386"/>
    </row>
    <row r="449" spans="1:6">
      <c r="A449" s="386"/>
      <c r="B449" s="386"/>
      <c r="C449" s="386"/>
      <c r="D449" s="386"/>
      <c r="E449" s="386"/>
      <c r="F449" s="386"/>
    </row>
    <row r="450" spans="1:6">
      <c r="A450" s="386"/>
      <c r="B450" s="386"/>
      <c r="C450" s="386"/>
      <c r="D450" s="386"/>
      <c r="E450" s="386"/>
      <c r="F450" s="386"/>
    </row>
    <row r="451" spans="1:6">
      <c r="A451" s="386"/>
      <c r="B451" s="386"/>
      <c r="C451" s="386"/>
      <c r="D451" s="386"/>
      <c r="E451" s="386"/>
      <c r="F451" s="386"/>
    </row>
    <row r="452" spans="1:6">
      <c r="A452" s="386"/>
      <c r="B452" s="386"/>
      <c r="C452" s="386"/>
      <c r="D452" s="386"/>
      <c r="E452" s="386"/>
      <c r="F452" s="386"/>
    </row>
    <row r="453" spans="1:6">
      <c r="A453" s="386"/>
      <c r="B453" s="386"/>
      <c r="C453" s="386"/>
      <c r="D453" s="386"/>
      <c r="E453" s="386"/>
      <c r="F453" s="386"/>
    </row>
    <row r="454" spans="1:6">
      <c r="A454" s="386"/>
      <c r="B454" s="386"/>
      <c r="C454" s="386"/>
      <c r="D454" s="386"/>
      <c r="E454" s="386"/>
      <c r="F454" s="386"/>
    </row>
    <row r="455" spans="1:6">
      <c r="A455" s="386"/>
      <c r="B455" s="386"/>
      <c r="C455" s="386"/>
      <c r="D455" s="386"/>
      <c r="E455" s="386"/>
      <c r="F455" s="386"/>
    </row>
    <row r="456" spans="1:6">
      <c r="A456" s="386"/>
      <c r="B456" s="386"/>
      <c r="C456" s="386"/>
      <c r="D456" s="386"/>
      <c r="E456" s="386"/>
      <c r="F456" s="386"/>
    </row>
    <row r="457" spans="1:6">
      <c r="A457" s="386"/>
      <c r="B457" s="386"/>
      <c r="C457" s="386"/>
      <c r="D457" s="386"/>
      <c r="E457" s="386"/>
      <c r="F457" s="386"/>
    </row>
    <row r="458" spans="1:6">
      <c r="A458" s="386"/>
      <c r="B458" s="386"/>
      <c r="C458" s="386"/>
      <c r="D458" s="386"/>
      <c r="E458" s="386"/>
      <c r="F458" s="386"/>
    </row>
    <row r="459" spans="1:6">
      <c r="A459" s="386"/>
      <c r="B459" s="386"/>
      <c r="C459" s="386"/>
      <c r="D459" s="386"/>
      <c r="E459" s="386"/>
      <c r="F459" s="386"/>
    </row>
    <row r="460" spans="1:6">
      <c r="A460" s="386"/>
      <c r="B460" s="386"/>
      <c r="C460" s="386"/>
      <c r="D460" s="386"/>
      <c r="E460" s="386"/>
      <c r="F460" s="386"/>
    </row>
    <row r="461" spans="1:6">
      <c r="A461" s="386"/>
      <c r="B461" s="386"/>
      <c r="C461" s="386"/>
      <c r="D461" s="386"/>
      <c r="E461" s="386"/>
      <c r="F461" s="386"/>
    </row>
    <row r="462" spans="1:6">
      <c r="A462" s="386"/>
      <c r="B462" s="386"/>
      <c r="C462" s="386"/>
      <c r="D462" s="386"/>
      <c r="E462" s="386"/>
      <c r="F462" s="386"/>
    </row>
    <row r="463" spans="1:6">
      <c r="A463" s="386"/>
      <c r="B463" s="386"/>
      <c r="C463" s="386"/>
      <c r="D463" s="386"/>
      <c r="E463" s="386"/>
      <c r="F463" s="386"/>
    </row>
    <row r="464" spans="1:6">
      <c r="A464" s="386"/>
      <c r="B464" s="386"/>
      <c r="C464" s="386"/>
      <c r="D464" s="386"/>
      <c r="E464" s="386"/>
      <c r="F464" s="386"/>
    </row>
    <row r="465" spans="1:6">
      <c r="A465" s="386"/>
      <c r="B465" s="386"/>
      <c r="C465" s="386"/>
      <c r="D465" s="386"/>
      <c r="E465" s="386"/>
      <c r="F465" s="386"/>
    </row>
    <row r="466" spans="1:6">
      <c r="A466" s="386"/>
      <c r="B466" s="386"/>
      <c r="C466" s="386"/>
      <c r="D466" s="386"/>
      <c r="E466" s="386"/>
      <c r="F466" s="386"/>
    </row>
    <row r="467" spans="1:6">
      <c r="A467" s="386"/>
      <c r="B467" s="386"/>
      <c r="C467" s="386"/>
      <c r="D467" s="386"/>
      <c r="E467" s="386"/>
      <c r="F467" s="386"/>
    </row>
    <row r="468" spans="1:6">
      <c r="A468" s="386"/>
      <c r="B468" s="386"/>
      <c r="C468" s="386"/>
      <c r="D468" s="386"/>
      <c r="E468" s="386"/>
      <c r="F468" s="386"/>
    </row>
    <row r="469" spans="1:6">
      <c r="A469" s="386"/>
      <c r="B469" s="386"/>
      <c r="C469" s="386"/>
      <c r="D469" s="386"/>
      <c r="E469" s="386"/>
      <c r="F469" s="386"/>
    </row>
    <row r="470" spans="1:6">
      <c r="A470" s="386"/>
      <c r="B470" s="386"/>
      <c r="C470" s="386"/>
      <c r="D470" s="386"/>
      <c r="E470" s="386"/>
      <c r="F470" s="386"/>
    </row>
    <row r="471" spans="1:6">
      <c r="A471" s="386"/>
      <c r="B471" s="386"/>
      <c r="C471" s="386"/>
      <c r="D471" s="386"/>
      <c r="E471" s="386"/>
      <c r="F471" s="386"/>
    </row>
    <row r="472" spans="1:6">
      <c r="A472" s="386"/>
      <c r="B472" s="386"/>
      <c r="C472" s="386"/>
      <c r="D472" s="386"/>
      <c r="E472" s="386"/>
      <c r="F472" s="386"/>
    </row>
    <row r="473" spans="1:6">
      <c r="A473" s="386"/>
      <c r="B473" s="386"/>
      <c r="C473" s="386"/>
      <c r="D473" s="386"/>
      <c r="E473" s="386"/>
      <c r="F473" s="386"/>
    </row>
    <row r="474" spans="1:6">
      <c r="A474" s="386"/>
      <c r="B474" s="386"/>
      <c r="C474" s="386"/>
      <c r="D474" s="386"/>
      <c r="E474" s="386"/>
      <c r="F474" s="386"/>
    </row>
    <row r="475" spans="1:6">
      <c r="A475" s="386"/>
      <c r="B475" s="386"/>
      <c r="C475" s="386"/>
      <c r="D475" s="386"/>
      <c r="E475" s="386"/>
      <c r="F475" s="386"/>
    </row>
    <row r="476" spans="1:6">
      <c r="A476" s="386"/>
      <c r="B476" s="386"/>
      <c r="C476" s="386"/>
      <c r="D476" s="386"/>
      <c r="E476" s="386"/>
      <c r="F476" s="386"/>
    </row>
    <row r="477" spans="1:6">
      <c r="A477" s="386"/>
      <c r="B477" s="386"/>
      <c r="C477" s="386"/>
      <c r="D477" s="386"/>
      <c r="E477" s="386"/>
      <c r="F477" s="386"/>
    </row>
    <row r="478" spans="1:6">
      <c r="A478" s="386"/>
      <c r="B478" s="386"/>
      <c r="C478" s="386"/>
      <c r="D478" s="386"/>
      <c r="E478" s="386"/>
      <c r="F478" s="386"/>
    </row>
    <row r="479" spans="1:6">
      <c r="A479" s="386"/>
      <c r="B479" s="386"/>
      <c r="C479" s="386"/>
      <c r="D479" s="386"/>
      <c r="E479" s="386"/>
      <c r="F479" s="386"/>
    </row>
    <row r="480" spans="1:6">
      <c r="A480" s="386"/>
      <c r="B480" s="386"/>
      <c r="C480" s="386"/>
      <c r="D480" s="386"/>
      <c r="E480" s="386"/>
      <c r="F480" s="386"/>
    </row>
    <row r="481" spans="1:6">
      <c r="A481" s="386"/>
      <c r="B481" s="386"/>
      <c r="C481" s="386"/>
      <c r="D481" s="386"/>
      <c r="E481" s="386"/>
      <c r="F481" s="386"/>
    </row>
    <row r="482" spans="1:6">
      <c r="A482" s="386"/>
      <c r="B482" s="386"/>
      <c r="C482" s="386"/>
      <c r="D482" s="386"/>
      <c r="E482" s="386"/>
      <c r="F482" s="386"/>
    </row>
    <row r="483" spans="1:6">
      <c r="A483" s="386"/>
      <c r="B483" s="386"/>
      <c r="C483" s="386"/>
      <c r="D483" s="386"/>
      <c r="E483" s="386"/>
      <c r="F483" s="386"/>
    </row>
    <row r="484" spans="1:6">
      <c r="A484" s="386"/>
      <c r="B484" s="386"/>
      <c r="C484" s="386"/>
      <c r="D484" s="386"/>
      <c r="E484" s="386"/>
      <c r="F484" s="386"/>
    </row>
    <row r="485" spans="1:6">
      <c r="A485" s="386"/>
      <c r="B485" s="386"/>
      <c r="C485" s="386"/>
      <c r="D485" s="386"/>
      <c r="E485" s="386"/>
      <c r="F485" s="386"/>
    </row>
    <row r="486" spans="1:6">
      <c r="A486" s="386"/>
      <c r="B486" s="386"/>
      <c r="C486" s="386"/>
      <c r="D486" s="386"/>
      <c r="E486" s="386"/>
      <c r="F486" s="386"/>
    </row>
    <row r="487" spans="1:6">
      <c r="A487" s="386"/>
      <c r="B487" s="386"/>
      <c r="C487" s="386"/>
      <c r="D487" s="386"/>
      <c r="E487" s="386"/>
      <c r="F487" s="386"/>
    </row>
    <row r="488" spans="1:6">
      <c r="A488" s="386"/>
      <c r="B488" s="386"/>
      <c r="C488" s="386"/>
      <c r="D488" s="386"/>
      <c r="E488" s="386"/>
      <c r="F488" s="386"/>
    </row>
    <row r="489" spans="1:6">
      <c r="A489" s="386"/>
      <c r="B489" s="386"/>
      <c r="C489" s="386"/>
      <c r="D489" s="386"/>
      <c r="E489" s="386"/>
      <c r="F489" s="386"/>
    </row>
    <row r="490" spans="1:6">
      <c r="A490" s="386"/>
      <c r="B490" s="386"/>
      <c r="C490" s="386"/>
      <c r="D490" s="386"/>
      <c r="E490" s="386"/>
      <c r="F490" s="386"/>
    </row>
    <row r="491" spans="1:6">
      <c r="A491" s="386"/>
      <c r="B491" s="386"/>
      <c r="C491" s="386"/>
      <c r="D491" s="386"/>
      <c r="E491" s="386"/>
      <c r="F491" s="386"/>
    </row>
    <row r="492" spans="1:6">
      <c r="A492" s="386"/>
      <c r="B492" s="386"/>
      <c r="C492" s="386"/>
      <c r="D492" s="386"/>
      <c r="E492" s="386"/>
      <c r="F492" s="386"/>
    </row>
    <row r="493" spans="1:6">
      <c r="A493" s="386"/>
      <c r="B493" s="386"/>
      <c r="C493" s="386"/>
      <c r="D493" s="386"/>
      <c r="E493" s="386"/>
      <c r="F493" s="386"/>
    </row>
    <row r="494" spans="1:6">
      <c r="A494" s="386"/>
      <c r="B494" s="386"/>
      <c r="C494" s="386"/>
      <c r="D494" s="386"/>
      <c r="E494" s="386"/>
      <c r="F494" s="386"/>
    </row>
    <row r="495" spans="1:6">
      <c r="A495" s="386"/>
      <c r="B495" s="386"/>
      <c r="C495" s="386"/>
      <c r="D495" s="386"/>
      <c r="E495" s="386"/>
      <c r="F495" s="386"/>
    </row>
    <row r="496" spans="1:6">
      <c r="A496" s="386"/>
      <c r="B496" s="386"/>
      <c r="C496" s="386"/>
      <c r="D496" s="386"/>
      <c r="E496" s="386"/>
      <c r="F496" s="386"/>
    </row>
    <row r="497" spans="1:6">
      <c r="A497" s="386"/>
      <c r="B497" s="386"/>
      <c r="C497" s="386"/>
      <c r="D497" s="386"/>
      <c r="E497" s="386"/>
      <c r="F497" s="386"/>
    </row>
    <row r="498" spans="1:6">
      <c r="A498" s="386"/>
      <c r="B498" s="386"/>
      <c r="C498" s="386"/>
      <c r="D498" s="386"/>
      <c r="E498" s="386"/>
      <c r="F498" s="386"/>
    </row>
  </sheetData>
  <printOptions horizontalCentered="1"/>
  <pageMargins left="0.75" right="0.75" top="1" bottom="1" header="0.4921259845" footer="0.492125984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"/>
  <sheetViews>
    <sheetView zoomScale="85" zoomScaleNormal="85" zoomScaleSheetLayoutView="100" workbookViewId="0">
      <selection activeCell="G8" sqref="G8"/>
    </sheetView>
  </sheetViews>
  <sheetFormatPr defaultRowHeight="12.75"/>
  <cols>
    <col min="1" max="1" width="5.5" style="310" customWidth="1"/>
    <col min="2" max="2" width="7.83203125" style="310" customWidth="1"/>
    <col min="3" max="3" width="16.33203125" style="310" customWidth="1"/>
    <col min="4" max="4" width="52.1640625" style="310" customWidth="1"/>
    <col min="5" max="5" width="6.6640625" style="310" customWidth="1"/>
    <col min="6" max="6" width="11.33203125" style="310" customWidth="1"/>
    <col min="7" max="9" width="14.83203125" style="310" customWidth="1"/>
    <col min="10" max="15" width="0" style="310" hidden="1" customWidth="1"/>
    <col min="16" max="16" width="11.33203125" style="310" customWidth="1"/>
    <col min="17" max="26" width="0" style="310" hidden="1" customWidth="1"/>
    <col min="27" max="27" width="9.33203125" style="310"/>
    <col min="28" max="28" width="10" style="310" bestFit="1" customWidth="1"/>
    <col min="29" max="29" width="13.33203125" style="310" customWidth="1"/>
    <col min="30" max="30" width="18.33203125" style="310" customWidth="1"/>
    <col min="31" max="31" width="47.33203125" style="310" bestFit="1" customWidth="1"/>
    <col min="32" max="252" width="9.33203125" style="310"/>
    <col min="253" max="253" width="5.5" style="310" customWidth="1"/>
    <col min="254" max="254" width="7.83203125" style="310" customWidth="1"/>
    <col min="255" max="255" width="16.33203125" style="310" customWidth="1"/>
    <col min="256" max="256" width="52.1640625" style="310" customWidth="1"/>
    <col min="257" max="257" width="6.6640625" style="310" customWidth="1"/>
    <col min="258" max="258" width="11.33203125" style="310" customWidth="1"/>
    <col min="259" max="261" width="14.83203125" style="310" customWidth="1"/>
    <col min="262" max="267" width="0" style="310" hidden="1" customWidth="1"/>
    <col min="268" max="268" width="11.33203125" style="310" customWidth="1"/>
    <col min="269" max="278" width="0" style="310" hidden="1" customWidth="1"/>
    <col min="279" max="286" width="9.33203125" style="310"/>
    <col min="287" max="287" width="47.33203125" style="310" bestFit="1" customWidth="1"/>
    <col min="288" max="508" width="9.33203125" style="310"/>
    <col min="509" max="509" width="5.5" style="310" customWidth="1"/>
    <col min="510" max="510" width="7.83203125" style="310" customWidth="1"/>
    <col min="511" max="511" width="16.33203125" style="310" customWidth="1"/>
    <col min="512" max="512" width="52.1640625" style="310" customWidth="1"/>
    <col min="513" max="513" width="6.6640625" style="310" customWidth="1"/>
    <col min="514" max="514" width="11.33203125" style="310" customWidth="1"/>
    <col min="515" max="517" width="14.83203125" style="310" customWidth="1"/>
    <col min="518" max="523" width="0" style="310" hidden="1" customWidth="1"/>
    <col min="524" max="524" width="11.33203125" style="310" customWidth="1"/>
    <col min="525" max="534" width="0" style="310" hidden="1" customWidth="1"/>
    <col min="535" max="542" width="9.33203125" style="310"/>
    <col min="543" max="543" width="47.33203125" style="310" bestFit="1" customWidth="1"/>
    <col min="544" max="764" width="9.33203125" style="310"/>
    <col min="765" max="765" width="5.5" style="310" customWidth="1"/>
    <col min="766" max="766" width="7.83203125" style="310" customWidth="1"/>
    <col min="767" max="767" width="16.33203125" style="310" customWidth="1"/>
    <col min="768" max="768" width="52.1640625" style="310" customWidth="1"/>
    <col min="769" max="769" width="6.6640625" style="310" customWidth="1"/>
    <col min="770" max="770" width="11.33203125" style="310" customWidth="1"/>
    <col min="771" max="773" width="14.83203125" style="310" customWidth="1"/>
    <col min="774" max="779" width="0" style="310" hidden="1" customWidth="1"/>
    <col min="780" max="780" width="11.33203125" style="310" customWidth="1"/>
    <col min="781" max="790" width="0" style="310" hidden="1" customWidth="1"/>
    <col min="791" max="798" width="9.33203125" style="310"/>
    <col min="799" max="799" width="47.33203125" style="310" bestFit="1" customWidth="1"/>
    <col min="800" max="1020" width="9.33203125" style="310"/>
    <col min="1021" max="1021" width="5.5" style="310" customWidth="1"/>
    <col min="1022" max="1022" width="7.83203125" style="310" customWidth="1"/>
    <col min="1023" max="1023" width="16.33203125" style="310" customWidth="1"/>
    <col min="1024" max="1024" width="52.1640625" style="310" customWidth="1"/>
    <col min="1025" max="1025" width="6.6640625" style="310" customWidth="1"/>
    <col min="1026" max="1026" width="11.33203125" style="310" customWidth="1"/>
    <col min="1027" max="1029" width="14.83203125" style="310" customWidth="1"/>
    <col min="1030" max="1035" width="0" style="310" hidden="1" customWidth="1"/>
    <col min="1036" max="1036" width="11.33203125" style="310" customWidth="1"/>
    <col min="1037" max="1046" width="0" style="310" hidden="1" customWidth="1"/>
    <col min="1047" max="1054" width="9.33203125" style="310"/>
    <col min="1055" max="1055" width="47.33203125" style="310" bestFit="1" customWidth="1"/>
    <col min="1056" max="1276" width="9.33203125" style="310"/>
    <col min="1277" max="1277" width="5.5" style="310" customWidth="1"/>
    <col min="1278" max="1278" width="7.83203125" style="310" customWidth="1"/>
    <col min="1279" max="1279" width="16.33203125" style="310" customWidth="1"/>
    <col min="1280" max="1280" width="52.1640625" style="310" customWidth="1"/>
    <col min="1281" max="1281" width="6.6640625" style="310" customWidth="1"/>
    <col min="1282" max="1282" width="11.33203125" style="310" customWidth="1"/>
    <col min="1283" max="1285" width="14.83203125" style="310" customWidth="1"/>
    <col min="1286" max="1291" width="0" style="310" hidden="1" customWidth="1"/>
    <col min="1292" max="1292" width="11.33203125" style="310" customWidth="1"/>
    <col min="1293" max="1302" width="0" style="310" hidden="1" customWidth="1"/>
    <col min="1303" max="1310" width="9.33203125" style="310"/>
    <col min="1311" max="1311" width="47.33203125" style="310" bestFit="1" customWidth="1"/>
    <col min="1312" max="1532" width="9.33203125" style="310"/>
    <col min="1533" max="1533" width="5.5" style="310" customWidth="1"/>
    <col min="1534" max="1534" width="7.83203125" style="310" customWidth="1"/>
    <col min="1535" max="1535" width="16.33203125" style="310" customWidth="1"/>
    <col min="1536" max="1536" width="52.1640625" style="310" customWidth="1"/>
    <col min="1537" max="1537" width="6.6640625" style="310" customWidth="1"/>
    <col min="1538" max="1538" width="11.33203125" style="310" customWidth="1"/>
    <col min="1539" max="1541" width="14.83203125" style="310" customWidth="1"/>
    <col min="1542" max="1547" width="0" style="310" hidden="1" customWidth="1"/>
    <col min="1548" max="1548" width="11.33203125" style="310" customWidth="1"/>
    <col min="1549" max="1558" width="0" style="310" hidden="1" customWidth="1"/>
    <col min="1559" max="1566" width="9.33203125" style="310"/>
    <col min="1567" max="1567" width="47.33203125" style="310" bestFit="1" customWidth="1"/>
    <col min="1568" max="1788" width="9.33203125" style="310"/>
    <col min="1789" max="1789" width="5.5" style="310" customWidth="1"/>
    <col min="1790" max="1790" width="7.83203125" style="310" customWidth="1"/>
    <col min="1791" max="1791" width="16.33203125" style="310" customWidth="1"/>
    <col min="1792" max="1792" width="52.1640625" style="310" customWidth="1"/>
    <col min="1793" max="1793" width="6.6640625" style="310" customWidth="1"/>
    <col min="1794" max="1794" width="11.33203125" style="310" customWidth="1"/>
    <col min="1795" max="1797" width="14.83203125" style="310" customWidth="1"/>
    <col min="1798" max="1803" width="0" style="310" hidden="1" customWidth="1"/>
    <col min="1804" max="1804" width="11.33203125" style="310" customWidth="1"/>
    <col min="1805" max="1814" width="0" style="310" hidden="1" customWidth="1"/>
    <col min="1815" max="1822" width="9.33203125" style="310"/>
    <col min="1823" max="1823" width="47.33203125" style="310" bestFit="1" customWidth="1"/>
    <col min="1824" max="2044" width="9.33203125" style="310"/>
    <col min="2045" max="2045" width="5.5" style="310" customWidth="1"/>
    <col min="2046" max="2046" width="7.83203125" style="310" customWidth="1"/>
    <col min="2047" max="2047" width="16.33203125" style="310" customWidth="1"/>
    <col min="2048" max="2048" width="52.1640625" style="310" customWidth="1"/>
    <col min="2049" max="2049" width="6.6640625" style="310" customWidth="1"/>
    <col min="2050" max="2050" width="11.33203125" style="310" customWidth="1"/>
    <col min="2051" max="2053" width="14.83203125" style="310" customWidth="1"/>
    <col min="2054" max="2059" width="0" style="310" hidden="1" customWidth="1"/>
    <col min="2060" max="2060" width="11.33203125" style="310" customWidth="1"/>
    <col min="2061" max="2070" width="0" style="310" hidden="1" customWidth="1"/>
    <col min="2071" max="2078" width="9.33203125" style="310"/>
    <col min="2079" max="2079" width="47.33203125" style="310" bestFit="1" customWidth="1"/>
    <col min="2080" max="2300" width="9.33203125" style="310"/>
    <col min="2301" max="2301" width="5.5" style="310" customWidth="1"/>
    <col min="2302" max="2302" width="7.83203125" style="310" customWidth="1"/>
    <col min="2303" max="2303" width="16.33203125" style="310" customWidth="1"/>
    <col min="2304" max="2304" width="52.1640625" style="310" customWidth="1"/>
    <col min="2305" max="2305" width="6.6640625" style="310" customWidth="1"/>
    <col min="2306" max="2306" width="11.33203125" style="310" customWidth="1"/>
    <col min="2307" max="2309" width="14.83203125" style="310" customWidth="1"/>
    <col min="2310" max="2315" width="0" style="310" hidden="1" customWidth="1"/>
    <col min="2316" max="2316" width="11.33203125" style="310" customWidth="1"/>
    <col min="2317" max="2326" width="0" style="310" hidden="1" customWidth="1"/>
    <col min="2327" max="2334" width="9.33203125" style="310"/>
    <col min="2335" max="2335" width="47.33203125" style="310" bestFit="1" customWidth="1"/>
    <col min="2336" max="2556" width="9.33203125" style="310"/>
    <col min="2557" max="2557" width="5.5" style="310" customWidth="1"/>
    <col min="2558" max="2558" width="7.83203125" style="310" customWidth="1"/>
    <col min="2559" max="2559" width="16.33203125" style="310" customWidth="1"/>
    <col min="2560" max="2560" width="52.1640625" style="310" customWidth="1"/>
    <col min="2561" max="2561" width="6.6640625" style="310" customWidth="1"/>
    <col min="2562" max="2562" width="11.33203125" style="310" customWidth="1"/>
    <col min="2563" max="2565" width="14.83203125" style="310" customWidth="1"/>
    <col min="2566" max="2571" width="0" style="310" hidden="1" customWidth="1"/>
    <col min="2572" max="2572" width="11.33203125" style="310" customWidth="1"/>
    <col min="2573" max="2582" width="0" style="310" hidden="1" customWidth="1"/>
    <col min="2583" max="2590" width="9.33203125" style="310"/>
    <col min="2591" max="2591" width="47.33203125" style="310" bestFit="1" customWidth="1"/>
    <col min="2592" max="2812" width="9.33203125" style="310"/>
    <col min="2813" max="2813" width="5.5" style="310" customWidth="1"/>
    <col min="2814" max="2814" width="7.83203125" style="310" customWidth="1"/>
    <col min="2815" max="2815" width="16.33203125" style="310" customWidth="1"/>
    <col min="2816" max="2816" width="52.1640625" style="310" customWidth="1"/>
    <col min="2817" max="2817" width="6.6640625" style="310" customWidth="1"/>
    <col min="2818" max="2818" width="11.33203125" style="310" customWidth="1"/>
    <col min="2819" max="2821" width="14.83203125" style="310" customWidth="1"/>
    <col min="2822" max="2827" width="0" style="310" hidden="1" customWidth="1"/>
    <col min="2828" max="2828" width="11.33203125" style="310" customWidth="1"/>
    <col min="2829" max="2838" width="0" style="310" hidden="1" customWidth="1"/>
    <col min="2839" max="2846" width="9.33203125" style="310"/>
    <col min="2847" max="2847" width="47.33203125" style="310" bestFit="1" customWidth="1"/>
    <col min="2848" max="3068" width="9.33203125" style="310"/>
    <col min="3069" max="3069" width="5.5" style="310" customWidth="1"/>
    <col min="3070" max="3070" width="7.83203125" style="310" customWidth="1"/>
    <col min="3071" max="3071" width="16.33203125" style="310" customWidth="1"/>
    <col min="3072" max="3072" width="52.1640625" style="310" customWidth="1"/>
    <col min="3073" max="3073" width="6.6640625" style="310" customWidth="1"/>
    <col min="3074" max="3074" width="11.33203125" style="310" customWidth="1"/>
    <col min="3075" max="3077" width="14.83203125" style="310" customWidth="1"/>
    <col min="3078" max="3083" width="0" style="310" hidden="1" customWidth="1"/>
    <col min="3084" max="3084" width="11.33203125" style="310" customWidth="1"/>
    <col min="3085" max="3094" width="0" style="310" hidden="1" customWidth="1"/>
    <col min="3095" max="3102" width="9.33203125" style="310"/>
    <col min="3103" max="3103" width="47.33203125" style="310" bestFit="1" customWidth="1"/>
    <col min="3104" max="3324" width="9.33203125" style="310"/>
    <col min="3325" max="3325" width="5.5" style="310" customWidth="1"/>
    <col min="3326" max="3326" width="7.83203125" style="310" customWidth="1"/>
    <col min="3327" max="3327" width="16.33203125" style="310" customWidth="1"/>
    <col min="3328" max="3328" width="52.1640625" style="310" customWidth="1"/>
    <col min="3329" max="3329" width="6.6640625" style="310" customWidth="1"/>
    <col min="3330" max="3330" width="11.33203125" style="310" customWidth="1"/>
    <col min="3331" max="3333" width="14.83203125" style="310" customWidth="1"/>
    <col min="3334" max="3339" width="0" style="310" hidden="1" customWidth="1"/>
    <col min="3340" max="3340" width="11.33203125" style="310" customWidth="1"/>
    <col min="3341" max="3350" width="0" style="310" hidden="1" customWidth="1"/>
    <col min="3351" max="3358" width="9.33203125" style="310"/>
    <col min="3359" max="3359" width="47.33203125" style="310" bestFit="1" customWidth="1"/>
    <col min="3360" max="3580" width="9.33203125" style="310"/>
    <col min="3581" max="3581" width="5.5" style="310" customWidth="1"/>
    <col min="3582" max="3582" width="7.83203125" style="310" customWidth="1"/>
    <col min="3583" max="3583" width="16.33203125" style="310" customWidth="1"/>
    <col min="3584" max="3584" width="52.1640625" style="310" customWidth="1"/>
    <col min="3585" max="3585" width="6.6640625" style="310" customWidth="1"/>
    <col min="3586" max="3586" width="11.33203125" style="310" customWidth="1"/>
    <col min="3587" max="3589" width="14.83203125" style="310" customWidth="1"/>
    <col min="3590" max="3595" width="0" style="310" hidden="1" customWidth="1"/>
    <col min="3596" max="3596" width="11.33203125" style="310" customWidth="1"/>
    <col min="3597" max="3606" width="0" style="310" hidden="1" customWidth="1"/>
    <col min="3607" max="3614" width="9.33203125" style="310"/>
    <col min="3615" max="3615" width="47.33203125" style="310" bestFit="1" customWidth="1"/>
    <col min="3616" max="3836" width="9.33203125" style="310"/>
    <col min="3837" max="3837" width="5.5" style="310" customWidth="1"/>
    <col min="3838" max="3838" width="7.83203125" style="310" customWidth="1"/>
    <col min="3839" max="3839" width="16.33203125" style="310" customWidth="1"/>
    <col min="3840" max="3840" width="52.1640625" style="310" customWidth="1"/>
    <col min="3841" max="3841" width="6.6640625" style="310" customWidth="1"/>
    <col min="3842" max="3842" width="11.33203125" style="310" customWidth="1"/>
    <col min="3843" max="3845" width="14.83203125" style="310" customWidth="1"/>
    <col min="3846" max="3851" width="0" style="310" hidden="1" customWidth="1"/>
    <col min="3852" max="3852" width="11.33203125" style="310" customWidth="1"/>
    <col min="3853" max="3862" width="0" style="310" hidden="1" customWidth="1"/>
    <col min="3863" max="3870" width="9.33203125" style="310"/>
    <col min="3871" max="3871" width="47.33203125" style="310" bestFit="1" customWidth="1"/>
    <col min="3872" max="4092" width="9.33203125" style="310"/>
    <col min="4093" max="4093" width="5.5" style="310" customWidth="1"/>
    <col min="4094" max="4094" width="7.83203125" style="310" customWidth="1"/>
    <col min="4095" max="4095" width="16.33203125" style="310" customWidth="1"/>
    <col min="4096" max="4096" width="52.1640625" style="310" customWidth="1"/>
    <col min="4097" max="4097" width="6.6640625" style="310" customWidth="1"/>
    <col min="4098" max="4098" width="11.33203125" style="310" customWidth="1"/>
    <col min="4099" max="4101" width="14.83203125" style="310" customWidth="1"/>
    <col min="4102" max="4107" width="0" style="310" hidden="1" customWidth="1"/>
    <col min="4108" max="4108" width="11.33203125" style="310" customWidth="1"/>
    <col min="4109" max="4118" width="0" style="310" hidden="1" customWidth="1"/>
    <col min="4119" max="4126" width="9.33203125" style="310"/>
    <col min="4127" max="4127" width="47.33203125" style="310" bestFit="1" customWidth="1"/>
    <col min="4128" max="4348" width="9.33203125" style="310"/>
    <col min="4349" max="4349" width="5.5" style="310" customWidth="1"/>
    <col min="4350" max="4350" width="7.83203125" style="310" customWidth="1"/>
    <col min="4351" max="4351" width="16.33203125" style="310" customWidth="1"/>
    <col min="4352" max="4352" width="52.1640625" style="310" customWidth="1"/>
    <col min="4353" max="4353" width="6.6640625" style="310" customWidth="1"/>
    <col min="4354" max="4354" width="11.33203125" style="310" customWidth="1"/>
    <col min="4355" max="4357" width="14.83203125" style="310" customWidth="1"/>
    <col min="4358" max="4363" width="0" style="310" hidden="1" customWidth="1"/>
    <col min="4364" max="4364" width="11.33203125" style="310" customWidth="1"/>
    <col min="4365" max="4374" width="0" style="310" hidden="1" customWidth="1"/>
    <col min="4375" max="4382" width="9.33203125" style="310"/>
    <col min="4383" max="4383" width="47.33203125" style="310" bestFit="1" customWidth="1"/>
    <col min="4384" max="4604" width="9.33203125" style="310"/>
    <col min="4605" max="4605" width="5.5" style="310" customWidth="1"/>
    <col min="4606" max="4606" width="7.83203125" style="310" customWidth="1"/>
    <col min="4607" max="4607" width="16.33203125" style="310" customWidth="1"/>
    <col min="4608" max="4608" width="52.1640625" style="310" customWidth="1"/>
    <col min="4609" max="4609" width="6.6640625" style="310" customWidth="1"/>
    <col min="4610" max="4610" width="11.33203125" style="310" customWidth="1"/>
    <col min="4611" max="4613" width="14.83203125" style="310" customWidth="1"/>
    <col min="4614" max="4619" width="0" style="310" hidden="1" customWidth="1"/>
    <col min="4620" max="4620" width="11.33203125" style="310" customWidth="1"/>
    <col min="4621" max="4630" width="0" style="310" hidden="1" customWidth="1"/>
    <col min="4631" max="4638" width="9.33203125" style="310"/>
    <col min="4639" max="4639" width="47.33203125" style="310" bestFit="1" customWidth="1"/>
    <col min="4640" max="4860" width="9.33203125" style="310"/>
    <col min="4861" max="4861" width="5.5" style="310" customWidth="1"/>
    <col min="4862" max="4862" width="7.83203125" style="310" customWidth="1"/>
    <col min="4863" max="4863" width="16.33203125" style="310" customWidth="1"/>
    <col min="4864" max="4864" width="52.1640625" style="310" customWidth="1"/>
    <col min="4865" max="4865" width="6.6640625" style="310" customWidth="1"/>
    <col min="4866" max="4866" width="11.33203125" style="310" customWidth="1"/>
    <col min="4867" max="4869" width="14.83203125" style="310" customWidth="1"/>
    <col min="4870" max="4875" width="0" style="310" hidden="1" customWidth="1"/>
    <col min="4876" max="4876" width="11.33203125" style="310" customWidth="1"/>
    <col min="4877" max="4886" width="0" style="310" hidden="1" customWidth="1"/>
    <col min="4887" max="4894" width="9.33203125" style="310"/>
    <col min="4895" max="4895" width="47.33203125" style="310" bestFit="1" customWidth="1"/>
    <col min="4896" max="5116" width="9.33203125" style="310"/>
    <col min="5117" max="5117" width="5.5" style="310" customWidth="1"/>
    <col min="5118" max="5118" width="7.83203125" style="310" customWidth="1"/>
    <col min="5119" max="5119" width="16.33203125" style="310" customWidth="1"/>
    <col min="5120" max="5120" width="52.1640625" style="310" customWidth="1"/>
    <col min="5121" max="5121" width="6.6640625" style="310" customWidth="1"/>
    <col min="5122" max="5122" width="11.33203125" style="310" customWidth="1"/>
    <col min="5123" max="5125" width="14.83203125" style="310" customWidth="1"/>
    <col min="5126" max="5131" width="0" style="310" hidden="1" customWidth="1"/>
    <col min="5132" max="5132" width="11.33203125" style="310" customWidth="1"/>
    <col min="5133" max="5142" width="0" style="310" hidden="1" customWidth="1"/>
    <col min="5143" max="5150" width="9.33203125" style="310"/>
    <col min="5151" max="5151" width="47.33203125" style="310" bestFit="1" customWidth="1"/>
    <col min="5152" max="5372" width="9.33203125" style="310"/>
    <col min="5373" max="5373" width="5.5" style="310" customWidth="1"/>
    <col min="5374" max="5374" width="7.83203125" style="310" customWidth="1"/>
    <col min="5375" max="5375" width="16.33203125" style="310" customWidth="1"/>
    <col min="5376" max="5376" width="52.1640625" style="310" customWidth="1"/>
    <col min="5377" max="5377" width="6.6640625" style="310" customWidth="1"/>
    <col min="5378" max="5378" width="11.33203125" style="310" customWidth="1"/>
    <col min="5379" max="5381" width="14.83203125" style="310" customWidth="1"/>
    <col min="5382" max="5387" width="0" style="310" hidden="1" customWidth="1"/>
    <col min="5388" max="5388" width="11.33203125" style="310" customWidth="1"/>
    <col min="5389" max="5398" width="0" style="310" hidden="1" customWidth="1"/>
    <col min="5399" max="5406" width="9.33203125" style="310"/>
    <col min="5407" max="5407" width="47.33203125" style="310" bestFit="1" customWidth="1"/>
    <col min="5408" max="5628" width="9.33203125" style="310"/>
    <col min="5629" max="5629" width="5.5" style="310" customWidth="1"/>
    <col min="5630" max="5630" width="7.83203125" style="310" customWidth="1"/>
    <col min="5631" max="5631" width="16.33203125" style="310" customWidth="1"/>
    <col min="5632" max="5632" width="52.1640625" style="310" customWidth="1"/>
    <col min="5633" max="5633" width="6.6640625" style="310" customWidth="1"/>
    <col min="5634" max="5634" width="11.33203125" style="310" customWidth="1"/>
    <col min="5635" max="5637" width="14.83203125" style="310" customWidth="1"/>
    <col min="5638" max="5643" width="0" style="310" hidden="1" customWidth="1"/>
    <col min="5644" max="5644" width="11.33203125" style="310" customWidth="1"/>
    <col min="5645" max="5654" width="0" style="310" hidden="1" customWidth="1"/>
    <col min="5655" max="5662" width="9.33203125" style="310"/>
    <col min="5663" max="5663" width="47.33203125" style="310" bestFit="1" customWidth="1"/>
    <col min="5664" max="5884" width="9.33203125" style="310"/>
    <col min="5885" max="5885" width="5.5" style="310" customWidth="1"/>
    <col min="5886" max="5886" width="7.83203125" style="310" customWidth="1"/>
    <col min="5887" max="5887" width="16.33203125" style="310" customWidth="1"/>
    <col min="5888" max="5888" width="52.1640625" style="310" customWidth="1"/>
    <col min="5889" max="5889" width="6.6640625" style="310" customWidth="1"/>
    <col min="5890" max="5890" width="11.33203125" style="310" customWidth="1"/>
    <col min="5891" max="5893" width="14.83203125" style="310" customWidth="1"/>
    <col min="5894" max="5899" width="0" style="310" hidden="1" customWidth="1"/>
    <col min="5900" max="5900" width="11.33203125" style="310" customWidth="1"/>
    <col min="5901" max="5910" width="0" style="310" hidden="1" customWidth="1"/>
    <col min="5911" max="5918" width="9.33203125" style="310"/>
    <col min="5919" max="5919" width="47.33203125" style="310" bestFit="1" customWidth="1"/>
    <col min="5920" max="6140" width="9.33203125" style="310"/>
    <col min="6141" max="6141" width="5.5" style="310" customWidth="1"/>
    <col min="6142" max="6142" width="7.83203125" style="310" customWidth="1"/>
    <col min="6143" max="6143" width="16.33203125" style="310" customWidth="1"/>
    <col min="6144" max="6144" width="52.1640625" style="310" customWidth="1"/>
    <col min="6145" max="6145" width="6.6640625" style="310" customWidth="1"/>
    <col min="6146" max="6146" width="11.33203125" style="310" customWidth="1"/>
    <col min="6147" max="6149" width="14.83203125" style="310" customWidth="1"/>
    <col min="6150" max="6155" width="0" style="310" hidden="1" customWidth="1"/>
    <col min="6156" max="6156" width="11.33203125" style="310" customWidth="1"/>
    <col min="6157" max="6166" width="0" style="310" hidden="1" customWidth="1"/>
    <col min="6167" max="6174" width="9.33203125" style="310"/>
    <col min="6175" max="6175" width="47.33203125" style="310" bestFit="1" customWidth="1"/>
    <col min="6176" max="6396" width="9.33203125" style="310"/>
    <col min="6397" max="6397" width="5.5" style="310" customWidth="1"/>
    <col min="6398" max="6398" width="7.83203125" style="310" customWidth="1"/>
    <col min="6399" max="6399" width="16.33203125" style="310" customWidth="1"/>
    <col min="6400" max="6400" width="52.1640625" style="310" customWidth="1"/>
    <col min="6401" max="6401" width="6.6640625" style="310" customWidth="1"/>
    <col min="6402" max="6402" width="11.33203125" style="310" customWidth="1"/>
    <col min="6403" max="6405" width="14.83203125" style="310" customWidth="1"/>
    <col min="6406" max="6411" width="0" style="310" hidden="1" customWidth="1"/>
    <col min="6412" max="6412" width="11.33203125" style="310" customWidth="1"/>
    <col min="6413" max="6422" width="0" style="310" hidden="1" customWidth="1"/>
    <col min="6423" max="6430" width="9.33203125" style="310"/>
    <col min="6431" max="6431" width="47.33203125" style="310" bestFit="1" customWidth="1"/>
    <col min="6432" max="6652" width="9.33203125" style="310"/>
    <col min="6653" max="6653" width="5.5" style="310" customWidth="1"/>
    <col min="6654" max="6654" width="7.83203125" style="310" customWidth="1"/>
    <col min="6655" max="6655" width="16.33203125" style="310" customWidth="1"/>
    <col min="6656" max="6656" width="52.1640625" style="310" customWidth="1"/>
    <col min="6657" max="6657" width="6.6640625" style="310" customWidth="1"/>
    <col min="6658" max="6658" width="11.33203125" style="310" customWidth="1"/>
    <col min="6659" max="6661" width="14.83203125" style="310" customWidth="1"/>
    <col min="6662" max="6667" width="0" style="310" hidden="1" customWidth="1"/>
    <col min="6668" max="6668" width="11.33203125" style="310" customWidth="1"/>
    <col min="6669" max="6678" width="0" style="310" hidden="1" customWidth="1"/>
    <col min="6679" max="6686" width="9.33203125" style="310"/>
    <col min="6687" max="6687" width="47.33203125" style="310" bestFit="1" customWidth="1"/>
    <col min="6688" max="6908" width="9.33203125" style="310"/>
    <col min="6909" max="6909" width="5.5" style="310" customWidth="1"/>
    <col min="6910" max="6910" width="7.83203125" style="310" customWidth="1"/>
    <col min="6911" max="6911" width="16.33203125" style="310" customWidth="1"/>
    <col min="6912" max="6912" width="52.1640625" style="310" customWidth="1"/>
    <col min="6913" max="6913" width="6.6640625" style="310" customWidth="1"/>
    <col min="6914" max="6914" width="11.33203125" style="310" customWidth="1"/>
    <col min="6915" max="6917" width="14.83203125" style="310" customWidth="1"/>
    <col min="6918" max="6923" width="0" style="310" hidden="1" customWidth="1"/>
    <col min="6924" max="6924" width="11.33203125" style="310" customWidth="1"/>
    <col min="6925" max="6934" width="0" style="310" hidden="1" customWidth="1"/>
    <col min="6935" max="6942" width="9.33203125" style="310"/>
    <col min="6943" max="6943" width="47.33203125" style="310" bestFit="1" customWidth="1"/>
    <col min="6944" max="7164" width="9.33203125" style="310"/>
    <col min="7165" max="7165" width="5.5" style="310" customWidth="1"/>
    <col min="7166" max="7166" width="7.83203125" style="310" customWidth="1"/>
    <col min="7167" max="7167" width="16.33203125" style="310" customWidth="1"/>
    <col min="7168" max="7168" width="52.1640625" style="310" customWidth="1"/>
    <col min="7169" max="7169" width="6.6640625" style="310" customWidth="1"/>
    <col min="7170" max="7170" width="11.33203125" style="310" customWidth="1"/>
    <col min="7171" max="7173" width="14.83203125" style="310" customWidth="1"/>
    <col min="7174" max="7179" width="0" style="310" hidden="1" customWidth="1"/>
    <col min="7180" max="7180" width="11.33203125" style="310" customWidth="1"/>
    <col min="7181" max="7190" width="0" style="310" hidden="1" customWidth="1"/>
    <col min="7191" max="7198" width="9.33203125" style="310"/>
    <col min="7199" max="7199" width="47.33203125" style="310" bestFit="1" customWidth="1"/>
    <col min="7200" max="7420" width="9.33203125" style="310"/>
    <col min="7421" max="7421" width="5.5" style="310" customWidth="1"/>
    <col min="7422" max="7422" width="7.83203125" style="310" customWidth="1"/>
    <col min="7423" max="7423" width="16.33203125" style="310" customWidth="1"/>
    <col min="7424" max="7424" width="52.1640625" style="310" customWidth="1"/>
    <col min="7425" max="7425" width="6.6640625" style="310" customWidth="1"/>
    <col min="7426" max="7426" width="11.33203125" style="310" customWidth="1"/>
    <col min="7427" max="7429" width="14.83203125" style="310" customWidth="1"/>
    <col min="7430" max="7435" width="0" style="310" hidden="1" customWidth="1"/>
    <col min="7436" max="7436" width="11.33203125" style="310" customWidth="1"/>
    <col min="7437" max="7446" width="0" style="310" hidden="1" customWidth="1"/>
    <col min="7447" max="7454" width="9.33203125" style="310"/>
    <col min="7455" max="7455" width="47.33203125" style="310" bestFit="1" customWidth="1"/>
    <col min="7456" max="7676" width="9.33203125" style="310"/>
    <col min="7677" max="7677" width="5.5" style="310" customWidth="1"/>
    <col min="7678" max="7678" width="7.83203125" style="310" customWidth="1"/>
    <col min="7679" max="7679" width="16.33203125" style="310" customWidth="1"/>
    <col min="7680" max="7680" width="52.1640625" style="310" customWidth="1"/>
    <col min="7681" max="7681" width="6.6640625" style="310" customWidth="1"/>
    <col min="7682" max="7682" width="11.33203125" style="310" customWidth="1"/>
    <col min="7683" max="7685" width="14.83203125" style="310" customWidth="1"/>
    <col min="7686" max="7691" width="0" style="310" hidden="1" customWidth="1"/>
    <col min="7692" max="7692" width="11.33203125" style="310" customWidth="1"/>
    <col min="7693" max="7702" width="0" style="310" hidden="1" customWidth="1"/>
    <col min="7703" max="7710" width="9.33203125" style="310"/>
    <col min="7711" max="7711" width="47.33203125" style="310" bestFit="1" customWidth="1"/>
    <col min="7712" max="7932" width="9.33203125" style="310"/>
    <col min="7933" max="7933" width="5.5" style="310" customWidth="1"/>
    <col min="7934" max="7934" width="7.83203125" style="310" customWidth="1"/>
    <col min="7935" max="7935" width="16.33203125" style="310" customWidth="1"/>
    <col min="7936" max="7936" width="52.1640625" style="310" customWidth="1"/>
    <col min="7937" max="7937" width="6.6640625" style="310" customWidth="1"/>
    <col min="7938" max="7938" width="11.33203125" style="310" customWidth="1"/>
    <col min="7939" max="7941" width="14.83203125" style="310" customWidth="1"/>
    <col min="7942" max="7947" width="0" style="310" hidden="1" customWidth="1"/>
    <col min="7948" max="7948" width="11.33203125" style="310" customWidth="1"/>
    <col min="7949" max="7958" width="0" style="310" hidden="1" customWidth="1"/>
    <col min="7959" max="7966" width="9.33203125" style="310"/>
    <col min="7967" max="7967" width="47.33203125" style="310" bestFit="1" customWidth="1"/>
    <col min="7968" max="8188" width="9.33203125" style="310"/>
    <col min="8189" max="8189" width="5.5" style="310" customWidth="1"/>
    <col min="8190" max="8190" width="7.83203125" style="310" customWidth="1"/>
    <col min="8191" max="8191" width="16.33203125" style="310" customWidth="1"/>
    <col min="8192" max="8192" width="52.1640625" style="310" customWidth="1"/>
    <col min="8193" max="8193" width="6.6640625" style="310" customWidth="1"/>
    <col min="8194" max="8194" width="11.33203125" style="310" customWidth="1"/>
    <col min="8195" max="8197" width="14.83203125" style="310" customWidth="1"/>
    <col min="8198" max="8203" width="0" style="310" hidden="1" customWidth="1"/>
    <col min="8204" max="8204" width="11.33203125" style="310" customWidth="1"/>
    <col min="8205" max="8214" width="0" style="310" hidden="1" customWidth="1"/>
    <col min="8215" max="8222" width="9.33203125" style="310"/>
    <col min="8223" max="8223" width="47.33203125" style="310" bestFit="1" customWidth="1"/>
    <col min="8224" max="8444" width="9.33203125" style="310"/>
    <col min="8445" max="8445" width="5.5" style="310" customWidth="1"/>
    <col min="8446" max="8446" width="7.83203125" style="310" customWidth="1"/>
    <col min="8447" max="8447" width="16.33203125" style="310" customWidth="1"/>
    <col min="8448" max="8448" width="52.1640625" style="310" customWidth="1"/>
    <col min="8449" max="8449" width="6.6640625" style="310" customWidth="1"/>
    <col min="8450" max="8450" width="11.33203125" style="310" customWidth="1"/>
    <col min="8451" max="8453" width="14.83203125" style="310" customWidth="1"/>
    <col min="8454" max="8459" width="0" style="310" hidden="1" customWidth="1"/>
    <col min="8460" max="8460" width="11.33203125" style="310" customWidth="1"/>
    <col min="8461" max="8470" width="0" style="310" hidden="1" customWidth="1"/>
    <col min="8471" max="8478" width="9.33203125" style="310"/>
    <col min="8479" max="8479" width="47.33203125" style="310" bestFit="1" customWidth="1"/>
    <col min="8480" max="8700" width="9.33203125" style="310"/>
    <col min="8701" max="8701" width="5.5" style="310" customWidth="1"/>
    <col min="8702" max="8702" width="7.83203125" style="310" customWidth="1"/>
    <col min="8703" max="8703" width="16.33203125" style="310" customWidth="1"/>
    <col min="8704" max="8704" width="52.1640625" style="310" customWidth="1"/>
    <col min="8705" max="8705" width="6.6640625" style="310" customWidth="1"/>
    <col min="8706" max="8706" width="11.33203125" style="310" customWidth="1"/>
    <col min="8707" max="8709" width="14.83203125" style="310" customWidth="1"/>
    <col min="8710" max="8715" width="0" style="310" hidden="1" customWidth="1"/>
    <col min="8716" max="8716" width="11.33203125" style="310" customWidth="1"/>
    <col min="8717" max="8726" width="0" style="310" hidden="1" customWidth="1"/>
    <col min="8727" max="8734" width="9.33203125" style="310"/>
    <col min="8735" max="8735" width="47.33203125" style="310" bestFit="1" customWidth="1"/>
    <col min="8736" max="8956" width="9.33203125" style="310"/>
    <col min="8957" max="8957" width="5.5" style="310" customWidth="1"/>
    <col min="8958" max="8958" width="7.83203125" style="310" customWidth="1"/>
    <col min="8959" max="8959" width="16.33203125" style="310" customWidth="1"/>
    <col min="8960" max="8960" width="52.1640625" style="310" customWidth="1"/>
    <col min="8961" max="8961" width="6.6640625" style="310" customWidth="1"/>
    <col min="8962" max="8962" width="11.33203125" style="310" customWidth="1"/>
    <col min="8963" max="8965" width="14.83203125" style="310" customWidth="1"/>
    <col min="8966" max="8971" width="0" style="310" hidden="1" customWidth="1"/>
    <col min="8972" max="8972" width="11.33203125" style="310" customWidth="1"/>
    <col min="8973" max="8982" width="0" style="310" hidden="1" customWidth="1"/>
    <col min="8983" max="8990" width="9.33203125" style="310"/>
    <col min="8991" max="8991" width="47.33203125" style="310" bestFit="1" customWidth="1"/>
    <col min="8992" max="9212" width="9.33203125" style="310"/>
    <col min="9213" max="9213" width="5.5" style="310" customWidth="1"/>
    <col min="9214" max="9214" width="7.83203125" style="310" customWidth="1"/>
    <col min="9215" max="9215" width="16.33203125" style="310" customWidth="1"/>
    <col min="9216" max="9216" width="52.1640625" style="310" customWidth="1"/>
    <col min="9217" max="9217" width="6.6640625" style="310" customWidth="1"/>
    <col min="9218" max="9218" width="11.33203125" style="310" customWidth="1"/>
    <col min="9219" max="9221" width="14.83203125" style="310" customWidth="1"/>
    <col min="9222" max="9227" width="0" style="310" hidden="1" customWidth="1"/>
    <col min="9228" max="9228" width="11.33203125" style="310" customWidth="1"/>
    <col min="9229" max="9238" width="0" style="310" hidden="1" customWidth="1"/>
    <col min="9239" max="9246" width="9.33203125" style="310"/>
    <col min="9247" max="9247" width="47.33203125" style="310" bestFit="1" customWidth="1"/>
    <col min="9248" max="9468" width="9.33203125" style="310"/>
    <col min="9469" max="9469" width="5.5" style="310" customWidth="1"/>
    <col min="9470" max="9470" width="7.83203125" style="310" customWidth="1"/>
    <col min="9471" max="9471" width="16.33203125" style="310" customWidth="1"/>
    <col min="9472" max="9472" width="52.1640625" style="310" customWidth="1"/>
    <col min="9473" max="9473" width="6.6640625" style="310" customWidth="1"/>
    <col min="9474" max="9474" width="11.33203125" style="310" customWidth="1"/>
    <col min="9475" max="9477" width="14.83203125" style="310" customWidth="1"/>
    <col min="9478" max="9483" width="0" style="310" hidden="1" customWidth="1"/>
    <col min="9484" max="9484" width="11.33203125" style="310" customWidth="1"/>
    <col min="9485" max="9494" width="0" style="310" hidden="1" customWidth="1"/>
    <col min="9495" max="9502" width="9.33203125" style="310"/>
    <col min="9503" max="9503" width="47.33203125" style="310" bestFit="1" customWidth="1"/>
    <col min="9504" max="9724" width="9.33203125" style="310"/>
    <col min="9725" max="9725" width="5.5" style="310" customWidth="1"/>
    <col min="9726" max="9726" width="7.83203125" style="310" customWidth="1"/>
    <col min="9727" max="9727" width="16.33203125" style="310" customWidth="1"/>
    <col min="9728" max="9728" width="52.1640625" style="310" customWidth="1"/>
    <col min="9729" max="9729" width="6.6640625" style="310" customWidth="1"/>
    <col min="9730" max="9730" width="11.33203125" style="310" customWidth="1"/>
    <col min="9731" max="9733" width="14.83203125" style="310" customWidth="1"/>
    <col min="9734" max="9739" width="0" style="310" hidden="1" customWidth="1"/>
    <col min="9740" max="9740" width="11.33203125" style="310" customWidth="1"/>
    <col min="9741" max="9750" width="0" style="310" hidden="1" customWidth="1"/>
    <col min="9751" max="9758" width="9.33203125" style="310"/>
    <col min="9759" max="9759" width="47.33203125" style="310" bestFit="1" customWidth="1"/>
    <col min="9760" max="9980" width="9.33203125" style="310"/>
    <col min="9981" max="9981" width="5.5" style="310" customWidth="1"/>
    <col min="9982" max="9982" width="7.83203125" style="310" customWidth="1"/>
    <col min="9983" max="9983" width="16.33203125" style="310" customWidth="1"/>
    <col min="9984" max="9984" width="52.1640625" style="310" customWidth="1"/>
    <col min="9985" max="9985" width="6.6640625" style="310" customWidth="1"/>
    <col min="9986" max="9986" width="11.33203125" style="310" customWidth="1"/>
    <col min="9987" max="9989" width="14.83203125" style="310" customWidth="1"/>
    <col min="9990" max="9995" width="0" style="310" hidden="1" customWidth="1"/>
    <col min="9996" max="9996" width="11.33203125" style="310" customWidth="1"/>
    <col min="9997" max="10006" width="0" style="310" hidden="1" customWidth="1"/>
    <col min="10007" max="10014" width="9.33203125" style="310"/>
    <col min="10015" max="10015" width="47.33203125" style="310" bestFit="1" customWidth="1"/>
    <col min="10016" max="10236" width="9.33203125" style="310"/>
    <col min="10237" max="10237" width="5.5" style="310" customWidth="1"/>
    <col min="10238" max="10238" width="7.83203125" style="310" customWidth="1"/>
    <col min="10239" max="10239" width="16.33203125" style="310" customWidth="1"/>
    <col min="10240" max="10240" width="52.1640625" style="310" customWidth="1"/>
    <col min="10241" max="10241" width="6.6640625" style="310" customWidth="1"/>
    <col min="10242" max="10242" width="11.33203125" style="310" customWidth="1"/>
    <col min="10243" max="10245" width="14.83203125" style="310" customWidth="1"/>
    <col min="10246" max="10251" width="0" style="310" hidden="1" customWidth="1"/>
    <col min="10252" max="10252" width="11.33203125" style="310" customWidth="1"/>
    <col min="10253" max="10262" width="0" style="310" hidden="1" customWidth="1"/>
    <col min="10263" max="10270" width="9.33203125" style="310"/>
    <col min="10271" max="10271" width="47.33203125" style="310" bestFit="1" customWidth="1"/>
    <col min="10272" max="10492" width="9.33203125" style="310"/>
    <col min="10493" max="10493" width="5.5" style="310" customWidth="1"/>
    <col min="10494" max="10494" width="7.83203125" style="310" customWidth="1"/>
    <col min="10495" max="10495" width="16.33203125" style="310" customWidth="1"/>
    <col min="10496" max="10496" width="52.1640625" style="310" customWidth="1"/>
    <col min="10497" max="10497" width="6.6640625" style="310" customWidth="1"/>
    <col min="10498" max="10498" width="11.33203125" style="310" customWidth="1"/>
    <col min="10499" max="10501" width="14.83203125" style="310" customWidth="1"/>
    <col min="10502" max="10507" width="0" style="310" hidden="1" customWidth="1"/>
    <col min="10508" max="10508" width="11.33203125" style="310" customWidth="1"/>
    <col min="10509" max="10518" width="0" style="310" hidden="1" customWidth="1"/>
    <col min="10519" max="10526" width="9.33203125" style="310"/>
    <col min="10527" max="10527" width="47.33203125" style="310" bestFit="1" customWidth="1"/>
    <col min="10528" max="10748" width="9.33203125" style="310"/>
    <col min="10749" max="10749" width="5.5" style="310" customWidth="1"/>
    <col min="10750" max="10750" width="7.83203125" style="310" customWidth="1"/>
    <col min="10751" max="10751" width="16.33203125" style="310" customWidth="1"/>
    <col min="10752" max="10752" width="52.1640625" style="310" customWidth="1"/>
    <col min="10753" max="10753" width="6.6640625" style="310" customWidth="1"/>
    <col min="10754" max="10754" width="11.33203125" style="310" customWidth="1"/>
    <col min="10755" max="10757" width="14.83203125" style="310" customWidth="1"/>
    <col min="10758" max="10763" width="0" style="310" hidden="1" customWidth="1"/>
    <col min="10764" max="10764" width="11.33203125" style="310" customWidth="1"/>
    <col min="10765" max="10774" width="0" style="310" hidden="1" customWidth="1"/>
    <col min="10775" max="10782" width="9.33203125" style="310"/>
    <col min="10783" max="10783" width="47.33203125" style="310" bestFit="1" customWidth="1"/>
    <col min="10784" max="11004" width="9.33203125" style="310"/>
    <col min="11005" max="11005" width="5.5" style="310" customWidth="1"/>
    <col min="11006" max="11006" width="7.83203125" style="310" customWidth="1"/>
    <col min="11007" max="11007" width="16.33203125" style="310" customWidth="1"/>
    <col min="11008" max="11008" width="52.1640625" style="310" customWidth="1"/>
    <col min="11009" max="11009" width="6.6640625" style="310" customWidth="1"/>
    <col min="11010" max="11010" width="11.33203125" style="310" customWidth="1"/>
    <col min="11011" max="11013" width="14.83203125" style="310" customWidth="1"/>
    <col min="11014" max="11019" width="0" style="310" hidden="1" customWidth="1"/>
    <col min="11020" max="11020" width="11.33203125" style="310" customWidth="1"/>
    <col min="11021" max="11030" width="0" style="310" hidden="1" customWidth="1"/>
    <col min="11031" max="11038" width="9.33203125" style="310"/>
    <col min="11039" max="11039" width="47.33203125" style="310" bestFit="1" customWidth="1"/>
    <col min="11040" max="11260" width="9.33203125" style="310"/>
    <col min="11261" max="11261" width="5.5" style="310" customWidth="1"/>
    <col min="11262" max="11262" width="7.83203125" style="310" customWidth="1"/>
    <col min="11263" max="11263" width="16.33203125" style="310" customWidth="1"/>
    <col min="11264" max="11264" width="52.1640625" style="310" customWidth="1"/>
    <col min="11265" max="11265" width="6.6640625" style="310" customWidth="1"/>
    <col min="11266" max="11266" width="11.33203125" style="310" customWidth="1"/>
    <col min="11267" max="11269" width="14.83203125" style="310" customWidth="1"/>
    <col min="11270" max="11275" width="0" style="310" hidden="1" customWidth="1"/>
    <col min="11276" max="11276" width="11.33203125" style="310" customWidth="1"/>
    <col min="11277" max="11286" width="0" style="310" hidden="1" customWidth="1"/>
    <col min="11287" max="11294" width="9.33203125" style="310"/>
    <col min="11295" max="11295" width="47.33203125" style="310" bestFit="1" customWidth="1"/>
    <col min="11296" max="11516" width="9.33203125" style="310"/>
    <col min="11517" max="11517" width="5.5" style="310" customWidth="1"/>
    <col min="11518" max="11518" width="7.83203125" style="310" customWidth="1"/>
    <col min="11519" max="11519" width="16.33203125" style="310" customWidth="1"/>
    <col min="11520" max="11520" width="52.1640625" style="310" customWidth="1"/>
    <col min="11521" max="11521" width="6.6640625" style="310" customWidth="1"/>
    <col min="11522" max="11522" width="11.33203125" style="310" customWidth="1"/>
    <col min="11523" max="11525" width="14.83203125" style="310" customWidth="1"/>
    <col min="11526" max="11531" width="0" style="310" hidden="1" customWidth="1"/>
    <col min="11532" max="11532" width="11.33203125" style="310" customWidth="1"/>
    <col min="11533" max="11542" width="0" style="310" hidden="1" customWidth="1"/>
    <col min="11543" max="11550" width="9.33203125" style="310"/>
    <col min="11551" max="11551" width="47.33203125" style="310" bestFit="1" customWidth="1"/>
    <col min="11552" max="11772" width="9.33203125" style="310"/>
    <col min="11773" max="11773" width="5.5" style="310" customWidth="1"/>
    <col min="11774" max="11774" width="7.83203125" style="310" customWidth="1"/>
    <col min="11775" max="11775" width="16.33203125" style="310" customWidth="1"/>
    <col min="11776" max="11776" width="52.1640625" style="310" customWidth="1"/>
    <col min="11777" max="11777" width="6.6640625" style="310" customWidth="1"/>
    <col min="11778" max="11778" width="11.33203125" style="310" customWidth="1"/>
    <col min="11779" max="11781" width="14.83203125" style="310" customWidth="1"/>
    <col min="11782" max="11787" width="0" style="310" hidden="1" customWidth="1"/>
    <col min="11788" max="11788" width="11.33203125" style="310" customWidth="1"/>
    <col min="11789" max="11798" width="0" style="310" hidden="1" customWidth="1"/>
    <col min="11799" max="11806" width="9.33203125" style="310"/>
    <col min="11807" max="11807" width="47.33203125" style="310" bestFit="1" customWidth="1"/>
    <col min="11808" max="12028" width="9.33203125" style="310"/>
    <col min="12029" max="12029" width="5.5" style="310" customWidth="1"/>
    <col min="12030" max="12030" width="7.83203125" style="310" customWidth="1"/>
    <col min="12031" max="12031" width="16.33203125" style="310" customWidth="1"/>
    <col min="12032" max="12032" width="52.1640625" style="310" customWidth="1"/>
    <col min="12033" max="12033" width="6.6640625" style="310" customWidth="1"/>
    <col min="12034" max="12034" width="11.33203125" style="310" customWidth="1"/>
    <col min="12035" max="12037" width="14.83203125" style="310" customWidth="1"/>
    <col min="12038" max="12043" width="0" style="310" hidden="1" customWidth="1"/>
    <col min="12044" max="12044" width="11.33203125" style="310" customWidth="1"/>
    <col min="12045" max="12054" width="0" style="310" hidden="1" customWidth="1"/>
    <col min="12055" max="12062" width="9.33203125" style="310"/>
    <col min="12063" max="12063" width="47.33203125" style="310" bestFit="1" customWidth="1"/>
    <col min="12064" max="12284" width="9.33203125" style="310"/>
    <col min="12285" max="12285" width="5.5" style="310" customWidth="1"/>
    <col min="12286" max="12286" width="7.83203125" style="310" customWidth="1"/>
    <col min="12287" max="12287" width="16.33203125" style="310" customWidth="1"/>
    <col min="12288" max="12288" width="52.1640625" style="310" customWidth="1"/>
    <col min="12289" max="12289" width="6.6640625" style="310" customWidth="1"/>
    <col min="12290" max="12290" width="11.33203125" style="310" customWidth="1"/>
    <col min="12291" max="12293" width="14.83203125" style="310" customWidth="1"/>
    <col min="12294" max="12299" width="0" style="310" hidden="1" customWidth="1"/>
    <col min="12300" max="12300" width="11.33203125" style="310" customWidth="1"/>
    <col min="12301" max="12310" width="0" style="310" hidden="1" customWidth="1"/>
    <col min="12311" max="12318" width="9.33203125" style="310"/>
    <col min="12319" max="12319" width="47.33203125" style="310" bestFit="1" customWidth="1"/>
    <col min="12320" max="12540" width="9.33203125" style="310"/>
    <col min="12541" max="12541" width="5.5" style="310" customWidth="1"/>
    <col min="12542" max="12542" width="7.83203125" style="310" customWidth="1"/>
    <col min="12543" max="12543" width="16.33203125" style="310" customWidth="1"/>
    <col min="12544" max="12544" width="52.1640625" style="310" customWidth="1"/>
    <col min="12545" max="12545" width="6.6640625" style="310" customWidth="1"/>
    <col min="12546" max="12546" width="11.33203125" style="310" customWidth="1"/>
    <col min="12547" max="12549" width="14.83203125" style="310" customWidth="1"/>
    <col min="12550" max="12555" width="0" style="310" hidden="1" customWidth="1"/>
    <col min="12556" max="12556" width="11.33203125" style="310" customWidth="1"/>
    <col min="12557" max="12566" width="0" style="310" hidden="1" customWidth="1"/>
    <col min="12567" max="12574" width="9.33203125" style="310"/>
    <col min="12575" max="12575" width="47.33203125" style="310" bestFit="1" customWidth="1"/>
    <col min="12576" max="12796" width="9.33203125" style="310"/>
    <col min="12797" max="12797" width="5.5" style="310" customWidth="1"/>
    <col min="12798" max="12798" width="7.83203125" style="310" customWidth="1"/>
    <col min="12799" max="12799" width="16.33203125" style="310" customWidth="1"/>
    <col min="12800" max="12800" width="52.1640625" style="310" customWidth="1"/>
    <col min="12801" max="12801" width="6.6640625" style="310" customWidth="1"/>
    <col min="12802" max="12802" width="11.33203125" style="310" customWidth="1"/>
    <col min="12803" max="12805" width="14.83203125" style="310" customWidth="1"/>
    <col min="12806" max="12811" width="0" style="310" hidden="1" customWidth="1"/>
    <col min="12812" max="12812" width="11.33203125" style="310" customWidth="1"/>
    <col min="12813" max="12822" width="0" style="310" hidden="1" customWidth="1"/>
    <col min="12823" max="12830" width="9.33203125" style="310"/>
    <col min="12831" max="12831" width="47.33203125" style="310" bestFit="1" customWidth="1"/>
    <col min="12832" max="13052" width="9.33203125" style="310"/>
    <col min="13053" max="13053" width="5.5" style="310" customWidth="1"/>
    <col min="13054" max="13054" width="7.83203125" style="310" customWidth="1"/>
    <col min="13055" max="13055" width="16.33203125" style="310" customWidth="1"/>
    <col min="13056" max="13056" width="52.1640625" style="310" customWidth="1"/>
    <col min="13057" max="13057" width="6.6640625" style="310" customWidth="1"/>
    <col min="13058" max="13058" width="11.33203125" style="310" customWidth="1"/>
    <col min="13059" max="13061" width="14.83203125" style="310" customWidth="1"/>
    <col min="13062" max="13067" width="0" style="310" hidden="1" customWidth="1"/>
    <col min="13068" max="13068" width="11.33203125" style="310" customWidth="1"/>
    <col min="13069" max="13078" width="0" style="310" hidden="1" customWidth="1"/>
    <col min="13079" max="13086" width="9.33203125" style="310"/>
    <col min="13087" max="13087" width="47.33203125" style="310" bestFit="1" customWidth="1"/>
    <col min="13088" max="13308" width="9.33203125" style="310"/>
    <col min="13309" max="13309" width="5.5" style="310" customWidth="1"/>
    <col min="13310" max="13310" width="7.83203125" style="310" customWidth="1"/>
    <col min="13311" max="13311" width="16.33203125" style="310" customWidth="1"/>
    <col min="13312" max="13312" width="52.1640625" style="310" customWidth="1"/>
    <col min="13313" max="13313" width="6.6640625" style="310" customWidth="1"/>
    <col min="13314" max="13314" width="11.33203125" style="310" customWidth="1"/>
    <col min="13315" max="13317" width="14.83203125" style="310" customWidth="1"/>
    <col min="13318" max="13323" width="0" style="310" hidden="1" customWidth="1"/>
    <col min="13324" max="13324" width="11.33203125" style="310" customWidth="1"/>
    <col min="13325" max="13334" width="0" style="310" hidden="1" customWidth="1"/>
    <col min="13335" max="13342" width="9.33203125" style="310"/>
    <col min="13343" max="13343" width="47.33203125" style="310" bestFit="1" customWidth="1"/>
    <col min="13344" max="13564" width="9.33203125" style="310"/>
    <col min="13565" max="13565" width="5.5" style="310" customWidth="1"/>
    <col min="13566" max="13566" width="7.83203125" style="310" customWidth="1"/>
    <col min="13567" max="13567" width="16.33203125" style="310" customWidth="1"/>
    <col min="13568" max="13568" width="52.1640625" style="310" customWidth="1"/>
    <col min="13569" max="13569" width="6.6640625" style="310" customWidth="1"/>
    <col min="13570" max="13570" width="11.33203125" style="310" customWidth="1"/>
    <col min="13571" max="13573" width="14.83203125" style="310" customWidth="1"/>
    <col min="13574" max="13579" width="0" style="310" hidden="1" customWidth="1"/>
    <col min="13580" max="13580" width="11.33203125" style="310" customWidth="1"/>
    <col min="13581" max="13590" width="0" style="310" hidden="1" customWidth="1"/>
    <col min="13591" max="13598" width="9.33203125" style="310"/>
    <col min="13599" max="13599" width="47.33203125" style="310" bestFit="1" customWidth="1"/>
    <col min="13600" max="13820" width="9.33203125" style="310"/>
    <col min="13821" max="13821" width="5.5" style="310" customWidth="1"/>
    <col min="13822" max="13822" width="7.83203125" style="310" customWidth="1"/>
    <col min="13823" max="13823" width="16.33203125" style="310" customWidth="1"/>
    <col min="13824" max="13824" width="52.1640625" style="310" customWidth="1"/>
    <col min="13825" max="13825" width="6.6640625" style="310" customWidth="1"/>
    <col min="13826" max="13826" width="11.33203125" style="310" customWidth="1"/>
    <col min="13827" max="13829" width="14.83203125" style="310" customWidth="1"/>
    <col min="13830" max="13835" width="0" style="310" hidden="1" customWidth="1"/>
    <col min="13836" max="13836" width="11.33203125" style="310" customWidth="1"/>
    <col min="13837" max="13846" width="0" style="310" hidden="1" customWidth="1"/>
    <col min="13847" max="13854" width="9.33203125" style="310"/>
    <col min="13855" max="13855" width="47.33203125" style="310" bestFit="1" customWidth="1"/>
    <col min="13856" max="14076" width="9.33203125" style="310"/>
    <col min="14077" max="14077" width="5.5" style="310" customWidth="1"/>
    <col min="14078" max="14078" width="7.83203125" style="310" customWidth="1"/>
    <col min="14079" max="14079" width="16.33203125" style="310" customWidth="1"/>
    <col min="14080" max="14080" width="52.1640625" style="310" customWidth="1"/>
    <col min="14081" max="14081" width="6.6640625" style="310" customWidth="1"/>
    <col min="14082" max="14082" width="11.33203125" style="310" customWidth="1"/>
    <col min="14083" max="14085" width="14.83203125" style="310" customWidth="1"/>
    <col min="14086" max="14091" width="0" style="310" hidden="1" customWidth="1"/>
    <col min="14092" max="14092" width="11.33203125" style="310" customWidth="1"/>
    <col min="14093" max="14102" width="0" style="310" hidden="1" customWidth="1"/>
    <col min="14103" max="14110" width="9.33203125" style="310"/>
    <col min="14111" max="14111" width="47.33203125" style="310" bestFit="1" customWidth="1"/>
    <col min="14112" max="14332" width="9.33203125" style="310"/>
    <col min="14333" max="14333" width="5.5" style="310" customWidth="1"/>
    <col min="14334" max="14334" width="7.83203125" style="310" customWidth="1"/>
    <col min="14335" max="14335" width="16.33203125" style="310" customWidth="1"/>
    <col min="14336" max="14336" width="52.1640625" style="310" customWidth="1"/>
    <col min="14337" max="14337" width="6.6640625" style="310" customWidth="1"/>
    <col min="14338" max="14338" width="11.33203125" style="310" customWidth="1"/>
    <col min="14339" max="14341" width="14.83203125" style="310" customWidth="1"/>
    <col min="14342" max="14347" width="0" style="310" hidden="1" customWidth="1"/>
    <col min="14348" max="14348" width="11.33203125" style="310" customWidth="1"/>
    <col min="14349" max="14358" width="0" style="310" hidden="1" customWidth="1"/>
    <col min="14359" max="14366" width="9.33203125" style="310"/>
    <col min="14367" max="14367" width="47.33203125" style="310" bestFit="1" customWidth="1"/>
    <col min="14368" max="14588" width="9.33203125" style="310"/>
    <col min="14589" max="14589" width="5.5" style="310" customWidth="1"/>
    <col min="14590" max="14590" width="7.83203125" style="310" customWidth="1"/>
    <col min="14591" max="14591" width="16.33203125" style="310" customWidth="1"/>
    <col min="14592" max="14592" width="52.1640625" style="310" customWidth="1"/>
    <col min="14593" max="14593" width="6.6640625" style="310" customWidth="1"/>
    <col min="14594" max="14594" width="11.33203125" style="310" customWidth="1"/>
    <col min="14595" max="14597" width="14.83203125" style="310" customWidth="1"/>
    <col min="14598" max="14603" width="0" style="310" hidden="1" customWidth="1"/>
    <col min="14604" max="14604" width="11.33203125" style="310" customWidth="1"/>
    <col min="14605" max="14614" width="0" style="310" hidden="1" customWidth="1"/>
    <col min="14615" max="14622" width="9.33203125" style="310"/>
    <col min="14623" max="14623" width="47.33203125" style="310" bestFit="1" customWidth="1"/>
    <col min="14624" max="14844" width="9.33203125" style="310"/>
    <col min="14845" max="14845" width="5.5" style="310" customWidth="1"/>
    <col min="14846" max="14846" width="7.83203125" style="310" customWidth="1"/>
    <col min="14847" max="14847" width="16.33203125" style="310" customWidth="1"/>
    <col min="14848" max="14848" width="52.1640625" style="310" customWidth="1"/>
    <col min="14849" max="14849" width="6.6640625" style="310" customWidth="1"/>
    <col min="14850" max="14850" width="11.33203125" style="310" customWidth="1"/>
    <col min="14851" max="14853" width="14.83203125" style="310" customWidth="1"/>
    <col min="14854" max="14859" width="0" style="310" hidden="1" customWidth="1"/>
    <col min="14860" max="14860" width="11.33203125" style="310" customWidth="1"/>
    <col min="14861" max="14870" width="0" style="310" hidden="1" customWidth="1"/>
    <col min="14871" max="14878" width="9.33203125" style="310"/>
    <col min="14879" max="14879" width="47.33203125" style="310" bestFit="1" customWidth="1"/>
    <col min="14880" max="15100" width="9.33203125" style="310"/>
    <col min="15101" max="15101" width="5.5" style="310" customWidth="1"/>
    <col min="15102" max="15102" width="7.83203125" style="310" customWidth="1"/>
    <col min="15103" max="15103" width="16.33203125" style="310" customWidth="1"/>
    <col min="15104" max="15104" width="52.1640625" style="310" customWidth="1"/>
    <col min="15105" max="15105" width="6.6640625" style="310" customWidth="1"/>
    <col min="15106" max="15106" width="11.33203125" style="310" customWidth="1"/>
    <col min="15107" max="15109" width="14.83203125" style="310" customWidth="1"/>
    <col min="15110" max="15115" width="0" style="310" hidden="1" customWidth="1"/>
    <col min="15116" max="15116" width="11.33203125" style="310" customWidth="1"/>
    <col min="15117" max="15126" width="0" style="310" hidden="1" customWidth="1"/>
    <col min="15127" max="15134" width="9.33203125" style="310"/>
    <col min="15135" max="15135" width="47.33203125" style="310" bestFit="1" customWidth="1"/>
    <col min="15136" max="15356" width="9.33203125" style="310"/>
    <col min="15357" max="15357" width="5.5" style="310" customWidth="1"/>
    <col min="15358" max="15358" width="7.83203125" style="310" customWidth="1"/>
    <col min="15359" max="15359" width="16.33203125" style="310" customWidth="1"/>
    <col min="15360" max="15360" width="52.1640625" style="310" customWidth="1"/>
    <col min="15361" max="15361" width="6.6640625" style="310" customWidth="1"/>
    <col min="15362" max="15362" width="11.33203125" style="310" customWidth="1"/>
    <col min="15363" max="15365" width="14.83203125" style="310" customWidth="1"/>
    <col min="15366" max="15371" width="0" style="310" hidden="1" customWidth="1"/>
    <col min="15372" max="15372" width="11.33203125" style="310" customWidth="1"/>
    <col min="15373" max="15382" width="0" style="310" hidden="1" customWidth="1"/>
    <col min="15383" max="15390" width="9.33203125" style="310"/>
    <col min="15391" max="15391" width="47.33203125" style="310" bestFit="1" customWidth="1"/>
    <col min="15392" max="15612" width="9.33203125" style="310"/>
    <col min="15613" max="15613" width="5.5" style="310" customWidth="1"/>
    <col min="15614" max="15614" width="7.83203125" style="310" customWidth="1"/>
    <col min="15615" max="15615" width="16.33203125" style="310" customWidth="1"/>
    <col min="15616" max="15616" width="52.1640625" style="310" customWidth="1"/>
    <col min="15617" max="15617" width="6.6640625" style="310" customWidth="1"/>
    <col min="15618" max="15618" width="11.33203125" style="310" customWidth="1"/>
    <col min="15619" max="15621" width="14.83203125" style="310" customWidth="1"/>
    <col min="15622" max="15627" width="0" style="310" hidden="1" customWidth="1"/>
    <col min="15628" max="15628" width="11.33203125" style="310" customWidth="1"/>
    <col min="15629" max="15638" width="0" style="310" hidden="1" customWidth="1"/>
    <col min="15639" max="15646" width="9.33203125" style="310"/>
    <col min="15647" max="15647" width="47.33203125" style="310" bestFit="1" customWidth="1"/>
    <col min="15648" max="15868" width="9.33203125" style="310"/>
    <col min="15869" max="15869" width="5.5" style="310" customWidth="1"/>
    <col min="15870" max="15870" width="7.83203125" style="310" customWidth="1"/>
    <col min="15871" max="15871" width="16.33203125" style="310" customWidth="1"/>
    <col min="15872" max="15872" width="52.1640625" style="310" customWidth="1"/>
    <col min="15873" max="15873" width="6.6640625" style="310" customWidth="1"/>
    <col min="15874" max="15874" width="11.33203125" style="310" customWidth="1"/>
    <col min="15875" max="15877" width="14.83203125" style="310" customWidth="1"/>
    <col min="15878" max="15883" width="0" style="310" hidden="1" customWidth="1"/>
    <col min="15884" max="15884" width="11.33203125" style="310" customWidth="1"/>
    <col min="15885" max="15894" width="0" style="310" hidden="1" customWidth="1"/>
    <col min="15895" max="15902" width="9.33203125" style="310"/>
    <col min="15903" max="15903" width="47.33203125" style="310" bestFit="1" customWidth="1"/>
    <col min="15904" max="16124" width="9.33203125" style="310"/>
    <col min="16125" max="16125" width="5.5" style="310" customWidth="1"/>
    <col min="16126" max="16126" width="7.83203125" style="310" customWidth="1"/>
    <col min="16127" max="16127" width="16.33203125" style="310" customWidth="1"/>
    <col min="16128" max="16128" width="52.1640625" style="310" customWidth="1"/>
    <col min="16129" max="16129" width="6.6640625" style="310" customWidth="1"/>
    <col min="16130" max="16130" width="11.33203125" style="310" customWidth="1"/>
    <col min="16131" max="16133" width="14.83203125" style="310" customWidth="1"/>
    <col min="16134" max="16139" width="0" style="310" hidden="1" customWidth="1"/>
    <col min="16140" max="16140" width="11.33203125" style="310" customWidth="1"/>
    <col min="16141" max="16150" width="0" style="310" hidden="1" customWidth="1"/>
    <col min="16151" max="16158" width="9.33203125" style="310"/>
    <col min="16159" max="16159" width="47.33203125" style="310" bestFit="1" customWidth="1"/>
    <col min="16160" max="16384" width="9.33203125" style="310"/>
  </cols>
  <sheetData>
    <row r="1" spans="1:42">
      <c r="A1" s="1231" t="s">
        <v>2743</v>
      </c>
      <c r="B1" s="307"/>
      <c r="C1" s="307"/>
      <c r="D1" s="388" t="s">
        <v>1848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W1" s="310">
        <v>30.126000000000001</v>
      </c>
    </row>
    <row r="2" spans="1:42">
      <c r="A2" s="388" t="s">
        <v>1679</v>
      </c>
      <c r="B2" s="307"/>
      <c r="C2" s="307"/>
      <c r="D2" s="388" t="s">
        <v>1845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42">
      <c r="A3" s="388" t="s">
        <v>1682</v>
      </c>
      <c r="B3" s="307"/>
      <c r="C3" s="307"/>
      <c r="D3" s="1231" t="s">
        <v>2760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42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42">
      <c r="A5" s="1532" t="str">
        <f>'[2]Rek ZTI'!A5</f>
        <v>Stavba : SOŠ PZ Košice, zateplenie bloku A a rekonštrukcia bloku E</v>
      </c>
      <c r="B5" s="1533"/>
      <c r="C5" s="1533"/>
      <c r="D5" s="1534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</row>
    <row r="6" spans="1:42">
      <c r="A6" s="405" t="s">
        <v>1897</v>
      </c>
      <c r="B6" s="406"/>
      <c r="C6" s="406"/>
      <c r="D6" s="4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AB6" s="408"/>
      <c r="AC6" s="408"/>
      <c r="AD6" s="408"/>
      <c r="AE6" s="408"/>
    </row>
    <row r="7" spans="1:42">
      <c r="A7" s="405"/>
      <c r="B7" s="406" t="s">
        <v>1898</v>
      </c>
      <c r="C7" s="406"/>
      <c r="D7" s="407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AB7" s="408"/>
      <c r="AC7" s="408"/>
      <c r="AD7" s="408"/>
      <c r="AE7" s="408"/>
    </row>
    <row r="8" spans="1:42">
      <c r="A8" s="405" t="s">
        <v>1899</v>
      </c>
      <c r="B8" s="1535" t="s">
        <v>1900</v>
      </c>
      <c r="C8" s="1535"/>
      <c r="D8" s="407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AB8" s="408"/>
      <c r="AC8" s="408"/>
      <c r="AD8" s="408"/>
      <c r="AE8" s="408"/>
    </row>
    <row r="9" spans="1:42">
      <c r="A9" s="1325"/>
      <c r="B9" s="1324"/>
      <c r="C9" s="1324"/>
      <c r="D9" s="1324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AB9" s="408"/>
      <c r="AC9" s="408"/>
      <c r="AD9" s="408"/>
      <c r="AE9" s="408"/>
    </row>
    <row r="10" spans="1:42">
      <c r="A10" s="309" t="s">
        <v>1887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AB10" s="408"/>
      <c r="AC10" s="408"/>
      <c r="AD10" s="408"/>
      <c r="AE10" s="408"/>
    </row>
    <row r="11" spans="1:42" ht="15">
      <c r="A11" s="392" t="s">
        <v>1901</v>
      </c>
      <c r="B11" s="392" t="s">
        <v>1902</v>
      </c>
      <c r="C11" s="392" t="s">
        <v>1708</v>
      </c>
      <c r="D11" s="392" t="s">
        <v>1903</v>
      </c>
      <c r="E11" s="392" t="s">
        <v>1904</v>
      </c>
      <c r="F11" s="392" t="s">
        <v>90</v>
      </c>
      <c r="G11" s="392" t="s">
        <v>1855</v>
      </c>
      <c r="H11" s="392" t="s">
        <v>1856</v>
      </c>
      <c r="I11" s="392" t="s">
        <v>1905</v>
      </c>
      <c r="J11" s="392"/>
      <c r="K11" s="392"/>
      <c r="L11" s="392"/>
      <c r="M11" s="392"/>
      <c r="N11" s="392"/>
      <c r="O11" s="392"/>
      <c r="P11" s="392" t="s">
        <v>1906</v>
      </c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B11" s="408"/>
      <c r="AC11" s="410"/>
      <c r="AD11" s="411"/>
      <c r="AE11" s="408"/>
    </row>
    <row r="12" spans="1:42">
      <c r="A12" s="412"/>
      <c r="B12" s="412"/>
      <c r="C12" s="413"/>
      <c r="D12" s="414"/>
      <c r="E12" s="412"/>
      <c r="F12" s="415"/>
      <c r="G12" s="416"/>
      <c r="H12" s="416"/>
      <c r="I12" s="416"/>
      <c r="J12" s="412"/>
      <c r="K12" s="412"/>
      <c r="L12" s="412"/>
      <c r="M12" s="412"/>
      <c r="N12" s="412"/>
      <c r="O12" s="412"/>
      <c r="P12" s="412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B12" s="408"/>
      <c r="AC12" s="408"/>
      <c r="AD12" s="408"/>
      <c r="AE12" s="408"/>
    </row>
    <row r="13" spans="1:42">
      <c r="A13" s="401"/>
      <c r="B13" s="401"/>
      <c r="C13" s="401"/>
      <c r="D13" s="397" t="s">
        <v>1891</v>
      </c>
      <c r="E13" s="401"/>
      <c r="F13" s="417"/>
      <c r="G13" s="399"/>
      <c r="H13" s="399"/>
      <c r="I13" s="399"/>
      <c r="J13" s="401"/>
      <c r="K13" s="401"/>
      <c r="L13" s="401"/>
      <c r="M13" s="401"/>
      <c r="N13" s="401"/>
      <c r="O13" s="401"/>
      <c r="P13" s="400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B13" s="408"/>
      <c r="AC13" s="408"/>
      <c r="AD13" s="418"/>
      <c r="AE13" s="408"/>
    </row>
    <row r="14" spans="1:42">
      <c r="A14" s="401"/>
      <c r="B14" s="401"/>
      <c r="C14" s="401"/>
      <c r="D14" s="401" t="s">
        <v>1892</v>
      </c>
      <c r="E14" s="401"/>
      <c r="F14" s="417"/>
      <c r="G14" s="399"/>
      <c r="H14" s="399"/>
      <c r="I14" s="399"/>
      <c r="J14" s="401"/>
      <c r="K14" s="401"/>
      <c r="L14" s="401"/>
      <c r="M14" s="401"/>
      <c r="N14" s="401"/>
      <c r="O14" s="401"/>
      <c r="P14" s="400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B14" s="408"/>
      <c r="AC14" s="408"/>
      <c r="AD14" s="419"/>
      <c r="AE14" s="408"/>
    </row>
    <row r="15" spans="1:42" ht="24.95" customHeight="1">
      <c r="A15" s="420">
        <v>1</v>
      </c>
      <c r="B15" s="420" t="s">
        <v>1907</v>
      </c>
      <c r="C15" s="421" t="s">
        <v>1908</v>
      </c>
      <c r="D15" s="420" t="s">
        <v>1909</v>
      </c>
      <c r="E15" s="420" t="s">
        <v>140</v>
      </c>
      <c r="F15" s="422">
        <v>180</v>
      </c>
      <c r="G15" s="423"/>
      <c r="H15" s="423"/>
      <c r="I15" s="423"/>
      <c r="J15" s="420">
        <f t="shared" ref="J15:J25" si="0">ROUND(F15*(N15),2)</f>
        <v>73.8</v>
      </c>
      <c r="K15" s="386">
        <f t="shared" ref="K15:K25" si="1">ROUND(F15*(O15),2)</f>
        <v>0</v>
      </c>
      <c r="L15" s="386">
        <f t="shared" ref="L15:L25" si="2">ROUND(F15*(G15+H15),2)</f>
        <v>0</v>
      </c>
      <c r="M15" s="386"/>
      <c r="N15" s="386">
        <v>0.41</v>
      </c>
      <c r="O15" s="386"/>
      <c r="P15" s="400">
        <f>ROUND(F15*(R15),2)</f>
        <v>0</v>
      </c>
      <c r="Q15" s="424"/>
      <c r="R15" s="424">
        <v>0</v>
      </c>
      <c r="Z15" s="310">
        <v>0</v>
      </c>
      <c r="AB15" s="425"/>
      <c r="AC15" s="426"/>
      <c r="AD15" s="425"/>
      <c r="AE15" s="425"/>
      <c r="AF15" s="422"/>
      <c r="AG15" s="423"/>
      <c r="AH15" s="423"/>
      <c r="AI15" s="423"/>
      <c r="AJ15" s="420"/>
      <c r="AK15" s="386"/>
      <c r="AL15" s="403"/>
      <c r="AM15" s="386"/>
      <c r="AN15" s="386"/>
      <c r="AO15" s="386"/>
      <c r="AP15" s="400"/>
    </row>
    <row r="16" spans="1:42" ht="24.95" customHeight="1">
      <c r="A16" s="420">
        <v>2</v>
      </c>
      <c r="B16" s="420" t="s">
        <v>1907</v>
      </c>
      <c r="C16" s="421" t="s">
        <v>1910</v>
      </c>
      <c r="D16" s="420" t="s">
        <v>1911</v>
      </c>
      <c r="E16" s="420" t="s">
        <v>140</v>
      </c>
      <c r="F16" s="422">
        <v>160</v>
      </c>
      <c r="G16" s="423"/>
      <c r="H16" s="423"/>
      <c r="I16" s="423"/>
      <c r="J16" s="420">
        <f t="shared" si="0"/>
        <v>72</v>
      </c>
      <c r="K16" s="386">
        <f t="shared" si="1"/>
        <v>0</v>
      </c>
      <c r="L16" s="386">
        <f t="shared" si="2"/>
        <v>0</v>
      </c>
      <c r="M16" s="386"/>
      <c r="N16" s="386">
        <v>0.45</v>
      </c>
      <c r="O16" s="386"/>
      <c r="P16" s="400">
        <f t="shared" ref="P16:P27" si="3">ROUND(F16*(R16),2)</f>
        <v>0</v>
      </c>
      <c r="Q16" s="424"/>
      <c r="R16" s="424">
        <v>0</v>
      </c>
      <c r="Z16" s="310">
        <v>0</v>
      </c>
      <c r="AB16" s="425"/>
      <c r="AC16" s="426"/>
      <c r="AD16" s="425"/>
      <c r="AE16" s="427"/>
      <c r="AF16" s="428"/>
      <c r="AG16" s="423"/>
      <c r="AH16" s="423"/>
      <c r="AI16" s="423"/>
      <c r="AJ16" s="420"/>
      <c r="AK16" s="386"/>
      <c r="AL16" s="403"/>
      <c r="AM16" s="386"/>
      <c r="AN16" s="386"/>
      <c r="AO16" s="386"/>
      <c r="AP16" s="400"/>
    </row>
    <row r="17" spans="1:42" ht="24.95" customHeight="1">
      <c r="A17" s="420">
        <v>3</v>
      </c>
      <c r="B17" s="420" t="s">
        <v>1907</v>
      </c>
      <c r="C17" s="421" t="s">
        <v>1912</v>
      </c>
      <c r="D17" s="420" t="s">
        <v>1913</v>
      </c>
      <c r="E17" s="420" t="s">
        <v>140</v>
      </c>
      <c r="F17" s="422">
        <v>180</v>
      </c>
      <c r="G17" s="423"/>
      <c r="H17" s="423"/>
      <c r="I17" s="423"/>
      <c r="J17" s="420">
        <f t="shared" si="0"/>
        <v>86.4</v>
      </c>
      <c r="K17" s="386">
        <f t="shared" si="1"/>
        <v>0</v>
      </c>
      <c r="L17" s="386">
        <f t="shared" si="2"/>
        <v>0</v>
      </c>
      <c r="M17" s="386"/>
      <c r="N17" s="386">
        <v>0.48</v>
      </c>
      <c r="O17" s="386"/>
      <c r="P17" s="400">
        <f t="shared" si="3"/>
        <v>0</v>
      </c>
      <c r="Q17" s="424"/>
      <c r="R17" s="424">
        <v>0</v>
      </c>
      <c r="Z17" s="310">
        <v>0</v>
      </c>
      <c r="AB17" s="425"/>
      <c r="AC17" s="426"/>
      <c r="AD17" s="425"/>
      <c r="AE17" s="427"/>
      <c r="AF17" s="428"/>
      <c r="AG17" s="423"/>
      <c r="AH17" s="423"/>
      <c r="AI17" s="423"/>
      <c r="AJ17" s="420"/>
      <c r="AK17" s="386"/>
      <c r="AL17" s="403"/>
      <c r="AM17" s="386"/>
      <c r="AN17" s="386"/>
      <c r="AO17" s="386"/>
      <c r="AP17" s="400"/>
    </row>
    <row r="18" spans="1:42" ht="24.95" customHeight="1">
      <c r="A18" s="420">
        <v>4</v>
      </c>
      <c r="B18" s="420" t="s">
        <v>1907</v>
      </c>
      <c r="C18" s="421" t="s">
        <v>1914</v>
      </c>
      <c r="D18" s="420" t="s">
        <v>1915</v>
      </c>
      <c r="E18" s="420" t="s">
        <v>140</v>
      </c>
      <c r="F18" s="422">
        <v>65</v>
      </c>
      <c r="G18" s="423"/>
      <c r="H18" s="423"/>
      <c r="I18" s="423"/>
      <c r="J18" s="420">
        <f t="shared" si="0"/>
        <v>39</v>
      </c>
      <c r="K18" s="386">
        <f t="shared" si="1"/>
        <v>0</v>
      </c>
      <c r="L18" s="386">
        <f t="shared" si="2"/>
        <v>0</v>
      </c>
      <c r="M18" s="386"/>
      <c r="N18" s="386">
        <v>0.6</v>
      </c>
      <c r="O18" s="386"/>
      <c r="P18" s="400">
        <f t="shared" si="3"/>
        <v>0</v>
      </c>
      <c r="Q18" s="424"/>
      <c r="R18" s="424">
        <v>0</v>
      </c>
      <c r="Z18" s="310">
        <v>0</v>
      </c>
      <c r="AB18" s="425"/>
      <c r="AC18" s="426"/>
      <c r="AD18" s="429"/>
      <c r="AE18" s="427"/>
      <c r="AF18" s="430"/>
      <c r="AG18" s="423"/>
      <c r="AH18" s="423"/>
      <c r="AI18" s="423"/>
      <c r="AJ18" s="420"/>
      <c r="AK18" s="386"/>
      <c r="AL18" s="403"/>
      <c r="AM18" s="386"/>
      <c r="AN18" s="386"/>
      <c r="AO18" s="386"/>
      <c r="AP18" s="400"/>
    </row>
    <row r="19" spans="1:42" ht="24.95" customHeight="1">
      <c r="A19" s="420">
        <v>5</v>
      </c>
      <c r="B19" s="420" t="s">
        <v>1907</v>
      </c>
      <c r="C19" s="421" t="s">
        <v>1916</v>
      </c>
      <c r="D19" s="420" t="s">
        <v>1917</v>
      </c>
      <c r="E19" s="420" t="s">
        <v>140</v>
      </c>
      <c r="F19" s="422">
        <v>70</v>
      </c>
      <c r="G19" s="423"/>
      <c r="H19" s="423"/>
      <c r="I19" s="423"/>
      <c r="J19" s="420">
        <f t="shared" si="0"/>
        <v>49</v>
      </c>
      <c r="K19" s="386">
        <f t="shared" si="1"/>
        <v>0</v>
      </c>
      <c r="L19" s="386">
        <f t="shared" si="2"/>
        <v>0</v>
      </c>
      <c r="M19" s="386"/>
      <c r="N19" s="386">
        <v>0.7</v>
      </c>
      <c r="O19" s="386"/>
      <c r="P19" s="400">
        <f t="shared" si="3"/>
        <v>0</v>
      </c>
      <c r="Q19" s="424"/>
      <c r="R19" s="424">
        <v>0</v>
      </c>
      <c r="Z19" s="310">
        <v>0</v>
      </c>
      <c r="AB19" s="419"/>
      <c r="AC19" s="419"/>
      <c r="AD19" s="431"/>
      <c r="AE19" s="431"/>
      <c r="AF19" s="432"/>
      <c r="AG19" s="398"/>
      <c r="AH19" s="398"/>
      <c r="AI19" s="398"/>
      <c r="AJ19" s="401"/>
      <c r="AK19" s="401"/>
      <c r="AL19" s="401"/>
      <c r="AM19" s="401"/>
      <c r="AN19" s="401"/>
      <c r="AO19" s="401"/>
      <c r="AP19" s="433"/>
    </row>
    <row r="20" spans="1:42" ht="24.95" customHeight="1">
      <c r="A20" s="420">
        <v>6</v>
      </c>
      <c r="B20" s="420" t="s">
        <v>1907</v>
      </c>
      <c r="C20" s="421" t="s">
        <v>1918</v>
      </c>
      <c r="D20" s="420" t="s">
        <v>1919</v>
      </c>
      <c r="E20" s="420" t="s">
        <v>140</v>
      </c>
      <c r="F20" s="422">
        <v>51</v>
      </c>
      <c r="G20" s="423"/>
      <c r="H20" s="423"/>
      <c r="I20" s="423"/>
      <c r="J20" s="420">
        <f t="shared" si="0"/>
        <v>42.84</v>
      </c>
      <c r="K20" s="386">
        <f t="shared" si="1"/>
        <v>0</v>
      </c>
      <c r="L20" s="386">
        <f t="shared" si="2"/>
        <v>0</v>
      </c>
      <c r="M20" s="386"/>
      <c r="N20" s="386">
        <v>0.84</v>
      </c>
      <c r="O20" s="386"/>
      <c r="P20" s="400">
        <f t="shared" si="3"/>
        <v>0</v>
      </c>
      <c r="Q20" s="424"/>
      <c r="R20" s="424">
        <v>0</v>
      </c>
      <c r="Z20" s="310">
        <v>0</v>
      </c>
      <c r="AB20" s="425"/>
      <c r="AC20" s="426"/>
      <c r="AD20" s="427"/>
      <c r="AE20" s="427"/>
      <c r="AF20" s="428"/>
      <c r="AG20" s="423"/>
      <c r="AH20" s="423"/>
      <c r="AI20" s="423"/>
      <c r="AJ20" s="420"/>
      <c r="AK20" s="386"/>
      <c r="AL20" s="386"/>
      <c r="AM20" s="386"/>
      <c r="AN20" s="386"/>
      <c r="AO20" s="386"/>
      <c r="AP20" s="400"/>
    </row>
    <row r="21" spans="1:42" ht="24.95" customHeight="1">
      <c r="A21" s="420">
        <v>7</v>
      </c>
      <c r="B21" s="420" t="s">
        <v>1907</v>
      </c>
      <c r="C21" s="421" t="s">
        <v>1920</v>
      </c>
      <c r="D21" s="420" t="s">
        <v>1921</v>
      </c>
      <c r="E21" s="420" t="s">
        <v>140</v>
      </c>
      <c r="F21" s="422">
        <v>706</v>
      </c>
      <c r="G21" s="423"/>
      <c r="H21" s="423"/>
      <c r="I21" s="423"/>
      <c r="J21" s="420">
        <f t="shared" si="0"/>
        <v>628.34</v>
      </c>
      <c r="K21" s="386">
        <f t="shared" si="1"/>
        <v>0</v>
      </c>
      <c r="L21" s="386">
        <f t="shared" si="2"/>
        <v>0</v>
      </c>
      <c r="M21" s="386"/>
      <c r="N21" s="386">
        <v>0.89</v>
      </c>
      <c r="O21" s="386"/>
      <c r="P21" s="400">
        <f t="shared" si="3"/>
        <v>0</v>
      </c>
      <c r="Q21" s="424"/>
      <c r="R21" s="424">
        <v>0</v>
      </c>
      <c r="Z21" s="310">
        <v>0</v>
      </c>
      <c r="AB21" s="419"/>
      <c r="AC21" s="419"/>
      <c r="AD21" s="431"/>
      <c r="AE21" s="419"/>
      <c r="AF21" s="417"/>
      <c r="AG21" s="398"/>
      <c r="AH21" s="398"/>
      <c r="AI21" s="398"/>
      <c r="AJ21" s="401"/>
      <c r="AK21" s="401"/>
      <c r="AL21" s="401"/>
      <c r="AM21" s="401"/>
      <c r="AN21" s="401"/>
      <c r="AO21" s="401"/>
      <c r="AP21" s="433"/>
    </row>
    <row r="22" spans="1:42" ht="22.5" customHeight="1">
      <c r="A22" s="420">
        <v>8</v>
      </c>
      <c r="B22" s="420" t="s">
        <v>1907</v>
      </c>
      <c r="C22" s="421" t="s">
        <v>1922</v>
      </c>
      <c r="D22" s="434" t="s">
        <v>1923</v>
      </c>
      <c r="E22" s="420" t="s">
        <v>140</v>
      </c>
      <c r="F22" s="422">
        <v>180</v>
      </c>
      <c r="G22" s="423"/>
      <c r="H22" s="423"/>
      <c r="I22" s="423"/>
      <c r="J22" s="420">
        <f t="shared" si="0"/>
        <v>455.4</v>
      </c>
      <c r="K22" s="386">
        <f t="shared" si="1"/>
        <v>0</v>
      </c>
      <c r="L22" s="386">
        <f t="shared" si="2"/>
        <v>0</v>
      </c>
      <c r="M22" s="386"/>
      <c r="N22" s="386">
        <v>2.5299999999999998</v>
      </c>
      <c r="O22" s="386"/>
      <c r="P22" s="400">
        <f t="shared" si="3"/>
        <v>0</v>
      </c>
      <c r="Q22" s="424"/>
      <c r="R22" s="424">
        <v>0</v>
      </c>
      <c r="Z22" s="310">
        <v>0</v>
      </c>
      <c r="AB22" s="435"/>
      <c r="AC22" s="408"/>
      <c r="AD22" s="408"/>
      <c r="AE22" s="408"/>
    </row>
    <row r="23" spans="1:42" ht="24.95" customHeight="1">
      <c r="A23" s="420">
        <v>9</v>
      </c>
      <c r="B23" s="420" t="s">
        <v>1907</v>
      </c>
      <c r="C23" s="421" t="s">
        <v>1924</v>
      </c>
      <c r="D23" s="420" t="s">
        <v>1925</v>
      </c>
      <c r="E23" s="420" t="s">
        <v>140</v>
      </c>
      <c r="F23" s="422">
        <v>160</v>
      </c>
      <c r="G23" s="423"/>
      <c r="H23" s="423"/>
      <c r="I23" s="423"/>
      <c r="J23" s="420">
        <f t="shared" si="0"/>
        <v>417.6</v>
      </c>
      <c r="K23" s="386">
        <f t="shared" si="1"/>
        <v>0</v>
      </c>
      <c r="L23" s="386">
        <f t="shared" si="2"/>
        <v>0</v>
      </c>
      <c r="M23" s="386"/>
      <c r="N23" s="386">
        <v>2.61</v>
      </c>
      <c r="O23" s="386"/>
      <c r="P23" s="400">
        <f t="shared" si="3"/>
        <v>0</v>
      </c>
      <c r="Q23" s="424"/>
      <c r="R23" s="424">
        <v>0</v>
      </c>
      <c r="Z23" s="310">
        <v>0</v>
      </c>
      <c r="AB23" s="436"/>
      <c r="AC23" s="408"/>
      <c r="AD23" s="408"/>
      <c r="AE23" s="408"/>
    </row>
    <row r="24" spans="1:42" ht="24.95" customHeight="1">
      <c r="A24" s="420">
        <v>10</v>
      </c>
      <c r="B24" s="420" t="s">
        <v>1907</v>
      </c>
      <c r="C24" s="421" t="s">
        <v>1926</v>
      </c>
      <c r="D24" s="420" t="s">
        <v>1927</v>
      </c>
      <c r="E24" s="420" t="s">
        <v>140</v>
      </c>
      <c r="F24" s="422">
        <v>65</v>
      </c>
      <c r="G24" s="423"/>
      <c r="H24" s="423"/>
      <c r="I24" s="423"/>
      <c r="J24" s="420">
        <f t="shared" si="0"/>
        <v>206.05</v>
      </c>
      <c r="K24" s="386">
        <f t="shared" si="1"/>
        <v>0</v>
      </c>
      <c r="L24" s="386">
        <f t="shared" si="2"/>
        <v>0</v>
      </c>
      <c r="M24" s="386"/>
      <c r="N24" s="386">
        <v>3.17</v>
      </c>
      <c r="O24" s="386"/>
      <c r="P24" s="400">
        <f t="shared" si="3"/>
        <v>0</v>
      </c>
      <c r="Q24" s="424"/>
      <c r="R24" s="424">
        <v>0</v>
      </c>
      <c r="Z24" s="310">
        <v>0</v>
      </c>
      <c r="AB24" s="437"/>
      <c r="AC24" s="408"/>
      <c r="AD24" s="408"/>
      <c r="AE24" s="408"/>
    </row>
    <row r="25" spans="1:42" ht="24.95" customHeight="1">
      <c r="A25" s="420">
        <v>11</v>
      </c>
      <c r="B25" s="420" t="s">
        <v>1907</v>
      </c>
      <c r="C25" s="421" t="s">
        <v>1928</v>
      </c>
      <c r="D25" s="420" t="s">
        <v>1929</v>
      </c>
      <c r="E25" s="420" t="s">
        <v>140</v>
      </c>
      <c r="F25" s="428">
        <v>80</v>
      </c>
      <c r="G25" s="423"/>
      <c r="H25" s="423"/>
      <c r="I25" s="423"/>
      <c r="J25" s="420">
        <f t="shared" si="0"/>
        <v>272</v>
      </c>
      <c r="K25" s="386">
        <f t="shared" si="1"/>
        <v>0</v>
      </c>
      <c r="L25" s="386">
        <f t="shared" si="2"/>
        <v>0</v>
      </c>
      <c r="M25" s="386"/>
      <c r="N25" s="386">
        <v>3.4</v>
      </c>
      <c r="O25" s="386"/>
      <c r="P25" s="400">
        <f t="shared" si="3"/>
        <v>0</v>
      </c>
      <c r="Q25" s="424"/>
      <c r="R25" s="424">
        <v>0</v>
      </c>
      <c r="Z25" s="310">
        <v>0</v>
      </c>
      <c r="AB25" s="408"/>
      <c r="AC25" s="408"/>
      <c r="AD25" s="437"/>
      <c r="AE25" s="408"/>
    </row>
    <row r="26" spans="1:42" ht="18.75" customHeight="1">
      <c r="A26" s="420">
        <v>12</v>
      </c>
      <c r="B26" s="420" t="s">
        <v>1907</v>
      </c>
      <c r="C26" s="421" t="s">
        <v>1930</v>
      </c>
      <c r="D26" s="420" t="s">
        <v>1931</v>
      </c>
      <c r="E26" s="420" t="s">
        <v>268</v>
      </c>
      <c r="F26" s="422">
        <v>10</v>
      </c>
      <c r="G26" s="423"/>
      <c r="H26" s="423"/>
      <c r="I26" s="423"/>
      <c r="J26" s="420">
        <f>ROUND(F26*(N26),2)</f>
        <v>82.1</v>
      </c>
      <c r="K26" s="386">
        <f>ROUND(F26*(O26),2)</f>
        <v>0</v>
      </c>
      <c r="L26" s="386">
        <f>ROUND(F26*(G26+H26),2)</f>
        <v>0</v>
      </c>
      <c r="M26" s="386"/>
      <c r="N26" s="386">
        <v>8.2100000000000009</v>
      </c>
      <c r="O26" s="386"/>
      <c r="P26" s="400">
        <f t="shared" si="3"/>
        <v>0</v>
      </c>
      <c r="Q26" s="424"/>
      <c r="R26" s="424">
        <v>0</v>
      </c>
      <c r="Z26" s="310">
        <v>0</v>
      </c>
      <c r="AB26" s="436"/>
      <c r="AC26" s="408"/>
      <c r="AD26" s="408"/>
      <c r="AE26" s="408"/>
    </row>
    <row r="27" spans="1:42" ht="21.75" customHeight="1">
      <c r="A27" s="420">
        <v>13</v>
      </c>
      <c r="B27" s="420" t="s">
        <v>1907</v>
      </c>
      <c r="C27" s="421" t="s">
        <v>1932</v>
      </c>
      <c r="D27" s="420" t="s">
        <v>1933</v>
      </c>
      <c r="E27" s="420" t="s">
        <v>140</v>
      </c>
      <c r="F27" s="422">
        <v>485</v>
      </c>
      <c r="G27" s="423"/>
      <c r="H27" s="423"/>
      <c r="I27" s="423"/>
      <c r="J27" s="420">
        <f>ROUND(F27*(N27),2)</f>
        <v>722.65</v>
      </c>
      <c r="K27" s="386">
        <f>ROUND(F27*(O27),2)</f>
        <v>0</v>
      </c>
      <c r="L27" s="386">
        <f>ROUND(F27*(G27+H27),2)</f>
        <v>0</v>
      </c>
      <c r="M27" s="386"/>
      <c r="N27" s="386">
        <v>1.49</v>
      </c>
      <c r="O27" s="386"/>
      <c r="P27" s="400">
        <f t="shared" si="3"/>
        <v>0</v>
      </c>
      <c r="Q27" s="424"/>
      <c r="R27" s="424">
        <v>0</v>
      </c>
      <c r="Z27" s="310">
        <v>0</v>
      </c>
      <c r="AB27" s="437"/>
      <c r="AC27" s="408"/>
      <c r="AD27" s="408"/>
      <c r="AE27" s="408"/>
    </row>
    <row r="28" spans="1:42">
      <c r="A28" s="401"/>
      <c r="B28" s="401"/>
      <c r="C28" s="401"/>
      <c r="D28" s="401" t="s">
        <v>1892</v>
      </c>
      <c r="E28" s="401"/>
      <c r="F28" s="417"/>
      <c r="G28" s="398"/>
      <c r="H28" s="398"/>
      <c r="I28" s="398"/>
      <c r="J28" s="401"/>
      <c r="K28" s="401"/>
      <c r="L28" s="401">
        <f>ROUND((SUM(L14:L27))/1,2)</f>
        <v>0</v>
      </c>
      <c r="M28" s="401">
        <f>ROUND((SUM(M14:M27))/1,2)</f>
        <v>0</v>
      </c>
      <c r="N28" s="401"/>
      <c r="O28" s="401"/>
      <c r="P28" s="433">
        <f>ROUND((SUM(P14:P27))/1,2)</f>
        <v>0</v>
      </c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B28" s="408"/>
      <c r="AC28" s="408"/>
      <c r="AD28" s="408"/>
      <c r="AE28" s="408"/>
    </row>
    <row r="29" spans="1:42">
      <c r="A29" s="386"/>
      <c r="B29" s="386"/>
      <c r="C29" s="386"/>
      <c r="D29" s="386"/>
      <c r="E29" s="386"/>
      <c r="F29" s="438"/>
      <c r="G29" s="402"/>
      <c r="H29" s="402"/>
      <c r="I29" s="402"/>
      <c r="J29" s="386"/>
      <c r="K29" s="386"/>
      <c r="L29" s="386"/>
      <c r="M29" s="386"/>
      <c r="N29" s="386"/>
      <c r="O29" s="386"/>
      <c r="P29" s="386"/>
      <c r="AB29" s="408"/>
      <c r="AC29" s="408"/>
      <c r="AD29" s="408"/>
      <c r="AE29" s="408"/>
    </row>
    <row r="30" spans="1:42">
      <c r="A30" s="401"/>
      <c r="B30" s="401"/>
      <c r="C30" s="401"/>
      <c r="D30" s="401" t="s">
        <v>1934</v>
      </c>
      <c r="E30" s="401"/>
      <c r="F30" s="417"/>
      <c r="G30" s="399"/>
      <c r="H30" s="399"/>
      <c r="I30" s="399"/>
      <c r="J30" s="401"/>
      <c r="K30" s="401"/>
      <c r="L30" s="401"/>
      <c r="M30" s="401"/>
      <c r="N30" s="401"/>
      <c r="O30" s="401"/>
      <c r="P30" s="401"/>
      <c r="Q30" s="396"/>
      <c r="R30" s="396"/>
      <c r="S30" s="396"/>
      <c r="T30" s="396"/>
      <c r="U30" s="396"/>
      <c r="V30" s="396"/>
      <c r="W30" s="396"/>
      <c r="X30" s="396"/>
      <c r="Y30" s="396"/>
      <c r="Z30" s="396"/>
    </row>
    <row r="31" spans="1:42" ht="24.95" customHeight="1">
      <c r="A31" s="420">
        <v>14</v>
      </c>
      <c r="B31" s="420" t="s">
        <v>1935</v>
      </c>
      <c r="C31" s="421">
        <v>721171107</v>
      </c>
      <c r="D31" s="420" t="s">
        <v>1936</v>
      </c>
      <c r="E31" s="420" t="s">
        <v>265</v>
      </c>
      <c r="F31" s="422">
        <v>39</v>
      </c>
      <c r="G31" s="423"/>
      <c r="H31" s="423"/>
      <c r="I31" s="423"/>
      <c r="J31" s="420">
        <f t="shared" ref="J31:J50" si="4">ROUND(F31*(N31),2)</f>
        <v>430.95</v>
      </c>
      <c r="K31" s="386">
        <f t="shared" ref="K31:K50" si="5">ROUND(F31*(O31),2)</f>
        <v>0</v>
      </c>
      <c r="L31" s="386">
        <f t="shared" ref="L31:L50" si="6">ROUND(F31*(G31+H31),2)</f>
        <v>0</v>
      </c>
      <c r="M31" s="386"/>
      <c r="N31" s="386">
        <v>11.05</v>
      </c>
      <c r="O31" s="386"/>
      <c r="P31" s="400">
        <v>0.85</v>
      </c>
      <c r="Q31" s="424"/>
      <c r="R31" s="424">
        <v>2.1780000000000001E-2</v>
      </c>
      <c r="Z31" s="310">
        <v>0</v>
      </c>
    </row>
    <row r="32" spans="1:42" ht="24.95" customHeight="1">
      <c r="A32" s="420">
        <v>15</v>
      </c>
      <c r="B32" s="420" t="s">
        <v>1935</v>
      </c>
      <c r="C32" s="421">
        <v>721171109</v>
      </c>
      <c r="D32" s="420" t="s">
        <v>1937</v>
      </c>
      <c r="E32" s="420" t="s">
        <v>265</v>
      </c>
      <c r="F32" s="422">
        <v>34</v>
      </c>
      <c r="G32" s="423"/>
      <c r="H32" s="423"/>
      <c r="I32" s="423"/>
      <c r="J32" s="420">
        <f t="shared" si="4"/>
        <v>428.4</v>
      </c>
      <c r="K32" s="386">
        <f t="shared" si="5"/>
        <v>0</v>
      </c>
      <c r="L32" s="386">
        <f t="shared" si="6"/>
        <v>0</v>
      </c>
      <c r="M32" s="386"/>
      <c r="N32" s="386">
        <v>12.6</v>
      </c>
      <c r="O32" s="386"/>
      <c r="P32" s="400">
        <v>0.72</v>
      </c>
      <c r="Q32" s="424"/>
      <c r="R32" s="424">
        <v>2.129E-2</v>
      </c>
      <c r="Z32" s="310">
        <v>0</v>
      </c>
    </row>
    <row r="33" spans="1:31" ht="24.95" customHeight="1">
      <c r="A33" s="420">
        <v>16</v>
      </c>
      <c r="B33" s="420" t="s">
        <v>1935</v>
      </c>
      <c r="C33" s="421">
        <v>721171111</v>
      </c>
      <c r="D33" s="420" t="s">
        <v>1938</v>
      </c>
      <c r="E33" s="420" t="s">
        <v>265</v>
      </c>
      <c r="F33" s="422">
        <v>10</v>
      </c>
      <c r="G33" s="423"/>
      <c r="H33" s="423"/>
      <c r="I33" s="423"/>
      <c r="J33" s="420">
        <f t="shared" si="4"/>
        <v>139.6</v>
      </c>
      <c r="K33" s="386">
        <f t="shared" si="5"/>
        <v>0</v>
      </c>
      <c r="L33" s="386">
        <f t="shared" si="6"/>
        <v>0</v>
      </c>
      <c r="M33" s="386"/>
      <c r="N33" s="386">
        <v>13.96</v>
      </c>
      <c r="O33" s="386"/>
      <c r="P33" s="400">
        <v>0.14000000000000001</v>
      </c>
      <c r="Q33" s="424"/>
      <c r="R33" s="424">
        <v>1.4200000000000001E-2</v>
      </c>
      <c r="Z33" s="310">
        <v>0</v>
      </c>
    </row>
    <row r="34" spans="1:31" ht="24.95" customHeight="1">
      <c r="A34" s="420">
        <v>17</v>
      </c>
      <c r="B34" s="420" t="s">
        <v>1935</v>
      </c>
      <c r="C34" s="421">
        <v>721173204</v>
      </c>
      <c r="D34" s="420" t="s">
        <v>1939</v>
      </c>
      <c r="E34" s="420" t="s">
        <v>265</v>
      </c>
      <c r="F34" s="422">
        <v>10</v>
      </c>
      <c r="G34" s="423"/>
      <c r="H34" s="423"/>
      <c r="I34" s="423"/>
      <c r="J34" s="420">
        <f t="shared" si="4"/>
        <v>85.8</v>
      </c>
      <c r="K34" s="386">
        <f t="shared" si="5"/>
        <v>0</v>
      </c>
      <c r="L34" s="386">
        <f t="shared" si="6"/>
        <v>0</v>
      </c>
      <c r="M34" s="386"/>
      <c r="N34" s="386">
        <v>8.58</v>
      </c>
      <c r="O34" s="386"/>
      <c r="P34" s="400">
        <v>0.01</v>
      </c>
      <c r="Q34" s="424"/>
      <c r="R34" s="424">
        <v>1.09E-3</v>
      </c>
      <c r="Z34" s="310">
        <v>0</v>
      </c>
    </row>
    <row r="35" spans="1:31" ht="24.95" customHeight="1">
      <c r="A35" s="420">
        <v>18</v>
      </c>
      <c r="B35" s="420" t="s">
        <v>1935</v>
      </c>
      <c r="C35" s="421">
        <v>721173205</v>
      </c>
      <c r="D35" s="420" t="s">
        <v>1940</v>
      </c>
      <c r="E35" s="420" t="s">
        <v>265</v>
      </c>
      <c r="F35" s="422">
        <v>27</v>
      </c>
      <c r="G35" s="423"/>
      <c r="H35" s="423"/>
      <c r="I35" s="423"/>
      <c r="J35" s="420">
        <f t="shared" si="4"/>
        <v>231.39</v>
      </c>
      <c r="K35" s="386">
        <f t="shared" si="5"/>
        <v>0</v>
      </c>
      <c r="L35" s="386">
        <f t="shared" si="6"/>
        <v>0</v>
      </c>
      <c r="M35" s="386"/>
      <c r="N35" s="386">
        <v>8.57</v>
      </c>
      <c r="O35" s="386"/>
      <c r="P35" s="400">
        <v>0.03</v>
      </c>
      <c r="Q35" s="424"/>
      <c r="R35" s="424">
        <v>1.08E-3</v>
      </c>
      <c r="Z35" s="310">
        <v>0</v>
      </c>
      <c r="AA35" s="439" t="s">
        <v>22</v>
      </c>
    </row>
    <row r="36" spans="1:31" ht="24.95" customHeight="1">
      <c r="A36" s="420">
        <v>19</v>
      </c>
      <c r="B36" s="420" t="s">
        <v>1935</v>
      </c>
      <c r="C36" s="421">
        <v>721173206</v>
      </c>
      <c r="D36" s="420" t="s">
        <v>1941</v>
      </c>
      <c r="E36" s="420" t="s">
        <v>265</v>
      </c>
      <c r="F36" s="422">
        <v>27</v>
      </c>
      <c r="G36" s="423"/>
      <c r="H36" s="423"/>
      <c r="I36" s="423"/>
      <c r="J36" s="420">
        <f t="shared" si="4"/>
        <v>257.85000000000002</v>
      </c>
      <c r="K36" s="386">
        <f t="shared" si="5"/>
        <v>0</v>
      </c>
      <c r="L36" s="386">
        <f t="shared" si="6"/>
        <v>0</v>
      </c>
      <c r="M36" s="386"/>
      <c r="N36" s="386">
        <v>9.5500000000000007</v>
      </c>
      <c r="O36" s="386"/>
      <c r="P36" s="400">
        <v>0.04</v>
      </c>
      <c r="Q36" s="424"/>
      <c r="R36" s="424">
        <v>1.3799999999999999E-3</v>
      </c>
      <c r="Z36" s="310">
        <v>0</v>
      </c>
    </row>
    <row r="37" spans="1:31" ht="27.75" customHeight="1">
      <c r="A37" s="420">
        <v>20</v>
      </c>
      <c r="B37" s="420" t="s">
        <v>1935</v>
      </c>
      <c r="C37" s="421">
        <v>721290112</v>
      </c>
      <c r="D37" s="420" t="s">
        <v>1942</v>
      </c>
      <c r="E37" s="420" t="s">
        <v>265</v>
      </c>
      <c r="F37" s="422">
        <v>25</v>
      </c>
      <c r="G37" s="423"/>
      <c r="H37" s="423"/>
      <c r="I37" s="423"/>
      <c r="J37" s="420">
        <f t="shared" si="4"/>
        <v>14.5</v>
      </c>
      <c r="K37" s="386">
        <f t="shared" si="5"/>
        <v>0</v>
      </c>
      <c r="L37" s="386">
        <f t="shared" si="6"/>
        <v>0</v>
      </c>
      <c r="M37" s="386"/>
      <c r="N37" s="386">
        <v>0.57999999999999996</v>
      </c>
      <c r="O37" s="386"/>
      <c r="P37" s="400">
        <v>0.79</v>
      </c>
      <c r="Q37" s="424"/>
      <c r="R37" s="424">
        <v>3.1399999999999997E-2</v>
      </c>
      <c r="Z37" s="310">
        <v>0</v>
      </c>
    </row>
    <row r="38" spans="1:31" ht="27" customHeight="1">
      <c r="A38" s="420">
        <v>21</v>
      </c>
      <c r="B38" s="420" t="s">
        <v>1935</v>
      </c>
      <c r="C38" s="421">
        <v>721290123</v>
      </c>
      <c r="D38" s="420" t="s">
        <v>1943</v>
      </c>
      <c r="E38" s="420" t="s">
        <v>265</v>
      </c>
      <c r="F38" s="422">
        <v>125</v>
      </c>
      <c r="G38" s="423"/>
      <c r="H38" s="423"/>
      <c r="I38" s="423"/>
      <c r="J38" s="420">
        <f t="shared" si="4"/>
        <v>65</v>
      </c>
      <c r="K38" s="386">
        <f t="shared" si="5"/>
        <v>0</v>
      </c>
      <c r="L38" s="386">
        <f t="shared" si="6"/>
        <v>0</v>
      </c>
      <c r="M38" s="386"/>
      <c r="N38" s="386">
        <v>0.52</v>
      </c>
      <c r="O38" s="386"/>
      <c r="P38" s="400">
        <v>0</v>
      </c>
      <c r="Q38" s="424"/>
      <c r="R38" s="424">
        <v>0</v>
      </c>
      <c r="Z38" s="310">
        <v>0</v>
      </c>
      <c r="AE38" s="1375"/>
    </row>
    <row r="39" spans="1:31" ht="19.5" customHeight="1">
      <c r="A39" s="420">
        <v>63</v>
      </c>
      <c r="B39" s="420"/>
      <c r="C39" s="421" t="s">
        <v>2576</v>
      </c>
      <c r="D39" s="1283" t="s">
        <v>2575</v>
      </c>
      <c r="E39" s="420" t="s">
        <v>265</v>
      </c>
      <c r="F39" s="422">
        <v>80</v>
      </c>
      <c r="G39" s="423"/>
      <c r="H39" s="423"/>
      <c r="I39" s="423"/>
      <c r="J39" s="420"/>
      <c r="K39" s="386">
        <f t="shared" si="5"/>
        <v>0</v>
      </c>
      <c r="L39" s="386">
        <f t="shared" si="6"/>
        <v>0</v>
      </c>
      <c r="M39" s="386"/>
      <c r="N39" s="386"/>
      <c r="O39" s="386"/>
      <c r="P39" s="400">
        <v>0</v>
      </c>
      <c r="Q39" s="424"/>
      <c r="R39" s="424"/>
      <c r="AE39" s="1376"/>
    </row>
    <row r="40" spans="1:31">
      <c r="A40" s="1326"/>
      <c r="B40" s="1326"/>
      <c r="C40" s="1327"/>
      <c r="D40" s="1326" t="s">
        <v>2577</v>
      </c>
      <c r="E40" s="1326"/>
      <c r="F40" s="1328"/>
      <c r="G40" s="1329"/>
      <c r="H40" s="1329"/>
      <c r="I40" s="1329"/>
      <c r="J40" s="1326"/>
      <c r="K40" s="1330"/>
      <c r="L40" s="1330"/>
      <c r="M40" s="1330"/>
      <c r="N40" s="1330"/>
      <c r="O40" s="1330"/>
      <c r="P40" s="1331"/>
      <c r="Q40" s="424"/>
      <c r="R40" s="424"/>
      <c r="AE40" s="1376"/>
    </row>
    <row r="41" spans="1:31" ht="21" customHeight="1">
      <c r="A41" s="420">
        <v>22</v>
      </c>
      <c r="B41" s="420" t="s">
        <v>1935</v>
      </c>
      <c r="C41" s="421">
        <v>998721201</v>
      </c>
      <c r="D41" s="420" t="s">
        <v>1944</v>
      </c>
      <c r="E41" s="420" t="s">
        <v>416</v>
      </c>
      <c r="F41" s="422">
        <f>ROUND((SUM(I31:I38)+SUM(I42:I50))/100,2)</f>
        <v>0</v>
      </c>
      <c r="G41" s="422"/>
      <c r="H41" s="440"/>
      <c r="I41" s="422"/>
      <c r="J41" s="420">
        <f t="shared" si="4"/>
        <v>0</v>
      </c>
      <c r="K41" s="386">
        <f t="shared" si="5"/>
        <v>0</v>
      </c>
      <c r="L41" s="386">
        <f t="shared" si="6"/>
        <v>0</v>
      </c>
      <c r="M41" s="386"/>
      <c r="N41" s="386">
        <v>0.01</v>
      </c>
      <c r="O41" s="386"/>
      <c r="P41" s="400">
        <v>0</v>
      </c>
      <c r="Q41" s="424"/>
      <c r="R41" s="424">
        <v>0</v>
      </c>
      <c r="Z41" s="310">
        <v>0</v>
      </c>
      <c r="AD41" s="1074"/>
      <c r="AE41" s="1375"/>
    </row>
    <row r="42" spans="1:31" ht="24.95" customHeight="1">
      <c r="A42" s="420">
        <v>23</v>
      </c>
      <c r="B42" s="420" t="s">
        <v>1945</v>
      </c>
      <c r="C42" s="421">
        <v>721110917</v>
      </c>
      <c r="D42" s="420" t="s">
        <v>1946</v>
      </c>
      <c r="E42" s="420" t="s">
        <v>1947</v>
      </c>
      <c r="F42" s="422">
        <v>2</v>
      </c>
      <c r="G42" s="423"/>
      <c r="H42" s="423"/>
      <c r="I42" s="423"/>
      <c r="J42" s="420">
        <f t="shared" si="4"/>
        <v>35.04</v>
      </c>
      <c r="K42" s="386">
        <f t="shared" si="5"/>
        <v>0</v>
      </c>
      <c r="L42" s="386">
        <f t="shared" si="6"/>
        <v>0</v>
      </c>
      <c r="M42" s="386"/>
      <c r="N42" s="386">
        <v>17.52</v>
      </c>
      <c r="O42" s="386"/>
      <c r="P42" s="400">
        <v>0</v>
      </c>
      <c r="Q42" s="424"/>
      <c r="R42" s="424">
        <v>2.1800000000000001E-3</v>
      </c>
      <c r="Z42" s="310">
        <v>0</v>
      </c>
    </row>
    <row r="43" spans="1:31" ht="24.95" customHeight="1">
      <c r="A43" s="420">
        <v>24</v>
      </c>
      <c r="B43" s="420" t="s">
        <v>1945</v>
      </c>
      <c r="C43" s="421">
        <v>721110927</v>
      </c>
      <c r="D43" s="420" t="s">
        <v>1948</v>
      </c>
      <c r="E43" s="420" t="s">
        <v>1947</v>
      </c>
      <c r="F43" s="422">
        <v>2</v>
      </c>
      <c r="G43" s="423"/>
      <c r="H43" s="423"/>
      <c r="I43" s="423"/>
      <c r="J43" s="420">
        <f t="shared" si="4"/>
        <v>5.62</v>
      </c>
      <c r="K43" s="386">
        <f t="shared" si="5"/>
        <v>0</v>
      </c>
      <c r="L43" s="386">
        <f t="shared" si="6"/>
        <v>0</v>
      </c>
      <c r="M43" s="386"/>
      <c r="N43" s="386">
        <v>2.81</v>
      </c>
      <c r="O43" s="386"/>
      <c r="P43" s="400">
        <v>0</v>
      </c>
      <c r="Q43" s="424"/>
      <c r="R43" s="424">
        <v>0</v>
      </c>
      <c r="Z43" s="310">
        <v>0</v>
      </c>
    </row>
    <row r="44" spans="1:31" ht="24.95" customHeight="1">
      <c r="A44" s="420">
        <v>25</v>
      </c>
      <c r="B44" s="420" t="s">
        <v>1945</v>
      </c>
      <c r="C44" s="421">
        <v>721140908</v>
      </c>
      <c r="D44" s="420" t="s">
        <v>1949</v>
      </c>
      <c r="E44" s="420" t="s">
        <v>1947</v>
      </c>
      <c r="F44" s="422">
        <v>3</v>
      </c>
      <c r="G44" s="423"/>
      <c r="H44" s="423"/>
      <c r="I44" s="423"/>
      <c r="J44" s="420">
        <f t="shared" si="4"/>
        <v>588.03</v>
      </c>
      <c r="K44" s="386">
        <f t="shared" si="5"/>
        <v>0</v>
      </c>
      <c r="L44" s="386">
        <f t="shared" si="6"/>
        <v>0</v>
      </c>
      <c r="M44" s="386"/>
      <c r="N44" s="386">
        <v>196.01</v>
      </c>
      <c r="O44" s="386"/>
      <c r="P44" s="400">
        <v>0.35</v>
      </c>
      <c r="Q44" s="424"/>
      <c r="R44" s="424">
        <v>0.1181</v>
      </c>
      <c r="Z44" s="310">
        <v>0</v>
      </c>
    </row>
    <row r="45" spans="1:31" ht="21.75" customHeight="1">
      <c r="A45" s="420">
        <v>26</v>
      </c>
      <c r="B45" s="420" t="s">
        <v>1907</v>
      </c>
      <c r="C45" s="421" t="s">
        <v>1950</v>
      </c>
      <c r="D45" s="434" t="s">
        <v>1951</v>
      </c>
      <c r="E45" s="420" t="s">
        <v>1947</v>
      </c>
      <c r="F45" s="422">
        <v>1</v>
      </c>
      <c r="G45" s="423"/>
      <c r="H45" s="423"/>
      <c r="I45" s="423"/>
      <c r="J45" s="420">
        <f t="shared" si="4"/>
        <v>53.56</v>
      </c>
      <c r="K45" s="386">
        <f t="shared" si="5"/>
        <v>0</v>
      </c>
      <c r="L45" s="386">
        <f t="shared" si="6"/>
        <v>0</v>
      </c>
      <c r="M45" s="386"/>
      <c r="N45" s="386">
        <v>53.56</v>
      </c>
      <c r="O45" s="386"/>
      <c r="P45" s="400">
        <v>0</v>
      </c>
      <c r="Q45" s="424"/>
      <c r="R45" s="424">
        <v>0</v>
      </c>
      <c r="Z45" s="310">
        <v>0</v>
      </c>
      <c r="AE45" s="420"/>
    </row>
    <row r="46" spans="1:31" ht="21.75" customHeight="1">
      <c r="A46" s="420">
        <v>27</v>
      </c>
      <c r="B46" s="420" t="s">
        <v>1907</v>
      </c>
      <c r="C46" s="421" t="s">
        <v>1952</v>
      </c>
      <c r="D46" s="434" t="s">
        <v>1953</v>
      </c>
      <c r="E46" s="420" t="s">
        <v>1947</v>
      </c>
      <c r="F46" s="422">
        <v>2</v>
      </c>
      <c r="G46" s="423"/>
      <c r="H46" s="423"/>
      <c r="I46" s="423"/>
      <c r="J46" s="420">
        <f t="shared" si="4"/>
        <v>45.7</v>
      </c>
      <c r="K46" s="386">
        <f t="shared" si="5"/>
        <v>0</v>
      </c>
      <c r="L46" s="386">
        <f t="shared" si="6"/>
        <v>0</v>
      </c>
      <c r="M46" s="386"/>
      <c r="N46" s="386">
        <v>22.85</v>
      </c>
      <c r="O46" s="386"/>
      <c r="P46" s="400">
        <v>0</v>
      </c>
      <c r="Q46" s="424"/>
      <c r="R46" s="424">
        <v>0</v>
      </c>
      <c r="Z46" s="310">
        <v>0</v>
      </c>
      <c r="AE46" s="420"/>
    </row>
    <row r="47" spans="1:31" ht="36.75" customHeight="1">
      <c r="A47" s="420">
        <v>28</v>
      </c>
      <c r="B47" s="420" t="s">
        <v>1907</v>
      </c>
      <c r="C47" s="421" t="s">
        <v>1954</v>
      </c>
      <c r="D47" s="434" t="s">
        <v>1955</v>
      </c>
      <c r="E47" s="420" t="s">
        <v>1947</v>
      </c>
      <c r="F47" s="422">
        <v>2</v>
      </c>
      <c r="G47" s="423"/>
      <c r="H47" s="423"/>
      <c r="I47" s="423"/>
      <c r="J47" s="420">
        <f t="shared" si="4"/>
        <v>223.16</v>
      </c>
      <c r="K47" s="386">
        <f t="shared" si="5"/>
        <v>0</v>
      </c>
      <c r="L47" s="386">
        <f t="shared" si="6"/>
        <v>0</v>
      </c>
      <c r="M47" s="386"/>
      <c r="N47" s="386">
        <v>111.58</v>
      </c>
      <c r="O47" s="386"/>
      <c r="P47" s="400">
        <v>0</v>
      </c>
      <c r="Q47" s="424"/>
      <c r="R47" s="424">
        <v>0</v>
      </c>
      <c r="Z47" s="310">
        <v>0</v>
      </c>
      <c r="AE47" s="420"/>
    </row>
    <row r="48" spans="1:31" ht="17.25" customHeight="1">
      <c r="A48" s="420">
        <v>29</v>
      </c>
      <c r="B48" s="420" t="s">
        <v>1907</v>
      </c>
      <c r="C48" s="421" t="s">
        <v>1956</v>
      </c>
      <c r="D48" s="434" t="s">
        <v>1957</v>
      </c>
      <c r="E48" s="420" t="s">
        <v>1947</v>
      </c>
      <c r="F48" s="422">
        <v>8</v>
      </c>
      <c r="G48" s="423"/>
      <c r="H48" s="423"/>
      <c r="I48" s="423"/>
      <c r="J48" s="420">
        <f t="shared" si="4"/>
        <v>28.56</v>
      </c>
      <c r="K48" s="386">
        <f t="shared" si="5"/>
        <v>0</v>
      </c>
      <c r="L48" s="386">
        <f t="shared" si="6"/>
        <v>0</v>
      </c>
      <c r="M48" s="386"/>
      <c r="N48" s="386">
        <v>3.57</v>
      </c>
      <c r="O48" s="386"/>
      <c r="P48" s="400">
        <v>0</v>
      </c>
      <c r="Q48" s="424"/>
      <c r="R48" s="424">
        <v>0</v>
      </c>
      <c r="Z48" s="310">
        <v>0</v>
      </c>
    </row>
    <row r="49" spans="1:31" ht="12.75" customHeight="1">
      <c r="A49" s="420">
        <v>30</v>
      </c>
      <c r="B49" s="420" t="s">
        <v>1907</v>
      </c>
      <c r="C49" s="421" t="s">
        <v>1958</v>
      </c>
      <c r="D49" s="434" t="s">
        <v>1959</v>
      </c>
      <c r="E49" s="420" t="s">
        <v>725</v>
      </c>
      <c r="F49" s="422">
        <v>15</v>
      </c>
      <c r="G49" s="423"/>
      <c r="H49" s="423"/>
      <c r="I49" s="423"/>
      <c r="J49" s="420">
        <f t="shared" si="4"/>
        <v>156.15</v>
      </c>
      <c r="K49" s="386">
        <f t="shared" si="5"/>
        <v>0</v>
      </c>
      <c r="L49" s="386">
        <f t="shared" si="6"/>
        <v>0</v>
      </c>
      <c r="M49" s="386"/>
      <c r="N49" s="386">
        <v>10.41</v>
      </c>
      <c r="O49" s="386"/>
      <c r="P49" s="400">
        <v>0</v>
      </c>
      <c r="Q49" s="424"/>
      <c r="R49" s="424">
        <v>0</v>
      </c>
      <c r="Z49" s="310">
        <v>0</v>
      </c>
    </row>
    <row r="50" spans="1:31" ht="15.75" customHeight="1">
      <c r="A50" s="420">
        <v>31</v>
      </c>
      <c r="B50" s="420" t="s">
        <v>1907</v>
      </c>
      <c r="C50" s="421" t="s">
        <v>1960</v>
      </c>
      <c r="D50" s="434" t="s">
        <v>1961</v>
      </c>
      <c r="E50" s="420" t="s">
        <v>1733</v>
      </c>
      <c r="F50" s="422">
        <v>2</v>
      </c>
      <c r="G50" s="423"/>
      <c r="H50" s="423"/>
      <c r="I50" s="423"/>
      <c r="J50" s="420">
        <f t="shared" si="4"/>
        <v>5.36</v>
      </c>
      <c r="K50" s="386">
        <f t="shared" si="5"/>
        <v>0</v>
      </c>
      <c r="L50" s="386">
        <f t="shared" si="6"/>
        <v>0</v>
      </c>
      <c r="M50" s="386"/>
      <c r="N50" s="386">
        <v>2.68</v>
      </c>
      <c r="O50" s="386"/>
      <c r="P50" s="400">
        <v>0</v>
      </c>
      <c r="Q50" s="424"/>
      <c r="R50" s="424">
        <v>0</v>
      </c>
      <c r="Z50" s="310">
        <v>0</v>
      </c>
    </row>
    <row r="51" spans="1:31">
      <c r="A51" s="401"/>
      <c r="B51" s="401"/>
      <c r="C51" s="401"/>
      <c r="D51" s="401" t="s">
        <v>1893</v>
      </c>
      <c r="E51" s="401"/>
      <c r="F51" s="417"/>
      <c r="G51" s="398"/>
      <c r="H51" s="398"/>
      <c r="I51" s="398"/>
      <c r="J51" s="401"/>
      <c r="K51" s="401"/>
      <c r="L51" s="401">
        <f>ROUND((SUM(L30:L50))/1,2)</f>
        <v>0</v>
      </c>
      <c r="M51" s="401">
        <f>ROUND((SUM(M30:M50))/1,2)</f>
        <v>0</v>
      </c>
      <c r="N51" s="401"/>
      <c r="O51" s="401"/>
      <c r="P51" s="433">
        <f>ROUND((SUM(P30:P50))/1,2)</f>
        <v>2.93</v>
      </c>
      <c r="Q51" s="396"/>
      <c r="R51" s="396"/>
      <c r="S51" s="396"/>
      <c r="T51" s="396"/>
      <c r="U51" s="396"/>
      <c r="V51" s="396"/>
      <c r="W51" s="396"/>
      <c r="X51" s="396"/>
      <c r="Y51" s="396"/>
      <c r="Z51" s="396"/>
    </row>
    <row r="52" spans="1:31">
      <c r="A52" s="386"/>
      <c r="B52" s="386"/>
      <c r="C52" s="386"/>
      <c r="D52" s="386"/>
      <c r="E52" s="386"/>
      <c r="F52" s="438"/>
      <c r="G52" s="402"/>
      <c r="H52" s="402"/>
      <c r="I52" s="402"/>
      <c r="J52" s="386"/>
      <c r="K52" s="386"/>
      <c r="L52" s="386"/>
      <c r="M52" s="386"/>
      <c r="N52" s="386"/>
      <c r="O52" s="386"/>
      <c r="P52" s="386"/>
    </row>
    <row r="53" spans="1:31">
      <c r="A53" s="401"/>
      <c r="B53" s="401"/>
      <c r="C53" s="401"/>
      <c r="D53" s="401" t="s">
        <v>1962</v>
      </c>
      <c r="E53" s="401"/>
      <c r="F53" s="417"/>
      <c r="G53" s="399"/>
      <c r="H53" s="399"/>
      <c r="I53" s="399"/>
      <c r="J53" s="401"/>
      <c r="K53" s="401"/>
      <c r="L53" s="401"/>
      <c r="M53" s="401"/>
      <c r="N53" s="401"/>
      <c r="O53" s="401"/>
      <c r="P53" s="401"/>
      <c r="Q53" s="396"/>
      <c r="R53" s="396"/>
      <c r="S53" s="396"/>
      <c r="T53" s="396"/>
      <c r="U53" s="396"/>
      <c r="V53" s="396"/>
      <c r="W53" s="396"/>
      <c r="X53" s="396"/>
      <c r="Y53" s="396"/>
      <c r="Z53" s="396"/>
    </row>
    <row r="54" spans="1:31" ht="27" customHeight="1">
      <c r="A54" s="420">
        <v>32</v>
      </c>
      <c r="B54" s="420" t="s">
        <v>1963</v>
      </c>
      <c r="C54" s="421">
        <v>722130224</v>
      </c>
      <c r="D54" s="420" t="s">
        <v>1964</v>
      </c>
      <c r="E54" s="420" t="s">
        <v>265</v>
      </c>
      <c r="F54" s="422">
        <v>4</v>
      </c>
      <c r="G54" s="423"/>
      <c r="H54" s="423"/>
      <c r="I54" s="423"/>
      <c r="J54" s="420">
        <f t="shared" ref="J54:J68" si="7">ROUND(F54*(N54),2)</f>
        <v>56.12</v>
      </c>
      <c r="K54" s="386">
        <f t="shared" ref="K54:K68" si="8">ROUND(F54*(O54),2)</f>
        <v>0</v>
      </c>
      <c r="L54" s="386">
        <f t="shared" ref="L54:L68" si="9">ROUND(F54*(G54+H54),2)</f>
        <v>0</v>
      </c>
      <c r="M54" s="386"/>
      <c r="N54" s="386">
        <v>14.03</v>
      </c>
      <c r="O54" s="386"/>
      <c r="P54" s="400">
        <v>0.05</v>
      </c>
      <c r="Q54" s="424"/>
      <c r="R54" s="424">
        <v>1.3650000000000001E-2</v>
      </c>
      <c r="Z54" s="310">
        <v>0</v>
      </c>
    </row>
    <row r="55" spans="1:31" ht="27" customHeight="1">
      <c r="A55" s="420">
        <v>33</v>
      </c>
      <c r="B55" s="420" t="s">
        <v>1963</v>
      </c>
      <c r="C55" s="421">
        <v>722130226</v>
      </c>
      <c r="D55" s="420" t="s">
        <v>1965</v>
      </c>
      <c r="E55" s="420" t="s">
        <v>265</v>
      </c>
      <c r="F55" s="422">
        <v>51</v>
      </c>
      <c r="G55" s="423"/>
      <c r="H55" s="423"/>
      <c r="I55" s="423"/>
      <c r="J55" s="420">
        <f t="shared" si="7"/>
        <v>1003.17</v>
      </c>
      <c r="K55" s="386">
        <f t="shared" si="8"/>
        <v>0</v>
      </c>
      <c r="L55" s="386">
        <f t="shared" si="9"/>
        <v>0</v>
      </c>
      <c r="M55" s="386"/>
      <c r="N55" s="386">
        <v>19.670000000000002</v>
      </c>
      <c r="O55" s="386"/>
      <c r="P55" s="400">
        <v>0.91</v>
      </c>
      <c r="Q55" s="424"/>
      <c r="R55" s="424">
        <v>1.7809999999999999E-2</v>
      </c>
      <c r="Z55" s="310">
        <v>0</v>
      </c>
    </row>
    <row r="56" spans="1:31" ht="20.25" customHeight="1">
      <c r="A56" s="420">
        <v>34</v>
      </c>
      <c r="B56" s="420" t="s">
        <v>1963</v>
      </c>
      <c r="C56" s="421">
        <v>722190401</v>
      </c>
      <c r="D56" s="420" t="s">
        <v>1966</v>
      </c>
      <c r="E56" s="420" t="s">
        <v>1947</v>
      </c>
      <c r="F56" s="422">
        <v>53</v>
      </c>
      <c r="G56" s="423"/>
      <c r="H56" s="423"/>
      <c r="I56" s="423"/>
      <c r="J56" s="420">
        <f t="shared" si="7"/>
        <v>249.63</v>
      </c>
      <c r="K56" s="386">
        <f t="shared" si="8"/>
        <v>0</v>
      </c>
      <c r="L56" s="386">
        <f t="shared" si="9"/>
        <v>0</v>
      </c>
      <c r="M56" s="386"/>
      <c r="N56" s="386">
        <v>4.71</v>
      </c>
      <c r="O56" s="386"/>
      <c r="P56" s="400">
        <v>0</v>
      </c>
      <c r="Q56" s="424"/>
      <c r="R56" s="424">
        <v>0</v>
      </c>
      <c r="Z56" s="310">
        <v>0</v>
      </c>
    </row>
    <row r="57" spans="1:31" ht="24.95" customHeight="1">
      <c r="A57" s="420">
        <v>35</v>
      </c>
      <c r="B57" s="420" t="s">
        <v>1963</v>
      </c>
      <c r="C57" s="421">
        <v>722290226</v>
      </c>
      <c r="D57" s="420" t="s">
        <v>1967</v>
      </c>
      <c r="E57" s="420" t="s">
        <v>265</v>
      </c>
      <c r="F57" s="422">
        <v>645</v>
      </c>
      <c r="G57" s="423"/>
      <c r="H57" s="423"/>
      <c r="I57" s="423"/>
      <c r="J57" s="420">
        <f t="shared" si="7"/>
        <v>1612.5</v>
      </c>
      <c r="K57" s="386">
        <f t="shared" si="8"/>
        <v>0</v>
      </c>
      <c r="L57" s="386">
        <f t="shared" si="9"/>
        <v>0</v>
      </c>
      <c r="M57" s="386"/>
      <c r="N57" s="386">
        <v>2.5</v>
      </c>
      <c r="O57" s="386"/>
      <c r="P57" s="400">
        <v>0.12</v>
      </c>
      <c r="Q57" s="424"/>
      <c r="R57" s="424">
        <v>1.8000000000000001E-4</v>
      </c>
      <c r="Z57" s="310">
        <v>0</v>
      </c>
    </row>
    <row r="58" spans="1:31" ht="21.75" customHeight="1">
      <c r="A58" s="420">
        <v>36</v>
      </c>
      <c r="B58" s="420" t="s">
        <v>1963</v>
      </c>
      <c r="C58" s="421">
        <v>722290234</v>
      </c>
      <c r="D58" s="420" t="s">
        <v>1968</v>
      </c>
      <c r="E58" s="420" t="s">
        <v>265</v>
      </c>
      <c r="F58" s="422">
        <v>654</v>
      </c>
      <c r="G58" s="423"/>
      <c r="H58" s="423"/>
      <c r="I58" s="423"/>
      <c r="J58" s="420">
        <f t="shared" si="7"/>
        <v>2092.8000000000002</v>
      </c>
      <c r="K58" s="386">
        <f t="shared" si="8"/>
        <v>0</v>
      </c>
      <c r="L58" s="386">
        <f t="shared" si="9"/>
        <v>0</v>
      </c>
      <c r="M58" s="386"/>
      <c r="N58" s="386">
        <v>3.2</v>
      </c>
      <c r="O58" s="386"/>
      <c r="P58" s="400">
        <v>0.01</v>
      </c>
      <c r="Q58" s="424"/>
      <c r="R58" s="424">
        <v>1.0000000000000001E-5</v>
      </c>
      <c r="Z58" s="310">
        <v>0</v>
      </c>
    </row>
    <row r="59" spans="1:31" ht="20.25" customHeight="1">
      <c r="A59" s="420">
        <v>37</v>
      </c>
      <c r="B59" s="420" t="s">
        <v>1963</v>
      </c>
      <c r="C59" s="421">
        <v>998722201</v>
      </c>
      <c r="D59" s="420" t="s">
        <v>1969</v>
      </c>
      <c r="E59" s="420" t="s">
        <v>416</v>
      </c>
      <c r="F59" s="422">
        <f>ROUND((SUM(I54:I58)+SUM(I60:I68))/100,2)</f>
        <v>0</v>
      </c>
      <c r="G59" s="422"/>
      <c r="H59" s="422"/>
      <c r="I59" s="422"/>
      <c r="J59" s="420">
        <f t="shared" si="7"/>
        <v>0</v>
      </c>
      <c r="K59" s="386">
        <f t="shared" si="8"/>
        <v>0</v>
      </c>
      <c r="L59" s="386">
        <f t="shared" si="9"/>
        <v>0</v>
      </c>
      <c r="M59" s="386"/>
      <c r="N59" s="386">
        <v>6.9999999999999993E-3</v>
      </c>
      <c r="O59" s="386"/>
      <c r="P59" s="400">
        <v>0</v>
      </c>
      <c r="Q59" s="424"/>
      <c r="R59" s="424">
        <v>0</v>
      </c>
      <c r="Z59" s="310">
        <v>0</v>
      </c>
    </row>
    <row r="60" spans="1:31" ht="24.95" customHeight="1">
      <c r="A60" s="434">
        <v>38</v>
      </c>
      <c r="B60" s="434" t="s">
        <v>1907</v>
      </c>
      <c r="C60" s="441" t="s">
        <v>1970</v>
      </c>
      <c r="D60" s="434" t="s">
        <v>1971</v>
      </c>
      <c r="E60" s="420" t="s">
        <v>725</v>
      </c>
      <c r="F60" s="422">
        <v>21</v>
      </c>
      <c r="G60" s="423"/>
      <c r="H60" s="423"/>
      <c r="I60" s="423"/>
      <c r="J60" s="420">
        <f t="shared" si="7"/>
        <v>218.61</v>
      </c>
      <c r="K60" s="386">
        <f t="shared" si="8"/>
        <v>0</v>
      </c>
      <c r="L60" s="386">
        <f t="shared" si="9"/>
        <v>0</v>
      </c>
      <c r="M60" s="386"/>
      <c r="N60" s="386">
        <v>10.41</v>
      </c>
      <c r="O60" s="386"/>
      <c r="P60" s="400">
        <v>0</v>
      </c>
      <c r="Q60" s="424"/>
      <c r="R60" s="424">
        <v>0</v>
      </c>
      <c r="Z60" s="310">
        <v>0</v>
      </c>
      <c r="AB60" s="442"/>
    </row>
    <row r="61" spans="1:31" ht="24.95" customHeight="1">
      <c r="A61" s="434">
        <v>39</v>
      </c>
      <c r="B61" s="434" t="s">
        <v>1907</v>
      </c>
      <c r="C61" s="441" t="s">
        <v>1972</v>
      </c>
      <c r="D61" s="434" t="s">
        <v>1973</v>
      </c>
      <c r="E61" s="420" t="s">
        <v>1974</v>
      </c>
      <c r="F61" s="422">
        <v>2</v>
      </c>
      <c r="G61" s="423"/>
      <c r="H61" s="423"/>
      <c r="I61" s="423"/>
      <c r="J61" s="420">
        <f t="shared" si="7"/>
        <v>565.36</v>
      </c>
      <c r="K61" s="386">
        <f t="shared" si="8"/>
        <v>0</v>
      </c>
      <c r="L61" s="386">
        <f t="shared" si="9"/>
        <v>0</v>
      </c>
      <c r="M61" s="386"/>
      <c r="N61" s="386">
        <v>282.68</v>
      </c>
      <c r="O61" s="386"/>
      <c r="P61" s="400">
        <v>0</v>
      </c>
      <c r="Q61" s="424"/>
      <c r="R61" s="424">
        <v>0</v>
      </c>
      <c r="Z61" s="310">
        <v>0</v>
      </c>
      <c r="AE61" s="420"/>
    </row>
    <row r="62" spans="1:31" ht="29.25" customHeight="1">
      <c r="A62" s="434">
        <v>40</v>
      </c>
      <c r="B62" s="434" t="s">
        <v>1907</v>
      </c>
      <c r="C62" s="441" t="s">
        <v>1975</v>
      </c>
      <c r="D62" s="434" t="s">
        <v>1976</v>
      </c>
      <c r="E62" s="420" t="s">
        <v>140</v>
      </c>
      <c r="F62" s="422">
        <v>125</v>
      </c>
      <c r="G62" s="423"/>
      <c r="H62" s="423"/>
      <c r="I62" s="423"/>
      <c r="J62" s="420">
        <f t="shared" si="7"/>
        <v>233.75</v>
      </c>
      <c r="K62" s="386">
        <f t="shared" si="8"/>
        <v>0</v>
      </c>
      <c r="L62" s="386">
        <f t="shared" si="9"/>
        <v>0</v>
      </c>
      <c r="M62" s="386"/>
      <c r="N62" s="386">
        <v>1.87</v>
      </c>
      <c r="O62" s="386"/>
      <c r="P62" s="400">
        <v>0</v>
      </c>
      <c r="Q62" s="424"/>
      <c r="R62" s="424">
        <v>0</v>
      </c>
      <c r="Z62" s="310">
        <v>0</v>
      </c>
      <c r="AE62" s="434"/>
    </row>
    <row r="63" spans="1:31" ht="28.5" customHeight="1">
      <c r="A63" s="434">
        <v>41</v>
      </c>
      <c r="B63" s="434" t="s">
        <v>1907</v>
      </c>
      <c r="C63" s="441" t="s">
        <v>1977</v>
      </c>
      <c r="D63" s="434" t="s">
        <v>1978</v>
      </c>
      <c r="E63" s="420" t="s">
        <v>140</v>
      </c>
      <c r="F63" s="422">
        <v>98</v>
      </c>
      <c r="G63" s="423"/>
      <c r="H63" s="423"/>
      <c r="I63" s="423"/>
      <c r="J63" s="420">
        <f t="shared" si="7"/>
        <v>265.58</v>
      </c>
      <c r="K63" s="386">
        <f t="shared" si="8"/>
        <v>0</v>
      </c>
      <c r="L63" s="386">
        <f t="shared" si="9"/>
        <v>0</v>
      </c>
      <c r="M63" s="386"/>
      <c r="N63" s="386">
        <v>2.71</v>
      </c>
      <c r="O63" s="386"/>
      <c r="P63" s="400">
        <v>0</v>
      </c>
      <c r="Q63" s="424"/>
      <c r="R63" s="424">
        <v>0</v>
      </c>
      <c r="Z63" s="310">
        <v>0</v>
      </c>
      <c r="AE63" s="434"/>
    </row>
    <row r="64" spans="1:31" ht="27" customHeight="1">
      <c r="A64" s="434">
        <v>42</v>
      </c>
      <c r="B64" s="434" t="s">
        <v>1907</v>
      </c>
      <c r="C64" s="441" t="s">
        <v>1979</v>
      </c>
      <c r="D64" s="434" t="s">
        <v>1980</v>
      </c>
      <c r="E64" s="420" t="s">
        <v>140</v>
      </c>
      <c r="F64" s="422">
        <v>180</v>
      </c>
      <c r="G64" s="423"/>
      <c r="H64" s="423"/>
      <c r="I64" s="423"/>
      <c r="J64" s="420">
        <f t="shared" si="7"/>
        <v>739.8</v>
      </c>
      <c r="K64" s="386">
        <f t="shared" si="8"/>
        <v>0</v>
      </c>
      <c r="L64" s="386">
        <f t="shared" si="9"/>
        <v>0</v>
      </c>
      <c r="M64" s="386"/>
      <c r="N64" s="386">
        <v>4.1100000000000003</v>
      </c>
      <c r="O64" s="386"/>
      <c r="P64" s="400">
        <v>0</v>
      </c>
      <c r="Q64" s="424"/>
      <c r="R64" s="424">
        <v>0</v>
      </c>
      <c r="Z64" s="310">
        <v>0</v>
      </c>
      <c r="AE64" s="434"/>
    </row>
    <row r="65" spans="1:31" ht="27" customHeight="1">
      <c r="A65" s="434">
        <v>43</v>
      </c>
      <c r="B65" s="434" t="s">
        <v>1907</v>
      </c>
      <c r="C65" s="441" t="s">
        <v>1981</v>
      </c>
      <c r="D65" s="434" t="s">
        <v>1982</v>
      </c>
      <c r="E65" s="420" t="s">
        <v>140</v>
      </c>
      <c r="F65" s="422">
        <v>98</v>
      </c>
      <c r="G65" s="423"/>
      <c r="H65" s="423"/>
      <c r="I65" s="423"/>
      <c r="J65" s="420">
        <f t="shared" si="7"/>
        <v>1136.8</v>
      </c>
      <c r="K65" s="386">
        <f t="shared" si="8"/>
        <v>0</v>
      </c>
      <c r="L65" s="386">
        <f t="shared" si="9"/>
        <v>0</v>
      </c>
      <c r="M65" s="386"/>
      <c r="N65" s="386">
        <v>11.6</v>
      </c>
      <c r="O65" s="386"/>
      <c r="P65" s="400">
        <v>0</v>
      </c>
      <c r="Q65" s="424"/>
      <c r="R65" s="424">
        <v>0</v>
      </c>
      <c r="Z65" s="310">
        <v>0</v>
      </c>
      <c r="AE65" s="434"/>
    </row>
    <row r="66" spans="1:31" ht="27" customHeight="1">
      <c r="A66" s="434">
        <v>44</v>
      </c>
      <c r="B66" s="434" t="s">
        <v>1907</v>
      </c>
      <c r="C66" s="441" t="s">
        <v>1981</v>
      </c>
      <c r="D66" s="434" t="s">
        <v>1983</v>
      </c>
      <c r="E66" s="420" t="s">
        <v>140</v>
      </c>
      <c r="F66" s="422">
        <v>98</v>
      </c>
      <c r="G66" s="423"/>
      <c r="H66" s="423"/>
      <c r="I66" s="423"/>
      <c r="J66" s="420">
        <f t="shared" si="7"/>
        <v>1587.6</v>
      </c>
      <c r="K66" s="386">
        <f t="shared" si="8"/>
        <v>0</v>
      </c>
      <c r="L66" s="386">
        <f t="shared" si="9"/>
        <v>0</v>
      </c>
      <c r="M66" s="386"/>
      <c r="N66" s="386">
        <v>16.2</v>
      </c>
      <c r="O66" s="386"/>
      <c r="P66" s="400">
        <v>0</v>
      </c>
      <c r="Q66" s="424"/>
      <c r="R66" s="424">
        <v>0</v>
      </c>
      <c r="Z66" s="310">
        <v>0</v>
      </c>
      <c r="AE66" s="434"/>
    </row>
    <row r="67" spans="1:31" ht="24.95" customHeight="1">
      <c r="A67" s="434">
        <v>45</v>
      </c>
      <c r="B67" s="434" t="s">
        <v>1907</v>
      </c>
      <c r="C67" s="441" t="s">
        <v>1984</v>
      </c>
      <c r="D67" s="434" t="s">
        <v>1985</v>
      </c>
      <c r="E67" s="420" t="s">
        <v>1733</v>
      </c>
      <c r="F67" s="422">
        <v>20</v>
      </c>
      <c r="G67" s="423"/>
      <c r="H67" s="423"/>
      <c r="I67" s="423"/>
      <c r="J67" s="420">
        <f t="shared" si="7"/>
        <v>109</v>
      </c>
      <c r="K67" s="386">
        <f t="shared" si="8"/>
        <v>0</v>
      </c>
      <c r="L67" s="386">
        <f t="shared" si="9"/>
        <v>0</v>
      </c>
      <c r="M67" s="386"/>
      <c r="N67" s="386">
        <v>5.45</v>
      </c>
      <c r="O67" s="386"/>
      <c r="P67" s="400">
        <v>0</v>
      </c>
      <c r="Q67" s="424"/>
      <c r="R67" s="424">
        <v>0</v>
      </c>
      <c r="Z67" s="310">
        <v>0</v>
      </c>
      <c r="AE67" s="434"/>
    </row>
    <row r="68" spans="1:31" ht="24.95" customHeight="1">
      <c r="A68" s="434">
        <v>46</v>
      </c>
      <c r="B68" s="434" t="s">
        <v>1907</v>
      </c>
      <c r="C68" s="441" t="s">
        <v>1986</v>
      </c>
      <c r="D68" s="434" t="s">
        <v>1987</v>
      </c>
      <c r="E68" s="420" t="s">
        <v>1733</v>
      </c>
      <c r="F68" s="422">
        <v>53</v>
      </c>
      <c r="G68" s="423"/>
      <c r="H68" s="423"/>
      <c r="I68" s="423"/>
      <c r="J68" s="420">
        <f t="shared" si="7"/>
        <v>313.76</v>
      </c>
      <c r="K68" s="386">
        <f t="shared" si="8"/>
        <v>0</v>
      </c>
      <c r="L68" s="386">
        <f t="shared" si="9"/>
        <v>0</v>
      </c>
      <c r="M68" s="386"/>
      <c r="N68" s="386">
        <v>5.92</v>
      </c>
      <c r="O68" s="386"/>
      <c r="P68" s="400">
        <v>0</v>
      </c>
      <c r="Q68" s="424"/>
      <c r="R68" s="424">
        <v>0</v>
      </c>
      <c r="Z68" s="310">
        <v>0</v>
      </c>
      <c r="AE68" s="434"/>
    </row>
    <row r="69" spans="1:31">
      <c r="A69" s="401"/>
      <c r="B69" s="401"/>
      <c r="C69" s="401"/>
      <c r="D69" s="443" t="s">
        <v>1894</v>
      </c>
      <c r="E69" s="401"/>
      <c r="F69" s="417"/>
      <c r="G69" s="398"/>
      <c r="H69" s="398"/>
      <c r="I69" s="398"/>
      <c r="J69" s="401"/>
      <c r="K69" s="401"/>
      <c r="L69" s="401">
        <f>ROUND((SUM(L53:L68))/1,2)</f>
        <v>0</v>
      </c>
      <c r="M69" s="401">
        <f>ROUND((SUM(M53:M68))/1,2)</f>
        <v>0</v>
      </c>
      <c r="N69" s="401"/>
      <c r="O69" s="401"/>
      <c r="P69" s="433">
        <f>ROUND((SUM(P53:P68))/1,2)</f>
        <v>1.0900000000000001</v>
      </c>
      <c r="Q69" s="396"/>
      <c r="R69" s="396"/>
      <c r="S69" s="396"/>
      <c r="T69" s="396"/>
      <c r="U69" s="396"/>
      <c r="V69" s="396"/>
      <c r="W69" s="396"/>
      <c r="X69" s="396"/>
      <c r="Y69" s="396"/>
      <c r="Z69" s="396"/>
    </row>
    <row r="70" spans="1:31">
      <c r="A70" s="386"/>
      <c r="B70" s="386"/>
      <c r="C70" s="386"/>
      <c r="D70" s="386"/>
      <c r="E70" s="386"/>
      <c r="F70" s="438"/>
      <c r="G70" s="402"/>
      <c r="H70" s="402"/>
      <c r="I70" s="402"/>
      <c r="J70" s="386"/>
      <c r="K70" s="386"/>
      <c r="L70" s="386"/>
      <c r="M70" s="386"/>
      <c r="N70" s="386"/>
      <c r="O70" s="386"/>
      <c r="P70" s="386"/>
    </row>
    <row r="71" spans="1:31">
      <c r="A71" s="401"/>
      <c r="B71" s="401"/>
      <c r="C71" s="401"/>
      <c r="D71" s="401" t="s">
        <v>1988</v>
      </c>
      <c r="E71" s="401"/>
      <c r="F71" s="417"/>
      <c r="G71" s="399"/>
      <c r="H71" s="399"/>
      <c r="I71" s="399"/>
      <c r="J71" s="401"/>
      <c r="K71" s="401"/>
      <c r="L71" s="401"/>
      <c r="M71" s="401"/>
      <c r="N71" s="401"/>
      <c r="O71" s="401"/>
      <c r="P71" s="401"/>
      <c r="Q71" s="396"/>
      <c r="R71" s="396"/>
      <c r="S71" s="396"/>
      <c r="T71" s="396"/>
      <c r="U71" s="396"/>
      <c r="V71" s="396"/>
      <c r="W71" s="396"/>
      <c r="X71" s="396"/>
      <c r="Y71" s="396"/>
      <c r="Z71" s="396"/>
    </row>
    <row r="72" spans="1:31" ht="27.75" customHeight="1">
      <c r="A72" s="420">
        <v>47</v>
      </c>
      <c r="B72" s="420" t="s">
        <v>1989</v>
      </c>
      <c r="C72" s="421">
        <v>725314290</v>
      </c>
      <c r="D72" s="420" t="s">
        <v>1990</v>
      </c>
      <c r="E72" s="420" t="s">
        <v>1991</v>
      </c>
      <c r="F72" s="422">
        <v>1</v>
      </c>
      <c r="G72" s="423"/>
      <c r="H72" s="423"/>
      <c r="I72" s="423"/>
      <c r="J72" s="420">
        <f t="shared" ref="J72:J87" si="10">ROUND(F72*(N72),2)</f>
        <v>104.14</v>
      </c>
      <c r="K72" s="386">
        <f t="shared" ref="K72:K87" si="11">ROUND(F72*(O72),2)</f>
        <v>0</v>
      </c>
      <c r="L72" s="386">
        <f t="shared" ref="L72:L87" si="12">ROUND(F72*(G72+H72),2)</f>
        <v>0</v>
      </c>
      <c r="M72" s="386"/>
      <c r="N72" s="386">
        <v>104.14</v>
      </c>
      <c r="O72" s="386"/>
      <c r="P72" s="400">
        <v>0</v>
      </c>
      <c r="Q72" s="424"/>
      <c r="R72" s="424">
        <v>3.5E-4</v>
      </c>
      <c r="Z72" s="310">
        <v>0</v>
      </c>
    </row>
    <row r="73" spans="1:31" ht="28.5" customHeight="1">
      <c r="A73" s="420">
        <v>48</v>
      </c>
      <c r="B73" s="420" t="s">
        <v>1989</v>
      </c>
      <c r="C73" s="421">
        <v>725332320</v>
      </c>
      <c r="D73" s="434" t="s">
        <v>1992</v>
      </c>
      <c r="E73" s="434" t="s">
        <v>1991</v>
      </c>
      <c r="F73" s="428">
        <v>2</v>
      </c>
      <c r="G73" s="423"/>
      <c r="H73" s="423"/>
      <c r="I73" s="423"/>
      <c r="J73" s="420">
        <f t="shared" si="10"/>
        <v>223.16</v>
      </c>
      <c r="K73" s="386">
        <f t="shared" si="11"/>
        <v>0</v>
      </c>
      <c r="L73" s="386">
        <f t="shared" si="12"/>
        <v>0</v>
      </c>
      <c r="M73" s="386"/>
      <c r="N73" s="386">
        <v>111.58</v>
      </c>
      <c r="O73" s="386"/>
      <c r="P73" s="400">
        <v>0.05</v>
      </c>
      <c r="Q73" s="424"/>
      <c r="R73" s="424">
        <v>2.6790000000000001E-2</v>
      </c>
      <c r="Z73" s="310">
        <v>0</v>
      </c>
      <c r="AE73" s="434"/>
    </row>
    <row r="74" spans="1:31" ht="21" customHeight="1">
      <c r="A74" s="420">
        <v>49</v>
      </c>
      <c r="B74" s="420" t="s">
        <v>1989</v>
      </c>
      <c r="C74" s="421">
        <v>725810403</v>
      </c>
      <c r="D74" s="434" t="s">
        <v>1993</v>
      </c>
      <c r="E74" s="434" t="s">
        <v>1991</v>
      </c>
      <c r="F74" s="428">
        <v>29</v>
      </c>
      <c r="G74" s="423"/>
      <c r="H74" s="423"/>
      <c r="I74" s="423"/>
      <c r="J74" s="420">
        <f t="shared" si="10"/>
        <v>298.12</v>
      </c>
      <c r="K74" s="386">
        <f t="shared" si="11"/>
        <v>0</v>
      </c>
      <c r="L74" s="386">
        <f t="shared" si="12"/>
        <v>0</v>
      </c>
      <c r="M74" s="386"/>
      <c r="N74" s="386">
        <v>10.28</v>
      </c>
      <c r="O74" s="386"/>
      <c r="P74" s="400">
        <v>0.01</v>
      </c>
      <c r="Q74" s="424"/>
      <c r="R74" s="424">
        <v>3.2000000000000003E-4</v>
      </c>
      <c r="Z74" s="310">
        <v>0</v>
      </c>
    </row>
    <row r="75" spans="1:31" ht="24.95" customHeight="1">
      <c r="A75" s="420">
        <v>50</v>
      </c>
      <c r="B75" s="420" t="s">
        <v>1989</v>
      </c>
      <c r="C75" s="421">
        <v>998725201</v>
      </c>
      <c r="D75" s="434" t="s">
        <v>1994</v>
      </c>
      <c r="E75" s="434" t="s">
        <v>416</v>
      </c>
      <c r="F75" s="428">
        <f>(SUM(I72:I74)+SUM(I76:I87))/100</f>
        <v>0</v>
      </c>
      <c r="G75" s="422"/>
      <c r="H75" s="440"/>
      <c r="I75" s="422"/>
      <c r="J75" s="420">
        <f t="shared" si="10"/>
        <v>0</v>
      </c>
      <c r="K75" s="386">
        <f t="shared" si="11"/>
        <v>0</v>
      </c>
      <c r="L75" s="386">
        <f t="shared" si="12"/>
        <v>0</v>
      </c>
      <c r="M75" s="386"/>
      <c r="N75" s="386">
        <v>3.0000000000000001E-3</v>
      </c>
      <c r="O75" s="386"/>
      <c r="P75" s="400">
        <v>0</v>
      </c>
      <c r="Q75" s="424"/>
      <c r="R75" s="424">
        <v>0</v>
      </c>
      <c r="Z75" s="310">
        <v>0</v>
      </c>
      <c r="AD75" s="442"/>
      <c r="AE75" s="444"/>
    </row>
    <row r="76" spans="1:31" ht="28.5" customHeight="1">
      <c r="A76" s="420">
        <v>51</v>
      </c>
      <c r="B76" s="420" t="s">
        <v>1907</v>
      </c>
      <c r="C76" s="421" t="s">
        <v>1995</v>
      </c>
      <c r="D76" s="434" t="s">
        <v>1996</v>
      </c>
      <c r="E76" s="434" t="s">
        <v>725</v>
      </c>
      <c r="F76" s="428">
        <v>12</v>
      </c>
      <c r="G76" s="423"/>
      <c r="H76" s="423"/>
      <c r="I76" s="423"/>
      <c r="J76" s="420">
        <f t="shared" si="10"/>
        <v>124.92</v>
      </c>
      <c r="K76" s="386">
        <f t="shared" si="11"/>
        <v>0</v>
      </c>
      <c r="L76" s="386">
        <f t="shared" si="12"/>
        <v>0</v>
      </c>
      <c r="M76" s="386"/>
      <c r="N76" s="386">
        <v>10.41</v>
      </c>
      <c r="O76" s="386"/>
      <c r="P76" s="400">
        <v>0</v>
      </c>
      <c r="Q76" s="424"/>
      <c r="R76" s="424">
        <v>0</v>
      </c>
      <c r="Z76" s="310">
        <v>0</v>
      </c>
    </row>
    <row r="77" spans="1:31" ht="22.5" customHeight="1">
      <c r="A77" s="420">
        <v>52</v>
      </c>
      <c r="B77" s="420" t="s">
        <v>1907</v>
      </c>
      <c r="C77" s="421" t="s">
        <v>1997</v>
      </c>
      <c r="D77" s="434" t="s">
        <v>1998</v>
      </c>
      <c r="E77" s="434" t="s">
        <v>1974</v>
      </c>
      <c r="F77" s="428">
        <v>8</v>
      </c>
      <c r="G77" s="423"/>
      <c r="H77" s="423"/>
      <c r="I77" s="423"/>
      <c r="J77" s="420">
        <f t="shared" si="10"/>
        <v>595.12</v>
      </c>
      <c r="K77" s="386">
        <f t="shared" si="11"/>
        <v>0</v>
      </c>
      <c r="L77" s="386">
        <f t="shared" si="12"/>
        <v>0</v>
      </c>
      <c r="M77" s="386"/>
      <c r="N77" s="386">
        <v>74.39</v>
      </c>
      <c r="O77" s="386"/>
      <c r="P77" s="400">
        <v>0.12</v>
      </c>
      <c r="Q77" s="424"/>
      <c r="R77" s="424">
        <v>1.447E-2</v>
      </c>
      <c r="Z77" s="310">
        <v>0</v>
      </c>
      <c r="AE77" s="420"/>
    </row>
    <row r="78" spans="1:31" ht="28.5" customHeight="1">
      <c r="A78" s="420">
        <v>53</v>
      </c>
      <c r="B78" s="420" t="s">
        <v>1907</v>
      </c>
      <c r="C78" s="421" t="s">
        <v>1999</v>
      </c>
      <c r="D78" s="420" t="s">
        <v>2000</v>
      </c>
      <c r="E78" s="420" t="s">
        <v>1974</v>
      </c>
      <c r="F78" s="422">
        <v>7</v>
      </c>
      <c r="G78" s="423"/>
      <c r="H78" s="423"/>
      <c r="I78" s="423"/>
      <c r="J78" s="420">
        <f t="shared" si="10"/>
        <v>3124.38</v>
      </c>
      <c r="K78" s="386">
        <f t="shared" si="11"/>
        <v>0</v>
      </c>
      <c r="L78" s="386">
        <f t="shared" si="12"/>
        <v>0</v>
      </c>
      <c r="M78" s="386"/>
      <c r="N78" s="386">
        <v>446.34</v>
      </c>
      <c r="O78" s="386"/>
      <c r="P78" s="400">
        <v>0.1</v>
      </c>
      <c r="Q78" s="424"/>
      <c r="R78" s="424">
        <v>1.447E-2</v>
      </c>
      <c r="Z78" s="310">
        <v>0</v>
      </c>
    </row>
    <row r="79" spans="1:31" ht="20.25" customHeight="1">
      <c r="A79" s="420">
        <v>54</v>
      </c>
      <c r="B79" s="420" t="s">
        <v>1907</v>
      </c>
      <c r="C79" s="421" t="s">
        <v>2001</v>
      </c>
      <c r="D79" s="420" t="s">
        <v>2002</v>
      </c>
      <c r="E79" s="420" t="s">
        <v>1974</v>
      </c>
      <c r="F79" s="422">
        <v>6</v>
      </c>
      <c r="G79" s="423"/>
      <c r="H79" s="423"/>
      <c r="I79" s="423"/>
      <c r="J79" s="420">
        <f t="shared" si="10"/>
        <v>607.02</v>
      </c>
      <c r="K79" s="386">
        <f t="shared" si="11"/>
        <v>0</v>
      </c>
      <c r="L79" s="386">
        <f t="shared" si="12"/>
        <v>0</v>
      </c>
      <c r="M79" s="386"/>
      <c r="N79" s="386">
        <v>101.17</v>
      </c>
      <c r="O79" s="386"/>
      <c r="P79" s="400">
        <v>0.09</v>
      </c>
      <c r="Q79" s="424"/>
      <c r="R79" s="424">
        <v>1.447E-2</v>
      </c>
      <c r="Z79" s="310">
        <v>0</v>
      </c>
    </row>
    <row r="80" spans="1:31" ht="30" customHeight="1">
      <c r="A80" s="420">
        <v>55</v>
      </c>
      <c r="B80" s="420" t="s">
        <v>1907</v>
      </c>
      <c r="C80" s="421" t="s">
        <v>2003</v>
      </c>
      <c r="D80" s="420" t="s">
        <v>2004</v>
      </c>
      <c r="E80" s="420" t="s">
        <v>1974</v>
      </c>
      <c r="F80" s="422">
        <v>10</v>
      </c>
      <c r="G80" s="423"/>
      <c r="H80" s="423"/>
      <c r="I80" s="423"/>
      <c r="J80" s="420">
        <f t="shared" si="10"/>
        <v>4463.3999999999996</v>
      </c>
      <c r="K80" s="386">
        <f t="shared" si="11"/>
        <v>0</v>
      </c>
      <c r="L80" s="386">
        <f t="shared" si="12"/>
        <v>0</v>
      </c>
      <c r="M80" s="386"/>
      <c r="N80" s="386">
        <v>446.34</v>
      </c>
      <c r="O80" s="386"/>
      <c r="P80" s="400">
        <v>0.14000000000000001</v>
      </c>
      <c r="Q80" s="424"/>
      <c r="R80" s="424">
        <v>1.447E-2</v>
      </c>
      <c r="Z80" s="310">
        <v>0</v>
      </c>
    </row>
    <row r="81" spans="1:31" ht="24.95" customHeight="1">
      <c r="A81" s="420">
        <v>56</v>
      </c>
      <c r="B81" s="420" t="s">
        <v>1907</v>
      </c>
      <c r="C81" s="421" t="s">
        <v>2005</v>
      </c>
      <c r="D81" s="434" t="s">
        <v>2006</v>
      </c>
      <c r="E81" s="420" t="s">
        <v>1974</v>
      </c>
      <c r="F81" s="422">
        <v>8</v>
      </c>
      <c r="G81" s="423"/>
      <c r="H81" s="423"/>
      <c r="I81" s="423"/>
      <c r="J81" s="420">
        <f t="shared" si="10"/>
        <v>760</v>
      </c>
      <c r="K81" s="386">
        <f t="shared" si="11"/>
        <v>0</v>
      </c>
      <c r="L81" s="386">
        <f t="shared" si="12"/>
        <v>0</v>
      </c>
      <c r="M81" s="386"/>
      <c r="N81" s="386">
        <v>95</v>
      </c>
      <c r="O81" s="386"/>
      <c r="P81" s="400">
        <v>0.12</v>
      </c>
      <c r="Q81" s="424"/>
      <c r="R81" s="424">
        <v>1.447E-2</v>
      </c>
      <c r="Z81" s="310">
        <v>0</v>
      </c>
      <c r="AE81" s="420"/>
    </row>
    <row r="82" spans="1:31" ht="18.75" customHeight="1">
      <c r="A82" s="420">
        <v>57</v>
      </c>
      <c r="B82" s="420" t="s">
        <v>1907</v>
      </c>
      <c r="C82" s="421" t="s">
        <v>2007</v>
      </c>
      <c r="D82" s="434" t="s">
        <v>2008</v>
      </c>
      <c r="E82" s="420" t="s">
        <v>1974</v>
      </c>
      <c r="F82" s="422">
        <v>2</v>
      </c>
      <c r="G82" s="423"/>
      <c r="H82" s="423"/>
      <c r="I82" s="423"/>
      <c r="J82" s="420">
        <f t="shared" si="10"/>
        <v>148.78</v>
      </c>
      <c r="K82" s="386">
        <f t="shared" si="11"/>
        <v>0</v>
      </c>
      <c r="L82" s="386">
        <f t="shared" si="12"/>
        <v>0</v>
      </c>
      <c r="M82" s="386"/>
      <c r="N82" s="386">
        <v>74.39</v>
      </c>
      <c r="O82" s="386"/>
      <c r="P82" s="400">
        <v>0.03</v>
      </c>
      <c r="Q82" s="424"/>
      <c r="R82" s="424">
        <v>1.447E-2</v>
      </c>
      <c r="Z82" s="310">
        <v>0</v>
      </c>
      <c r="AE82" s="420"/>
    </row>
    <row r="83" spans="1:31" ht="21" customHeight="1">
      <c r="A83" s="420">
        <v>58</v>
      </c>
      <c r="B83" s="420" t="s">
        <v>1907</v>
      </c>
      <c r="C83" s="421" t="s">
        <v>2009</v>
      </c>
      <c r="D83" s="434" t="s">
        <v>2010</v>
      </c>
      <c r="E83" s="420" t="s">
        <v>1974</v>
      </c>
      <c r="F83" s="422">
        <v>1</v>
      </c>
      <c r="G83" s="423"/>
      <c r="H83" s="423"/>
      <c r="I83" s="423"/>
      <c r="J83" s="420">
        <f t="shared" si="10"/>
        <v>74.39</v>
      </c>
      <c r="K83" s="386">
        <f t="shared" si="11"/>
        <v>0</v>
      </c>
      <c r="L83" s="386">
        <f t="shared" si="12"/>
        <v>0</v>
      </c>
      <c r="M83" s="386"/>
      <c r="N83" s="386">
        <v>74.39</v>
      </c>
      <c r="O83" s="386"/>
      <c r="P83" s="400">
        <v>0.01</v>
      </c>
      <c r="Q83" s="424"/>
      <c r="R83" s="424">
        <v>1.447E-2</v>
      </c>
      <c r="Z83" s="310">
        <v>0</v>
      </c>
      <c r="AE83" s="420"/>
    </row>
    <row r="84" spans="1:31" ht="24.95" customHeight="1">
      <c r="A84" s="420">
        <v>59</v>
      </c>
      <c r="B84" s="420" t="s">
        <v>1907</v>
      </c>
      <c r="C84" s="421" t="s">
        <v>2011</v>
      </c>
      <c r="D84" s="434" t="s">
        <v>2012</v>
      </c>
      <c r="E84" s="420" t="s">
        <v>1974</v>
      </c>
      <c r="F84" s="422">
        <v>10</v>
      </c>
      <c r="G84" s="423"/>
      <c r="H84" s="423"/>
      <c r="I84" s="423"/>
      <c r="J84" s="420">
        <f t="shared" si="10"/>
        <v>892.7</v>
      </c>
      <c r="K84" s="386">
        <f t="shared" si="11"/>
        <v>0</v>
      </c>
      <c r="L84" s="386">
        <f t="shared" si="12"/>
        <v>0</v>
      </c>
      <c r="M84" s="386"/>
      <c r="N84" s="386">
        <v>89.27</v>
      </c>
      <c r="O84" s="386"/>
      <c r="P84" s="400">
        <v>0.14000000000000001</v>
      </c>
      <c r="Q84" s="424"/>
      <c r="R84" s="424">
        <v>1.447E-2</v>
      </c>
      <c r="Z84" s="310">
        <v>0</v>
      </c>
      <c r="AE84" s="420"/>
    </row>
    <row r="85" spans="1:31" ht="24.95" customHeight="1">
      <c r="A85" s="420">
        <v>60</v>
      </c>
      <c r="B85" s="420" t="s">
        <v>1907</v>
      </c>
      <c r="C85" s="421" t="s">
        <v>2013</v>
      </c>
      <c r="D85" s="434" t="s">
        <v>2014</v>
      </c>
      <c r="E85" s="420" t="s">
        <v>1974</v>
      </c>
      <c r="F85" s="422">
        <v>2</v>
      </c>
      <c r="G85" s="423"/>
      <c r="H85" s="423"/>
      <c r="I85" s="423"/>
      <c r="J85" s="420">
        <f t="shared" si="10"/>
        <v>2500</v>
      </c>
      <c r="K85" s="386">
        <f t="shared" si="11"/>
        <v>0</v>
      </c>
      <c r="L85" s="386">
        <f t="shared" si="12"/>
        <v>0</v>
      </c>
      <c r="M85" s="386"/>
      <c r="N85" s="386">
        <v>1250</v>
      </c>
      <c r="O85" s="386"/>
      <c r="P85" s="400">
        <v>0.03</v>
      </c>
      <c r="Q85" s="424"/>
      <c r="R85" s="424">
        <v>1.447E-2</v>
      </c>
      <c r="Z85" s="310">
        <v>0</v>
      </c>
      <c r="AE85" s="420"/>
    </row>
    <row r="86" spans="1:31" ht="24.95" customHeight="1">
      <c r="A86" s="420">
        <v>61</v>
      </c>
      <c r="B86" s="420" t="s">
        <v>1907</v>
      </c>
      <c r="C86" s="421" t="s">
        <v>2015</v>
      </c>
      <c r="D86" s="434" t="s">
        <v>2016</v>
      </c>
      <c r="E86" s="420" t="s">
        <v>1974</v>
      </c>
      <c r="F86" s="422">
        <v>6</v>
      </c>
      <c r="G86" s="423"/>
      <c r="H86" s="423"/>
      <c r="I86" s="423"/>
      <c r="J86" s="420">
        <f t="shared" si="10"/>
        <v>339.24</v>
      </c>
      <c r="K86" s="386">
        <f t="shared" si="11"/>
        <v>0</v>
      </c>
      <c r="L86" s="386">
        <f t="shared" si="12"/>
        <v>0</v>
      </c>
      <c r="M86" s="386"/>
      <c r="N86" s="386">
        <v>56.54</v>
      </c>
      <c r="O86" s="386"/>
      <c r="P86" s="400">
        <v>0.09</v>
      </c>
      <c r="Q86" s="424"/>
      <c r="R86" s="424">
        <v>1.447E-2</v>
      </c>
      <c r="Z86" s="310">
        <v>0</v>
      </c>
    </row>
    <row r="87" spans="1:31" ht="24.95" customHeight="1">
      <c r="A87" s="420">
        <v>62</v>
      </c>
      <c r="B87" s="420" t="s">
        <v>1907</v>
      </c>
      <c r="C87" s="421" t="s">
        <v>2017</v>
      </c>
      <c r="D87" s="434" t="s">
        <v>2018</v>
      </c>
      <c r="E87" s="420" t="s">
        <v>1974</v>
      </c>
      <c r="F87" s="422">
        <v>6</v>
      </c>
      <c r="G87" s="423"/>
      <c r="H87" s="423"/>
      <c r="I87" s="423"/>
      <c r="J87" s="420">
        <f t="shared" si="10"/>
        <v>697.08</v>
      </c>
      <c r="K87" s="386">
        <f t="shared" si="11"/>
        <v>0</v>
      </c>
      <c r="L87" s="386">
        <f t="shared" si="12"/>
        <v>0</v>
      </c>
      <c r="M87" s="386"/>
      <c r="N87" s="386">
        <v>116.18</v>
      </c>
      <c r="O87" s="386"/>
      <c r="P87" s="400">
        <v>0.09</v>
      </c>
      <c r="Q87" s="424"/>
      <c r="R87" s="424">
        <v>1.447E-2</v>
      </c>
      <c r="Z87" s="310">
        <v>0</v>
      </c>
      <c r="AE87" s="420"/>
    </row>
    <row r="88" spans="1:31">
      <c r="A88" s="401"/>
      <c r="B88" s="401"/>
      <c r="C88" s="401"/>
      <c r="D88" s="401" t="s">
        <v>1895</v>
      </c>
      <c r="E88" s="401"/>
      <c r="F88" s="417"/>
      <c r="G88" s="398"/>
      <c r="H88" s="398"/>
      <c r="I88" s="398"/>
      <c r="J88" s="401"/>
      <c r="K88" s="401"/>
      <c r="L88" s="401">
        <f>ROUND((SUM(L71:L87))/1,2)</f>
        <v>0</v>
      </c>
      <c r="M88" s="401">
        <f>ROUND((SUM(M71:M87))/1,2)</f>
        <v>0</v>
      </c>
      <c r="N88" s="401"/>
      <c r="O88" s="401"/>
      <c r="P88" s="433">
        <f>ROUND((SUM(P71:P87))/1,2)</f>
        <v>1.02</v>
      </c>
    </row>
    <row r="89" spans="1:31">
      <c r="A89" s="386"/>
      <c r="B89" s="386"/>
      <c r="C89" s="386"/>
      <c r="D89" s="386"/>
      <c r="E89" s="386"/>
      <c r="F89" s="438"/>
      <c r="G89" s="402"/>
      <c r="H89" s="402"/>
      <c r="I89" s="402"/>
      <c r="J89" s="386"/>
      <c r="K89" s="386"/>
      <c r="L89" s="386"/>
      <c r="M89" s="386"/>
      <c r="N89" s="386"/>
      <c r="O89" s="386"/>
      <c r="P89" s="386"/>
    </row>
    <row r="90" spans="1:31">
      <c r="A90" s="401"/>
      <c r="B90" s="401"/>
      <c r="C90" s="401"/>
      <c r="D90" s="397" t="s">
        <v>1891</v>
      </c>
      <c r="E90" s="401"/>
      <c r="F90" s="417"/>
      <c r="G90" s="398"/>
      <c r="H90" s="398"/>
      <c r="I90" s="398"/>
      <c r="J90" s="401"/>
      <c r="K90" s="401"/>
      <c r="L90" s="401">
        <f>ROUND((SUM(L13:L89))/2,2)</f>
        <v>0</v>
      </c>
      <c r="M90" s="401">
        <f>ROUND((SUM(M13:M89))/2,2)</f>
        <v>0</v>
      </c>
      <c r="N90" s="401"/>
      <c r="O90" s="401"/>
      <c r="P90" s="433">
        <f>ROUND((SUM(P13:P89))/2,2)</f>
        <v>5.04</v>
      </c>
    </row>
    <row r="91" spans="1:31" ht="15">
      <c r="A91" s="445"/>
      <c r="B91" s="445"/>
      <c r="C91" s="445"/>
      <c r="D91" s="445"/>
      <c r="E91" s="445"/>
      <c r="F91" s="446" t="s">
        <v>1896</v>
      </c>
      <c r="G91" s="447"/>
      <c r="H91" s="447"/>
      <c r="I91" s="447"/>
      <c r="J91" s="445"/>
      <c r="K91" s="445"/>
      <c r="L91" s="445">
        <f>ROUND((SUM(L12:L90))/3,2)</f>
        <v>0</v>
      </c>
      <c r="M91" s="445">
        <f>ROUND((SUM(M12:M90))/3,2)</f>
        <v>0</v>
      </c>
      <c r="N91" s="445"/>
      <c r="O91" s="445"/>
      <c r="P91" s="448">
        <f>ROUND((SUM(P12:P90))/3,2)</f>
        <v>5.04</v>
      </c>
      <c r="Z91" s="310">
        <f>(SUM(Z12:Z90))</f>
        <v>0</v>
      </c>
    </row>
    <row r="95" spans="1:31">
      <c r="D95" s="449"/>
    </row>
  </sheetData>
  <mergeCells count="2">
    <mergeCell ref="A5:D5"/>
    <mergeCell ref="B8:C8"/>
  </mergeCells>
  <printOptions horizontalCentered="1" gridLines="1"/>
  <pageMargins left="0.74803149606299213" right="0" top="0.98425196850393704" bottom="0.98425196850393704" header="0.51181102362204722" footer="0.51181102362204722"/>
  <pageSetup paperSize="9" orientation="landscape" r:id="rId1"/>
  <headerFooter alignWithMargins="0">
    <oddHeader>&amp;C&amp;"Arial CE,Tučné"&amp; Rozpočet Košice SOŠ - PZ / Blok "E" 2019 diel ZTI</oddHeader>
    <oddFooter xml:space="preserve">&amp;RStrana &amp;P z &amp;N  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J7" sqref="J7"/>
    </sheetView>
  </sheetViews>
  <sheetFormatPr defaultRowHeight="15"/>
  <cols>
    <col min="1" max="1" width="2" style="453" customWidth="1"/>
    <col min="2" max="2" width="4.33203125" style="453" customWidth="1"/>
    <col min="3" max="3" width="6" style="453" customWidth="1"/>
    <col min="4" max="6" width="12.5" style="453" customWidth="1"/>
    <col min="7" max="7" width="4.33203125" style="453" customWidth="1"/>
    <col min="8" max="8" width="23" style="453" customWidth="1"/>
    <col min="9" max="10" width="12.5" style="453" customWidth="1"/>
    <col min="11" max="26" width="0" style="453" hidden="1" customWidth="1"/>
    <col min="27" max="16384" width="9.33203125" style="453"/>
  </cols>
  <sheetData>
    <row r="1" spans="1:23" ht="27.95" customHeight="1" thickBot="1">
      <c r="A1" s="450"/>
      <c r="B1" s="451"/>
      <c r="C1" s="451"/>
      <c r="D1" s="451"/>
      <c r="E1" s="451"/>
      <c r="F1" s="452" t="s">
        <v>1841</v>
      </c>
      <c r="G1" s="451"/>
      <c r="H1" s="451"/>
      <c r="I1" s="451"/>
      <c r="J1" s="451"/>
      <c r="W1" s="453">
        <v>30.126000000000001</v>
      </c>
    </row>
    <row r="2" spans="1:23" ht="27.75" customHeight="1" thickTop="1">
      <c r="A2" s="454"/>
      <c r="B2" s="1536" t="str">
        <f>'[1]Kl ZTI'!B2:F2</f>
        <v>Stavba: SOŠ PZ KE, zateplenie bloku A a rekonštrukcia bloku E</v>
      </c>
      <c r="C2" s="1537"/>
      <c r="D2" s="1537"/>
      <c r="E2" s="1537"/>
      <c r="F2" s="1538"/>
      <c r="G2" s="455" t="s">
        <v>1843</v>
      </c>
      <c r="H2" s="456"/>
      <c r="I2" s="457"/>
      <c r="J2" s="458"/>
    </row>
    <row r="3" spans="1:23" ht="26.25" customHeight="1">
      <c r="A3" s="454"/>
      <c r="B3" s="1527" t="s">
        <v>2019</v>
      </c>
      <c r="C3" s="1528"/>
      <c r="D3" s="1528"/>
      <c r="E3" s="1528"/>
      <c r="F3" s="1529"/>
      <c r="G3" s="459"/>
      <c r="H3" s="459"/>
      <c r="I3" s="460"/>
      <c r="J3" s="461"/>
    </row>
    <row r="4" spans="1:23" ht="18" customHeight="1">
      <c r="A4" s="454"/>
      <c r="B4" s="1539" t="s">
        <v>2020</v>
      </c>
      <c r="C4" s="1540"/>
      <c r="D4" s="1540"/>
      <c r="E4" s="1541"/>
      <c r="F4" s="462"/>
      <c r="G4" s="459"/>
      <c r="H4" s="459"/>
      <c r="I4" s="460"/>
      <c r="J4" s="461"/>
    </row>
    <row r="5" spans="1:23" ht="18" customHeight="1">
      <c r="A5" s="454"/>
      <c r="B5" s="463"/>
      <c r="C5" s="464"/>
      <c r="D5" s="459"/>
      <c r="E5" s="459"/>
      <c r="F5" s="459"/>
      <c r="G5" s="459"/>
      <c r="H5" s="465"/>
      <c r="I5" s="466" t="s">
        <v>1845</v>
      </c>
      <c r="J5" s="461"/>
    </row>
    <row r="6" spans="1:23" ht="18" customHeight="1" thickBot="1">
      <c r="A6" s="454"/>
      <c r="B6" s="467" t="s">
        <v>1847</v>
      </c>
      <c r="C6" s="464"/>
      <c r="D6" s="459"/>
      <c r="E6" s="459"/>
      <c r="F6" s="468" t="s">
        <v>1621</v>
      </c>
      <c r="G6" s="459"/>
      <c r="H6" s="459"/>
      <c r="I6" s="469" t="s">
        <v>1849</v>
      </c>
      <c r="J6" s="1354" t="s">
        <v>2757</v>
      </c>
    </row>
    <row r="7" spans="1:23" ht="18" customHeight="1" thickTop="1">
      <c r="A7" s="454"/>
      <c r="B7" s="470" t="s">
        <v>2743</v>
      </c>
      <c r="C7" s="471"/>
      <c r="D7" s="472"/>
      <c r="E7" s="472"/>
      <c r="F7" s="472"/>
      <c r="G7" s="473" t="s">
        <v>1850</v>
      </c>
      <c r="H7" s="472"/>
      <c r="I7" s="474"/>
      <c r="J7" s="475"/>
    </row>
    <row r="8" spans="1:23" ht="18" customHeight="1">
      <c r="A8" s="454"/>
      <c r="B8" s="476"/>
      <c r="C8" s="477"/>
      <c r="D8" s="478"/>
      <c r="E8" s="478"/>
      <c r="F8" s="478"/>
      <c r="G8" s="479" t="s">
        <v>1851</v>
      </c>
      <c r="H8" s="478"/>
      <c r="I8" s="480"/>
      <c r="J8" s="481"/>
    </row>
    <row r="9" spans="1:23" ht="18" customHeight="1">
      <c r="A9" s="454"/>
      <c r="B9" s="467" t="s">
        <v>1682</v>
      </c>
      <c r="C9" s="464"/>
      <c r="D9" s="459"/>
      <c r="E9" s="459"/>
      <c r="F9" s="459"/>
      <c r="G9" s="468" t="s">
        <v>1850</v>
      </c>
      <c r="H9" s="459"/>
      <c r="I9" s="460"/>
      <c r="J9" s="461"/>
    </row>
    <row r="10" spans="1:23" ht="18" customHeight="1">
      <c r="A10" s="454"/>
      <c r="B10" s="463"/>
      <c r="C10" s="464"/>
      <c r="D10" s="459"/>
      <c r="E10" s="459"/>
      <c r="F10" s="459"/>
      <c r="G10" s="468" t="s">
        <v>1851</v>
      </c>
      <c r="H10" s="459"/>
      <c r="I10" s="460"/>
      <c r="J10" s="461"/>
    </row>
    <row r="11" spans="1:23" ht="18" customHeight="1">
      <c r="A11" s="454"/>
      <c r="B11" s="467" t="s">
        <v>1679</v>
      </c>
      <c r="C11" s="464"/>
      <c r="D11" s="459"/>
      <c r="E11" s="459"/>
      <c r="F11" s="459"/>
      <c r="G11" s="468" t="s">
        <v>1850</v>
      </c>
      <c r="H11" s="459"/>
      <c r="I11" s="460"/>
      <c r="J11" s="461"/>
    </row>
    <row r="12" spans="1:23" ht="18" customHeight="1" thickBot="1">
      <c r="A12" s="454"/>
      <c r="B12" s="463"/>
      <c r="C12" s="464"/>
      <c r="D12" s="459"/>
      <c r="E12" s="459"/>
      <c r="F12" s="459"/>
      <c r="G12" s="468" t="s">
        <v>1851</v>
      </c>
      <c r="H12" s="459"/>
      <c r="I12" s="460"/>
      <c r="J12" s="461"/>
    </row>
    <row r="13" spans="1:23" ht="18" customHeight="1" thickTop="1">
      <c r="A13" s="454"/>
      <c r="B13" s="482"/>
      <c r="C13" s="471"/>
      <c r="D13" s="472"/>
      <c r="E13" s="472"/>
      <c r="F13" s="472"/>
      <c r="G13" s="472"/>
      <c r="H13" s="472"/>
      <c r="I13" s="474"/>
      <c r="J13" s="475"/>
    </row>
    <row r="14" spans="1:23" ht="18" customHeight="1">
      <c r="A14" s="454"/>
      <c r="B14" s="476"/>
      <c r="C14" s="477"/>
      <c r="D14" s="478"/>
      <c r="E14" s="478"/>
      <c r="F14" s="478"/>
      <c r="G14" s="478"/>
      <c r="H14" s="478"/>
      <c r="I14" s="480"/>
      <c r="J14" s="481"/>
    </row>
    <row r="15" spans="1:23" ht="18" customHeight="1" thickBot="1">
      <c r="A15" s="454"/>
      <c r="B15" s="463"/>
      <c r="C15" s="464"/>
      <c r="D15" s="459"/>
      <c r="E15" s="459"/>
      <c r="F15" s="459"/>
      <c r="G15" s="459"/>
      <c r="H15" s="459"/>
      <c r="I15" s="460"/>
      <c r="J15" s="461"/>
    </row>
    <row r="16" spans="1:23" ht="18" customHeight="1" thickTop="1">
      <c r="A16" s="454"/>
      <c r="B16" s="483" t="s">
        <v>1853</v>
      </c>
      <c r="C16" s="484" t="s">
        <v>1854</v>
      </c>
      <c r="D16" s="484" t="s">
        <v>1855</v>
      </c>
      <c r="E16" s="485" t="s">
        <v>1856</v>
      </c>
      <c r="F16" s="486" t="s">
        <v>1857</v>
      </c>
      <c r="G16" s="487" t="s">
        <v>1858</v>
      </c>
      <c r="H16" s="488" t="s">
        <v>1859</v>
      </c>
      <c r="I16" s="457"/>
      <c r="J16" s="475"/>
    </row>
    <row r="17" spans="1:26" ht="18" customHeight="1">
      <c r="A17" s="454"/>
      <c r="B17" s="489">
        <v>1</v>
      </c>
      <c r="C17" s="490" t="s">
        <v>1860</v>
      </c>
      <c r="D17" s="491"/>
      <c r="E17" s="492"/>
      <c r="F17" s="493"/>
      <c r="G17" s="494">
        <v>6</v>
      </c>
      <c r="H17" s="495" t="s">
        <v>1861</v>
      </c>
      <c r="I17" s="496"/>
      <c r="J17" s="497"/>
    </row>
    <row r="18" spans="1:26" ht="18" customHeight="1">
      <c r="A18" s="454"/>
      <c r="B18" s="498">
        <v>2</v>
      </c>
      <c r="C18" s="499" t="s">
        <v>1862</v>
      </c>
      <c r="D18" s="500"/>
      <c r="E18" s="501"/>
      <c r="F18" s="502"/>
      <c r="G18" s="503">
        <v>7</v>
      </c>
      <c r="H18" s="504" t="s">
        <v>1863</v>
      </c>
      <c r="I18" s="496"/>
      <c r="J18" s="505"/>
    </row>
    <row r="19" spans="1:26" ht="18" customHeight="1">
      <c r="A19" s="454"/>
      <c r="B19" s="506">
        <v>3</v>
      </c>
      <c r="C19" s="507" t="s">
        <v>1864</v>
      </c>
      <c r="D19" s="508"/>
      <c r="E19" s="509"/>
      <c r="F19" s="510"/>
      <c r="G19" s="503">
        <v>8</v>
      </c>
      <c r="H19" s="504" t="s">
        <v>1865</v>
      </c>
      <c r="I19" s="496"/>
      <c r="J19" s="505"/>
    </row>
    <row r="20" spans="1:26" ht="18" customHeight="1">
      <c r="A20" s="454"/>
      <c r="B20" s="506">
        <v>4</v>
      </c>
      <c r="C20" s="511"/>
      <c r="D20" s="508"/>
      <c r="E20" s="509"/>
      <c r="F20" s="510"/>
      <c r="G20" s="503">
        <v>9</v>
      </c>
      <c r="H20" s="512"/>
      <c r="I20" s="496"/>
      <c r="J20" s="513"/>
    </row>
    <row r="21" spans="1:26" ht="18" customHeight="1" thickBot="1">
      <c r="A21" s="454"/>
      <c r="B21" s="506">
        <v>5</v>
      </c>
      <c r="C21" s="514" t="s">
        <v>1691</v>
      </c>
      <c r="D21" s="515"/>
      <c r="E21" s="516"/>
      <c r="F21" s="517"/>
      <c r="G21" s="503">
        <v>10</v>
      </c>
      <c r="H21" s="504" t="s">
        <v>1691</v>
      </c>
      <c r="I21" s="518"/>
      <c r="J21" s="519"/>
    </row>
    <row r="22" spans="1:26" ht="18" customHeight="1" thickTop="1">
      <c r="A22" s="454"/>
      <c r="B22" s="520" t="s">
        <v>1866</v>
      </c>
      <c r="C22" s="521" t="s">
        <v>1867</v>
      </c>
      <c r="D22" s="522"/>
      <c r="E22" s="523"/>
      <c r="F22" s="524"/>
      <c r="G22" s="520" t="s">
        <v>1868</v>
      </c>
      <c r="H22" s="488" t="s">
        <v>1867</v>
      </c>
      <c r="I22" s="480"/>
      <c r="J22" s="525"/>
    </row>
    <row r="23" spans="1:26" ht="18" customHeight="1">
      <c r="A23" s="454"/>
      <c r="B23" s="494">
        <v>11</v>
      </c>
      <c r="C23" s="526" t="s">
        <v>1869</v>
      </c>
      <c r="D23" s="527"/>
      <c r="E23" s="528" t="s">
        <v>1870</v>
      </c>
      <c r="F23" s="502"/>
      <c r="G23" s="494">
        <v>16</v>
      </c>
      <c r="H23" s="495" t="s">
        <v>1871</v>
      </c>
      <c r="I23" s="529" t="s">
        <v>1870</v>
      </c>
      <c r="J23" s="497"/>
      <c r="U23" s="453">
        <v>1</v>
      </c>
      <c r="V23" s="453">
        <v>1</v>
      </c>
      <c r="W23" s="453">
        <v>1</v>
      </c>
      <c r="X23" s="453">
        <v>1</v>
      </c>
      <c r="Y23" s="453">
        <v>1</v>
      </c>
      <c r="Z23" s="453">
        <v>1</v>
      </c>
    </row>
    <row r="24" spans="1:26" ht="18" customHeight="1">
      <c r="A24" s="454"/>
      <c r="B24" s="503">
        <v>12</v>
      </c>
      <c r="C24" s="530" t="s">
        <v>1872</v>
      </c>
      <c r="D24" s="531"/>
      <c r="E24" s="528" t="s">
        <v>1873</v>
      </c>
      <c r="F24" s="510"/>
      <c r="G24" s="503">
        <v>17</v>
      </c>
      <c r="H24" s="504" t="s">
        <v>1874</v>
      </c>
      <c r="I24" s="529" t="s">
        <v>1870</v>
      </c>
      <c r="J24" s="505"/>
      <c r="U24" s="453">
        <v>1</v>
      </c>
      <c r="V24" s="453">
        <v>1</v>
      </c>
      <c r="W24" s="453">
        <v>0</v>
      </c>
      <c r="X24" s="453">
        <v>1</v>
      </c>
      <c r="Y24" s="453">
        <v>1</v>
      </c>
      <c r="Z24" s="453">
        <v>1</v>
      </c>
    </row>
    <row r="25" spans="1:26" ht="18" customHeight="1">
      <c r="A25" s="454"/>
      <c r="B25" s="503">
        <v>13</v>
      </c>
      <c r="C25" s="530" t="s">
        <v>1875</v>
      </c>
      <c r="D25" s="531"/>
      <c r="E25" s="528" t="s">
        <v>1870</v>
      </c>
      <c r="F25" s="510"/>
      <c r="G25" s="503">
        <v>18</v>
      </c>
      <c r="H25" s="504" t="s">
        <v>1876</v>
      </c>
      <c r="I25" s="529" t="s">
        <v>1873</v>
      </c>
      <c r="J25" s="505"/>
      <c r="U25" s="453">
        <v>1</v>
      </c>
      <c r="V25" s="453">
        <v>1</v>
      </c>
      <c r="W25" s="453">
        <v>1</v>
      </c>
      <c r="X25" s="453">
        <v>1</v>
      </c>
      <c r="Y25" s="453">
        <v>1</v>
      </c>
      <c r="Z25" s="453">
        <v>0</v>
      </c>
    </row>
    <row r="26" spans="1:26" ht="18" customHeight="1">
      <c r="A26" s="454"/>
      <c r="B26" s="503">
        <v>14</v>
      </c>
      <c r="C26" s="464"/>
      <c r="D26" s="531"/>
      <c r="E26" s="532"/>
      <c r="F26" s="533"/>
      <c r="G26" s="503">
        <v>19</v>
      </c>
      <c r="H26" s="512"/>
      <c r="I26" s="496"/>
      <c r="J26" s="513"/>
    </row>
    <row r="27" spans="1:26" ht="18" customHeight="1" thickBot="1">
      <c r="A27" s="454"/>
      <c r="B27" s="503">
        <v>15</v>
      </c>
      <c r="C27" s="530"/>
      <c r="D27" s="531"/>
      <c r="E27" s="531"/>
      <c r="F27" s="534"/>
      <c r="G27" s="503">
        <v>20</v>
      </c>
      <c r="H27" s="504" t="s">
        <v>1691</v>
      </c>
      <c r="I27" s="518"/>
      <c r="J27" s="519"/>
    </row>
    <row r="28" spans="1:26" ht="18" customHeight="1" thickTop="1">
      <c r="A28" s="454"/>
      <c r="B28" s="535"/>
      <c r="C28" s="536" t="s">
        <v>2021</v>
      </c>
      <c r="D28" s="537"/>
      <c r="E28" s="538"/>
      <c r="F28" s="539"/>
      <c r="G28" s="540" t="s">
        <v>1878</v>
      </c>
      <c r="H28" s="541" t="s">
        <v>1671</v>
      </c>
      <c r="I28" s="480"/>
      <c r="J28" s="542"/>
    </row>
    <row r="29" spans="1:26" ht="18" customHeight="1">
      <c r="A29" s="454"/>
      <c r="B29" s="543"/>
      <c r="C29" s="544"/>
      <c r="D29" s="545"/>
      <c r="E29" s="546"/>
      <c r="F29" s="454"/>
      <c r="G29" s="547">
        <v>21</v>
      </c>
      <c r="H29" s="548" t="s">
        <v>1879</v>
      </c>
      <c r="I29" s="549"/>
      <c r="J29" s="550"/>
    </row>
    <row r="30" spans="1:26" ht="18" customHeight="1">
      <c r="A30" s="454"/>
      <c r="B30" s="551"/>
      <c r="C30" s="552"/>
      <c r="D30" s="553"/>
      <c r="E30" s="546"/>
      <c r="F30" s="454"/>
      <c r="G30" s="494">
        <v>22</v>
      </c>
      <c r="H30" s="495" t="s">
        <v>1880</v>
      </c>
      <c r="I30" s="554"/>
      <c r="J30" s="555"/>
    </row>
    <row r="31" spans="1:26" ht="18" customHeight="1">
      <c r="A31" s="454"/>
      <c r="B31" s="463"/>
      <c r="C31" s="512"/>
      <c r="D31" s="496"/>
      <c r="E31" s="546"/>
      <c r="F31" s="454"/>
      <c r="G31" s="503">
        <v>23</v>
      </c>
      <c r="H31" s="504" t="s">
        <v>1881</v>
      </c>
      <c r="I31" s="528"/>
      <c r="J31" s="556"/>
    </row>
    <row r="32" spans="1:26" ht="18" customHeight="1">
      <c r="A32" s="454"/>
      <c r="B32" s="557"/>
      <c r="C32" s="558"/>
      <c r="D32" s="559"/>
      <c r="E32" s="546"/>
      <c r="F32" s="454"/>
      <c r="G32" s="547">
        <v>24</v>
      </c>
      <c r="H32" s="548" t="s">
        <v>1691</v>
      </c>
      <c r="I32" s="560"/>
      <c r="J32" s="561"/>
    </row>
    <row r="33" spans="1:10" ht="18" customHeight="1" thickBot="1">
      <c r="A33" s="454"/>
      <c r="B33" s="476"/>
      <c r="C33" s="562"/>
      <c r="D33" s="563"/>
      <c r="E33" s="564"/>
      <c r="F33" s="565"/>
      <c r="G33" s="494" t="s">
        <v>1882</v>
      </c>
      <c r="H33" s="562"/>
      <c r="I33" s="563"/>
      <c r="J33" s="566"/>
    </row>
    <row r="34" spans="1:10" ht="18" customHeight="1" thickTop="1">
      <c r="A34" s="454"/>
      <c r="B34" s="535"/>
      <c r="C34" s="538"/>
      <c r="D34" s="567" t="s">
        <v>1883</v>
      </c>
      <c r="E34" s="568"/>
      <c r="F34" s="569"/>
      <c r="G34" s="570">
        <v>26</v>
      </c>
      <c r="H34" s="571" t="s">
        <v>1884</v>
      </c>
      <c r="I34" s="539"/>
      <c r="J34" s="572"/>
    </row>
    <row r="35" spans="1:10" ht="18" customHeight="1">
      <c r="A35" s="454"/>
      <c r="B35" s="573"/>
      <c r="C35" s="574"/>
      <c r="D35" s="575"/>
      <c r="E35" s="575"/>
      <c r="F35" s="575"/>
      <c r="G35" s="575"/>
      <c r="H35" s="575"/>
      <c r="I35" s="539"/>
      <c r="J35" s="576"/>
    </row>
    <row r="36" spans="1:10" ht="18" customHeight="1">
      <c r="A36" s="454"/>
      <c r="B36" s="543"/>
      <c r="C36" s="546"/>
      <c r="D36" s="450"/>
      <c r="E36" s="450"/>
      <c r="F36" s="450"/>
      <c r="G36" s="450"/>
      <c r="H36" s="450"/>
      <c r="I36" s="454"/>
      <c r="J36" s="577"/>
    </row>
    <row r="37" spans="1:10" ht="18" customHeight="1">
      <c r="A37" s="454"/>
      <c r="B37" s="543"/>
      <c r="C37" s="546"/>
      <c r="D37" s="450"/>
      <c r="E37" s="450"/>
      <c r="F37" s="450"/>
      <c r="G37" s="450"/>
      <c r="H37" s="450"/>
      <c r="I37" s="454"/>
      <c r="J37" s="577"/>
    </row>
    <row r="38" spans="1:10" ht="18" customHeight="1">
      <c r="A38" s="454"/>
      <c r="B38" s="543"/>
      <c r="C38" s="546"/>
      <c r="D38" s="450"/>
      <c r="E38" s="450"/>
      <c r="F38" s="450"/>
      <c r="G38" s="450"/>
      <c r="H38" s="450"/>
      <c r="I38" s="454"/>
      <c r="J38" s="577"/>
    </row>
    <row r="39" spans="1:10" ht="18" customHeight="1">
      <c r="A39" s="454"/>
      <c r="B39" s="543"/>
      <c r="C39" s="546"/>
      <c r="D39" s="450"/>
      <c r="E39" s="450"/>
      <c r="F39" s="450"/>
      <c r="G39" s="450"/>
      <c r="H39" s="450"/>
      <c r="I39" s="454"/>
      <c r="J39" s="577"/>
    </row>
    <row r="40" spans="1:10" ht="18" customHeight="1">
      <c r="A40" s="454"/>
      <c r="B40" s="543"/>
      <c r="C40" s="546"/>
      <c r="D40" s="450"/>
      <c r="E40" s="450"/>
      <c r="F40" s="450"/>
      <c r="G40" s="450"/>
      <c r="H40" s="450"/>
      <c r="I40" s="454"/>
      <c r="J40" s="577"/>
    </row>
    <row r="41" spans="1:10" ht="18" customHeight="1" thickBot="1">
      <c r="A41" s="454"/>
      <c r="B41" s="551"/>
      <c r="C41" s="564"/>
      <c r="D41" s="451"/>
      <c r="E41" s="451"/>
      <c r="F41" s="451"/>
      <c r="G41" s="451"/>
      <c r="H41" s="451"/>
      <c r="I41" s="565"/>
      <c r="J41" s="578"/>
    </row>
    <row r="42" spans="1:10" ht="15.75" thickTop="1">
      <c r="A42" s="454"/>
      <c r="B42" s="568"/>
      <c r="C42" s="568"/>
      <c r="D42" s="568"/>
      <c r="E42" s="568"/>
      <c r="F42" s="568"/>
      <c r="G42" s="568"/>
      <c r="H42" s="568"/>
      <c r="I42" s="568"/>
      <c r="J42" s="568"/>
    </row>
  </sheetData>
  <mergeCells count="3">
    <mergeCell ref="B2:F2"/>
    <mergeCell ref="B3:F3"/>
    <mergeCell ref="B4:E4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view="pageLayout" topLeftCell="B1" zoomScale="118" zoomScaleNormal="100" zoomScaleSheetLayoutView="112" zoomScalePageLayoutView="118" workbookViewId="0">
      <selection activeCell="D19" sqref="D19"/>
    </sheetView>
  </sheetViews>
  <sheetFormatPr defaultColWidth="9.33203125" defaultRowHeight="15"/>
  <cols>
    <col min="1" max="1" width="5.5" style="453" hidden="1" customWidth="1"/>
    <col min="2" max="2" width="7.83203125" style="453" customWidth="1"/>
    <col min="3" max="3" width="14.5" style="453" customWidth="1"/>
    <col min="4" max="4" width="52.1640625" style="453" customWidth="1"/>
    <col min="5" max="5" width="6.6640625" style="453" customWidth="1"/>
    <col min="6" max="6" width="11.33203125" style="453" customWidth="1"/>
    <col min="7" max="8" width="13" style="453" customWidth="1"/>
    <col min="9" max="9" width="13.5" style="453" customWidth="1"/>
    <col min="10" max="10" width="0.33203125" style="453" hidden="1" customWidth="1"/>
    <col min="11" max="11" width="8.1640625" style="453" hidden="1" customWidth="1"/>
    <col min="12" max="12" width="6.83203125" style="453" hidden="1" customWidth="1"/>
    <col min="13" max="13" width="5.33203125" style="453" hidden="1" customWidth="1"/>
    <col min="14" max="15" width="10.1640625" style="453" customWidth="1"/>
    <col min="16" max="21" width="9.33203125" style="453" hidden="1" customWidth="1"/>
    <col min="22" max="22" width="3.33203125" style="453" hidden="1" customWidth="1"/>
    <col min="23" max="25" width="9.33203125" style="453"/>
    <col min="26" max="26" width="19" style="453" customWidth="1"/>
    <col min="27" max="27" width="11.83203125" style="453" customWidth="1"/>
    <col min="28" max="16384" width="9.33203125" style="453"/>
  </cols>
  <sheetData>
    <row r="1" spans="1:26">
      <c r="A1" s="450"/>
      <c r="B1" s="579" t="s">
        <v>2743</v>
      </c>
      <c r="C1" s="450"/>
      <c r="D1" s="450"/>
      <c r="E1" s="579" t="s">
        <v>1621</v>
      </c>
      <c r="F1" s="450"/>
      <c r="G1" s="450"/>
      <c r="H1" s="450"/>
      <c r="I1" s="450"/>
      <c r="J1" s="450"/>
      <c r="K1" s="450"/>
      <c r="L1" s="450"/>
      <c r="M1" s="450"/>
      <c r="N1" s="450"/>
      <c r="O1" s="450"/>
      <c r="S1" s="453">
        <v>30.126000000000001</v>
      </c>
    </row>
    <row r="2" spans="1:26">
      <c r="A2" s="450"/>
      <c r="B2" s="579" t="s">
        <v>1679</v>
      </c>
      <c r="C2" s="450"/>
      <c r="D2" s="450"/>
      <c r="E2" s="580" t="s">
        <v>2022</v>
      </c>
      <c r="F2" s="450"/>
      <c r="G2" s="450"/>
      <c r="H2" s="450"/>
      <c r="I2" s="450"/>
      <c r="J2" s="450"/>
      <c r="K2" s="450"/>
      <c r="L2" s="450"/>
      <c r="M2" s="450"/>
      <c r="N2" s="450"/>
      <c r="O2" s="450"/>
    </row>
    <row r="3" spans="1:26">
      <c r="A3" s="450"/>
      <c r="B3" s="579" t="s">
        <v>1682</v>
      </c>
      <c r="C3" s="450"/>
      <c r="D3" s="450"/>
      <c r="E3" s="579" t="s">
        <v>2760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</row>
    <row r="4" spans="1:26">
      <c r="A4" s="450"/>
      <c r="B4" s="579" t="str">
        <f>'[1]RZP ZTI'!A5</f>
        <v>Stavba : SOŠ PZ Košice, zateplenie bloku A a rekonštrukcia bloku E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</row>
    <row r="5" spans="1:26">
      <c r="A5" s="450"/>
      <c r="B5" s="389" t="s">
        <v>1885</v>
      </c>
      <c r="C5" s="307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</row>
    <row r="6" spans="1:26">
      <c r="A6" s="450"/>
      <c r="B6" s="1542" t="s">
        <v>1886</v>
      </c>
      <c r="C6" s="1543"/>
      <c r="D6" s="579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</row>
    <row r="7" spans="1:26">
      <c r="A7" s="450"/>
      <c r="B7" s="579" t="s">
        <v>2020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</row>
    <row r="8" spans="1:26">
      <c r="A8" s="450"/>
      <c r="B8" s="450"/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</row>
    <row r="9" spans="1:26">
      <c r="A9" s="451"/>
      <c r="B9" s="452" t="s">
        <v>1887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</row>
    <row r="10" spans="1:26" ht="15.75">
      <c r="A10" s="581" t="s">
        <v>1901</v>
      </c>
      <c r="B10" s="581" t="s">
        <v>1902</v>
      </c>
      <c r="C10" s="581" t="s">
        <v>1708</v>
      </c>
      <c r="D10" s="581" t="s">
        <v>1903</v>
      </c>
      <c r="E10" s="581" t="s">
        <v>1904</v>
      </c>
      <c r="F10" s="581" t="s">
        <v>90</v>
      </c>
      <c r="G10" s="581" t="s">
        <v>1855</v>
      </c>
      <c r="H10" s="581" t="s">
        <v>1856</v>
      </c>
      <c r="I10" s="581" t="s">
        <v>1905</v>
      </c>
      <c r="J10" s="581"/>
      <c r="K10" s="581"/>
      <c r="L10" s="581"/>
      <c r="M10" s="581"/>
      <c r="N10" s="581" t="s">
        <v>1906</v>
      </c>
      <c r="O10" s="583" t="s">
        <v>2023</v>
      </c>
      <c r="P10" s="584"/>
      <c r="Q10" s="584"/>
      <c r="R10" s="584"/>
      <c r="S10" s="584"/>
      <c r="T10" s="584"/>
      <c r="U10" s="584"/>
      <c r="V10" s="584"/>
      <c r="Y10" s="585"/>
      <c r="Z10" s="586"/>
    </row>
    <row r="11" spans="1:26" s="988" customFormat="1" ht="15.75">
      <c r="A11" s="986"/>
      <c r="B11" s="991"/>
      <c r="C11" s="1284"/>
      <c r="D11" s="1285" t="s">
        <v>2168</v>
      </c>
      <c r="E11" s="1286"/>
      <c r="F11" s="1287"/>
      <c r="G11" s="1288"/>
      <c r="H11" s="1288"/>
      <c r="I11" s="1288"/>
      <c r="J11" s="1286"/>
      <c r="K11" s="1286"/>
      <c r="L11" s="1286"/>
      <c r="M11" s="1286"/>
      <c r="N11" s="1289">
        <v>0.89</v>
      </c>
      <c r="O11" s="1290">
        <v>0.14499999999999999</v>
      </c>
      <c r="P11" s="987"/>
      <c r="Q11" s="987"/>
      <c r="R11" s="987"/>
      <c r="S11" s="987"/>
      <c r="T11" s="987"/>
      <c r="U11" s="987"/>
      <c r="V11" s="987"/>
      <c r="Y11" s="989"/>
      <c r="Z11" s="176"/>
    </row>
    <row r="12" spans="1:26" s="988" customFormat="1" ht="15.75">
      <c r="A12" s="986"/>
      <c r="B12" s="992"/>
      <c r="C12" s="1291">
        <v>9</v>
      </c>
      <c r="D12" s="1292" t="s">
        <v>2516</v>
      </c>
      <c r="E12" s="1293"/>
      <c r="F12" s="1294"/>
      <c r="G12" s="1295"/>
      <c r="H12" s="1295"/>
      <c r="I12" s="1295"/>
      <c r="J12" s="1293"/>
      <c r="K12" s="1293"/>
      <c r="L12" s="1293"/>
      <c r="M12" s="1293"/>
      <c r="N12" s="1296">
        <v>0.89044199999999996</v>
      </c>
      <c r="O12" s="1297">
        <v>0.14499999999999999</v>
      </c>
      <c r="P12" s="987"/>
      <c r="Q12" s="987"/>
      <c r="R12" s="987"/>
      <c r="S12" s="987"/>
      <c r="T12" s="987"/>
      <c r="U12" s="987"/>
      <c r="V12" s="987"/>
      <c r="Y12" s="989"/>
      <c r="Z12" s="176"/>
    </row>
    <row r="13" spans="1:26" s="988" customFormat="1" ht="31.5" customHeight="1">
      <c r="A13" s="986"/>
      <c r="B13" s="625"/>
      <c r="C13" s="999" t="s">
        <v>2505</v>
      </c>
      <c r="D13" s="1298" t="s">
        <v>2507</v>
      </c>
      <c r="E13" s="1000" t="s">
        <v>268</v>
      </c>
      <c r="F13" s="1001">
        <v>35</v>
      </c>
      <c r="G13" s="1002"/>
      <c r="H13" s="1002"/>
      <c r="I13" s="1002"/>
      <c r="J13" s="1003" t="e">
        <f>ROUND(F13*(#REF!),2)</f>
        <v>#REF!</v>
      </c>
      <c r="K13" s="1004" t="e">
        <f>ROUND(F13*(#REF!),2)</f>
        <v>#REF!</v>
      </c>
      <c r="L13" s="1004">
        <f t="shared" ref="L13" si="0">ROUND(F13*(G13+H13),2)</f>
        <v>0</v>
      </c>
      <c r="M13" s="1004"/>
      <c r="N13" s="1005">
        <v>0.89044199999999996</v>
      </c>
      <c r="O13" s="1299">
        <v>7.0000000000000007E-2</v>
      </c>
      <c r="P13" s="987"/>
      <c r="Q13" s="987"/>
      <c r="R13" s="987"/>
      <c r="S13" s="987"/>
      <c r="T13" s="987"/>
      <c r="U13" s="987"/>
      <c r="V13" s="987"/>
      <c r="Y13" s="989"/>
      <c r="Z13" s="176"/>
    </row>
    <row r="14" spans="1:26" s="988" customFormat="1" ht="31.5" customHeight="1">
      <c r="A14" s="986"/>
      <c r="B14" s="625"/>
      <c r="C14" s="999" t="s">
        <v>2506</v>
      </c>
      <c r="D14" s="1298" t="s">
        <v>2508</v>
      </c>
      <c r="E14" s="1000" t="s">
        <v>268</v>
      </c>
      <c r="F14" s="1001">
        <v>15</v>
      </c>
      <c r="G14" s="1002"/>
      <c r="H14" s="1002"/>
      <c r="I14" s="1002"/>
      <c r="J14" s="1003" t="e">
        <f>ROUND(F14*(#REF!),2)</f>
        <v>#REF!</v>
      </c>
      <c r="K14" s="1004" t="e">
        <f>ROUND(F14*(#REF!),2)</f>
        <v>#REF!</v>
      </c>
      <c r="L14" s="1004">
        <f t="shared" ref="L14:L17" si="1">ROUND(F14*(G14+H14),2)</f>
        <v>0</v>
      </c>
      <c r="M14" s="1004"/>
      <c r="N14" s="1005">
        <v>0</v>
      </c>
      <c r="O14" s="1299">
        <v>7.4999999999999997E-2</v>
      </c>
      <c r="P14" s="987"/>
      <c r="Q14" s="987"/>
      <c r="R14" s="987"/>
      <c r="S14" s="987"/>
      <c r="T14" s="987"/>
      <c r="U14" s="987"/>
      <c r="V14" s="987"/>
      <c r="Y14" s="989"/>
      <c r="Z14" s="176"/>
    </row>
    <row r="15" spans="1:26" s="988" customFormat="1" ht="31.5" customHeight="1">
      <c r="A15" s="986"/>
      <c r="B15" s="625"/>
      <c r="C15" s="999" t="s">
        <v>375</v>
      </c>
      <c r="D15" s="1000" t="s">
        <v>376</v>
      </c>
      <c r="E15" s="1000" t="s">
        <v>157</v>
      </c>
      <c r="F15" s="1001">
        <v>0.15</v>
      </c>
      <c r="G15" s="1002"/>
      <c r="H15" s="1002"/>
      <c r="I15" s="1002"/>
      <c r="J15" s="1003" t="e">
        <f>ROUND(F15*(#REF!),2)</f>
        <v>#REF!</v>
      </c>
      <c r="K15" s="1004" t="e">
        <f>ROUND(F15*(#REF!),2)</f>
        <v>#REF!</v>
      </c>
      <c r="L15" s="1004">
        <f t="shared" si="1"/>
        <v>0</v>
      </c>
      <c r="M15" s="1004"/>
      <c r="N15" s="1005">
        <v>0</v>
      </c>
      <c r="O15" s="1005">
        <v>0</v>
      </c>
      <c r="P15" s="987"/>
      <c r="Q15" s="987"/>
      <c r="R15" s="987"/>
      <c r="S15" s="987"/>
      <c r="T15" s="987"/>
      <c r="U15" s="987"/>
      <c r="V15" s="987"/>
      <c r="Y15" s="989"/>
      <c r="Z15" s="176"/>
    </row>
    <row r="16" spans="1:26" s="988" customFormat="1" ht="31.5" customHeight="1">
      <c r="A16" s="986"/>
      <c r="B16" s="625"/>
      <c r="C16" s="999" t="s">
        <v>378</v>
      </c>
      <c r="D16" s="1000" t="s">
        <v>379</v>
      </c>
      <c r="E16" s="1000" t="s">
        <v>157</v>
      </c>
      <c r="F16" s="1001">
        <v>0.15</v>
      </c>
      <c r="G16" s="1002"/>
      <c r="H16" s="1002"/>
      <c r="I16" s="1002"/>
      <c r="J16" s="1003" t="e">
        <f>ROUND(F16*(#REF!),2)</f>
        <v>#REF!</v>
      </c>
      <c r="K16" s="1004" t="e">
        <f>ROUND(F16*(#REF!),2)</f>
        <v>#REF!</v>
      </c>
      <c r="L16" s="1004">
        <f t="shared" si="1"/>
        <v>0</v>
      </c>
      <c r="M16" s="1004"/>
      <c r="N16" s="1005">
        <v>0</v>
      </c>
      <c r="O16" s="1005">
        <v>0</v>
      </c>
      <c r="P16" s="987"/>
      <c r="Q16" s="987"/>
      <c r="R16" s="987"/>
      <c r="S16" s="987"/>
      <c r="T16" s="987"/>
      <c r="U16" s="987"/>
      <c r="V16" s="987"/>
      <c r="Y16" s="989"/>
      <c r="Z16" s="176"/>
    </row>
    <row r="17" spans="1:26" s="988" customFormat="1" ht="21" customHeight="1">
      <c r="A17" s="986"/>
      <c r="B17" s="1229"/>
      <c r="C17" s="999" t="s">
        <v>382</v>
      </c>
      <c r="D17" s="1000" t="s">
        <v>383</v>
      </c>
      <c r="E17" s="1000" t="s">
        <v>157</v>
      </c>
      <c r="F17" s="1001">
        <v>0.15</v>
      </c>
      <c r="G17" s="1002"/>
      <c r="H17" s="1002"/>
      <c r="I17" s="1002"/>
      <c r="J17" s="1003"/>
      <c r="K17" s="1004"/>
      <c r="L17" s="1004">
        <f t="shared" si="1"/>
        <v>0</v>
      </c>
      <c r="M17" s="1004"/>
      <c r="N17" s="1005">
        <v>0</v>
      </c>
      <c r="O17" s="1005">
        <v>0</v>
      </c>
      <c r="P17" s="987"/>
      <c r="Q17" s="987"/>
      <c r="R17" s="987"/>
      <c r="S17" s="987"/>
      <c r="T17" s="987"/>
      <c r="U17" s="987"/>
      <c r="V17" s="987"/>
      <c r="Y17" s="989"/>
      <c r="Z17" s="1370"/>
    </row>
    <row r="18" spans="1:26" s="988" customFormat="1" ht="28.5" customHeight="1">
      <c r="A18" s="986"/>
      <c r="B18" s="1229"/>
      <c r="C18" s="999" t="s">
        <v>385</v>
      </c>
      <c r="D18" s="1000" t="s">
        <v>386</v>
      </c>
      <c r="E18" s="1000" t="s">
        <v>157</v>
      </c>
      <c r="F18" s="1001">
        <v>4.5</v>
      </c>
      <c r="G18" s="1002"/>
      <c r="H18" s="1002"/>
      <c r="I18" s="1002"/>
      <c r="J18" s="1003"/>
      <c r="K18" s="1004"/>
      <c r="L18" s="1004"/>
      <c r="M18" s="1004"/>
      <c r="N18" s="1005">
        <v>0</v>
      </c>
      <c r="O18" s="1005">
        <v>0</v>
      </c>
      <c r="P18" s="987"/>
      <c r="Q18" s="987"/>
      <c r="R18" s="987"/>
      <c r="S18" s="987"/>
      <c r="T18" s="987"/>
      <c r="U18" s="987"/>
      <c r="V18" s="987"/>
      <c r="Y18" s="989"/>
      <c r="Z18" s="1370"/>
    </row>
    <row r="19" spans="1:26" s="988" customFormat="1" ht="28.5" customHeight="1">
      <c r="A19" s="986"/>
      <c r="B19" s="1229"/>
      <c r="C19" s="999" t="s">
        <v>388</v>
      </c>
      <c r="D19" s="1000" t="s">
        <v>389</v>
      </c>
      <c r="E19" s="1000" t="s">
        <v>157</v>
      </c>
      <c r="F19" s="1001">
        <v>0.6</v>
      </c>
      <c r="G19" s="1002"/>
      <c r="H19" s="1002"/>
      <c r="I19" s="1002"/>
      <c r="J19" s="1003"/>
      <c r="K19" s="1004"/>
      <c r="L19" s="1004"/>
      <c r="M19" s="1004"/>
      <c r="N19" s="1005">
        <v>0</v>
      </c>
      <c r="O19" s="1005">
        <v>0</v>
      </c>
      <c r="P19" s="987"/>
      <c r="Q19" s="987"/>
      <c r="R19" s="987"/>
      <c r="S19" s="987"/>
      <c r="T19" s="987"/>
      <c r="U19" s="987"/>
      <c r="V19" s="987"/>
      <c r="Y19" s="989"/>
      <c r="Z19" s="1370"/>
    </row>
    <row r="20" spans="1:26" s="988" customFormat="1" ht="27" customHeight="1">
      <c r="A20" s="986"/>
      <c r="B20" s="1229"/>
      <c r="C20" s="999" t="s">
        <v>391</v>
      </c>
      <c r="D20" s="1000" t="s">
        <v>392</v>
      </c>
      <c r="E20" s="1000" t="s">
        <v>157</v>
      </c>
      <c r="F20" s="1001">
        <v>0.15</v>
      </c>
      <c r="G20" s="1002"/>
      <c r="H20" s="1002"/>
      <c r="I20" s="1002"/>
      <c r="J20" s="1003"/>
      <c r="K20" s="1004"/>
      <c r="L20" s="1004"/>
      <c r="M20" s="1004"/>
      <c r="N20" s="1005">
        <v>0</v>
      </c>
      <c r="O20" s="1005">
        <v>0</v>
      </c>
      <c r="P20" s="987"/>
      <c r="Q20" s="987"/>
      <c r="R20" s="987"/>
      <c r="S20" s="987"/>
      <c r="T20" s="987"/>
      <c r="U20" s="987"/>
      <c r="V20" s="987"/>
      <c r="Y20" s="989"/>
      <c r="Z20" s="1370"/>
    </row>
    <row r="21" spans="1:26" s="988" customFormat="1" ht="29.25" customHeight="1">
      <c r="A21" s="986"/>
      <c r="B21" s="1229"/>
      <c r="C21" s="999" t="s">
        <v>1222</v>
      </c>
      <c r="D21" s="1000" t="s">
        <v>2665</v>
      </c>
      <c r="E21" s="1000" t="s">
        <v>157</v>
      </c>
      <c r="F21" s="1001">
        <v>0.15</v>
      </c>
      <c r="G21" s="1002"/>
      <c r="H21" s="1002"/>
      <c r="I21" s="1002"/>
      <c r="J21" s="1003"/>
      <c r="K21" s="1004"/>
      <c r="L21" s="1004"/>
      <c r="M21" s="1004"/>
      <c r="N21" s="1005">
        <v>0</v>
      </c>
      <c r="O21" s="1005">
        <v>0</v>
      </c>
      <c r="P21" s="987"/>
      <c r="Q21" s="987"/>
      <c r="R21" s="987"/>
      <c r="S21" s="987"/>
      <c r="T21" s="987"/>
      <c r="U21" s="987"/>
      <c r="V21" s="987"/>
      <c r="Y21" s="989"/>
      <c r="Z21" s="1370"/>
    </row>
    <row r="22" spans="1:26" s="988" customFormat="1" ht="15.75">
      <c r="A22" s="986"/>
      <c r="B22" s="625"/>
      <c r="C22" s="999"/>
      <c r="D22" s="1000"/>
      <c r="E22" s="1000"/>
      <c r="F22" s="1001"/>
      <c r="G22" s="1002"/>
      <c r="H22" s="1002"/>
      <c r="I22" s="1002"/>
      <c r="J22" s="1003"/>
      <c r="K22" s="1004"/>
      <c r="L22" s="1004"/>
      <c r="M22" s="1004"/>
      <c r="N22" s="1005"/>
      <c r="O22" s="1005"/>
      <c r="P22" s="987"/>
      <c r="Q22" s="987"/>
      <c r="R22" s="987"/>
      <c r="S22" s="987"/>
      <c r="T22" s="987"/>
      <c r="U22" s="987"/>
      <c r="V22" s="987"/>
      <c r="Y22" s="989"/>
      <c r="Z22" s="990"/>
    </row>
    <row r="23" spans="1:26">
      <c r="A23" s="587"/>
      <c r="B23" s="994"/>
      <c r="C23" s="995"/>
      <c r="D23" s="996" t="s">
        <v>1891</v>
      </c>
      <c r="E23" s="994"/>
      <c r="F23" s="997"/>
      <c r="G23" s="998"/>
      <c r="H23" s="998"/>
      <c r="I23" s="998"/>
      <c r="J23" s="994"/>
      <c r="K23" s="994"/>
      <c r="L23" s="994"/>
      <c r="M23" s="994"/>
      <c r="N23" s="994"/>
      <c r="O23" s="994"/>
      <c r="P23" s="592"/>
      <c r="Q23" s="592"/>
      <c r="R23" s="592"/>
      <c r="S23" s="592"/>
      <c r="T23" s="592"/>
      <c r="U23" s="592"/>
      <c r="V23" s="592"/>
      <c r="Z23" s="988"/>
    </row>
    <row r="24" spans="1:26">
      <c r="A24" s="593"/>
      <c r="B24" s="593"/>
      <c r="C24" s="993">
        <v>733</v>
      </c>
      <c r="D24" s="593" t="s">
        <v>2024</v>
      </c>
      <c r="E24" s="593"/>
      <c r="F24" s="594"/>
      <c r="G24" s="595"/>
      <c r="H24" s="595"/>
      <c r="I24" s="595"/>
      <c r="J24" s="593"/>
      <c r="K24" s="593"/>
      <c r="L24" s="593"/>
      <c r="M24" s="593"/>
      <c r="N24" s="593"/>
      <c r="O24" s="593"/>
      <c r="P24" s="592"/>
      <c r="Q24" s="592"/>
      <c r="R24" s="592"/>
      <c r="S24" s="592"/>
      <c r="T24" s="592"/>
      <c r="U24" s="592"/>
      <c r="V24" s="592"/>
      <c r="Z24" s="988"/>
    </row>
    <row r="25" spans="1:26" ht="44.25" customHeight="1">
      <c r="A25" s="596"/>
      <c r="B25" s="597" t="s">
        <v>2025</v>
      </c>
      <c r="C25" s="598" t="s">
        <v>2026</v>
      </c>
      <c r="D25" s="597" t="s">
        <v>2027</v>
      </c>
      <c r="E25" s="597" t="s">
        <v>140</v>
      </c>
      <c r="F25" s="607">
        <v>106</v>
      </c>
      <c r="G25" s="599"/>
      <c r="H25" s="599"/>
      <c r="I25" s="599"/>
      <c r="J25" s="597" t="e">
        <f>ROUND(F25*(#REF!),2)</f>
        <v>#REF!</v>
      </c>
      <c r="K25" s="600" t="e">
        <f>ROUND(F25*(#REF!),2)</f>
        <v>#REF!</v>
      </c>
      <c r="L25" s="600">
        <f t="shared" ref="L25:L38" si="2">ROUND(F25*(G25+H25),2)</f>
        <v>0</v>
      </c>
      <c r="M25" s="600"/>
      <c r="N25" s="594">
        <v>0.628</v>
      </c>
      <c r="O25" s="594">
        <v>0</v>
      </c>
      <c r="T25" s="453">
        <v>0</v>
      </c>
      <c r="V25" s="453">
        <f t="shared" ref="V25:V35" si="3">0.058844*POWER(I25,0.952797)</f>
        <v>0</v>
      </c>
      <c r="Z25" s="176"/>
    </row>
    <row r="26" spans="1:26" ht="36" customHeight="1">
      <c r="A26" s="596"/>
      <c r="B26" s="597" t="s">
        <v>2025</v>
      </c>
      <c r="C26" s="598" t="s">
        <v>2028</v>
      </c>
      <c r="D26" s="597" t="s">
        <v>2029</v>
      </c>
      <c r="E26" s="597" t="s">
        <v>140</v>
      </c>
      <c r="F26" s="607">
        <v>114</v>
      </c>
      <c r="G26" s="599"/>
      <c r="H26" s="599"/>
      <c r="I26" s="599"/>
      <c r="J26" s="597" t="e">
        <f>ROUND(F26*(#REF!),2)</f>
        <v>#REF!</v>
      </c>
      <c r="K26" s="600" t="e">
        <f>ROUND(F26*(#REF!),2)</f>
        <v>#REF!</v>
      </c>
      <c r="L26" s="600">
        <f t="shared" si="2"/>
        <v>0</v>
      </c>
      <c r="M26" s="600"/>
      <c r="N26" s="594">
        <v>0.48399999999999999</v>
      </c>
      <c r="O26" s="594">
        <v>0</v>
      </c>
      <c r="T26" s="453">
        <v>0</v>
      </c>
      <c r="V26" s="453">
        <f t="shared" si="3"/>
        <v>0</v>
      </c>
      <c r="Z26" s="176"/>
    </row>
    <row r="27" spans="1:26" ht="40.5" customHeight="1">
      <c r="A27" s="596"/>
      <c r="B27" s="597" t="s">
        <v>2025</v>
      </c>
      <c r="C27" s="598" t="s">
        <v>2030</v>
      </c>
      <c r="D27" s="597" t="s">
        <v>2031</v>
      </c>
      <c r="E27" s="597" t="s">
        <v>140</v>
      </c>
      <c r="F27" s="599">
        <v>52</v>
      </c>
      <c r="G27" s="599"/>
      <c r="H27" s="599"/>
      <c r="I27" s="599"/>
      <c r="J27" s="597" t="e">
        <f>ROUND(F27*(#REF!),2)</f>
        <v>#REF!</v>
      </c>
      <c r="K27" s="600" t="e">
        <f>ROUND(F27*(#REF!),2)</f>
        <v>#REF!</v>
      </c>
      <c r="L27" s="600">
        <f t="shared" si="2"/>
        <v>0</v>
      </c>
      <c r="M27" s="600"/>
      <c r="N27" s="594">
        <v>0.35899999999999999</v>
      </c>
      <c r="O27" s="594">
        <v>0</v>
      </c>
      <c r="T27" s="453">
        <v>0</v>
      </c>
      <c r="V27" s="453">
        <f t="shared" si="3"/>
        <v>0</v>
      </c>
      <c r="Z27" s="176"/>
    </row>
    <row r="28" spans="1:26" ht="42" customHeight="1">
      <c r="A28" s="596"/>
      <c r="B28" s="597" t="s">
        <v>2025</v>
      </c>
      <c r="C28" s="598" t="s">
        <v>2032</v>
      </c>
      <c r="D28" s="597" t="s">
        <v>2033</v>
      </c>
      <c r="E28" s="597" t="s">
        <v>140</v>
      </c>
      <c r="F28" s="599">
        <v>64</v>
      </c>
      <c r="G28" s="599"/>
      <c r="H28" s="599"/>
      <c r="I28" s="599"/>
      <c r="J28" s="597" t="e">
        <f>ROUND(F28*(#REF!),2)</f>
        <v>#REF!</v>
      </c>
      <c r="K28" s="600" t="e">
        <f>ROUND(F28*(#REF!),2)</f>
        <v>#REF!</v>
      </c>
      <c r="L28" s="600">
        <f t="shared" si="2"/>
        <v>0</v>
      </c>
      <c r="M28" s="600"/>
      <c r="N28" s="594">
        <v>0.5</v>
      </c>
      <c r="O28" s="594">
        <v>0</v>
      </c>
      <c r="T28" s="453">
        <v>0</v>
      </c>
      <c r="V28" s="453">
        <f t="shared" si="3"/>
        <v>0</v>
      </c>
      <c r="Z28" s="176"/>
    </row>
    <row r="29" spans="1:26" ht="42" customHeight="1">
      <c r="A29" s="596"/>
      <c r="B29" s="597" t="s">
        <v>2025</v>
      </c>
      <c r="C29" s="598" t="s">
        <v>2034</v>
      </c>
      <c r="D29" s="597" t="s">
        <v>2035</v>
      </c>
      <c r="E29" s="597" t="s">
        <v>140</v>
      </c>
      <c r="F29" s="599">
        <v>162</v>
      </c>
      <c r="G29" s="599"/>
      <c r="H29" s="599"/>
      <c r="I29" s="599"/>
      <c r="J29" s="597" t="e">
        <f>ROUND(F29*(#REF!),2)</f>
        <v>#REF!</v>
      </c>
      <c r="K29" s="600" t="e">
        <f>ROUND(F29*(#REF!),2)</f>
        <v>#REF!</v>
      </c>
      <c r="L29" s="600">
        <f t="shared" si="2"/>
        <v>0</v>
      </c>
      <c r="M29" s="600"/>
      <c r="N29" s="594">
        <v>1.3720000000000001</v>
      </c>
      <c r="O29" s="594">
        <v>0</v>
      </c>
      <c r="T29" s="453">
        <v>0</v>
      </c>
      <c r="V29" s="453">
        <f t="shared" si="3"/>
        <v>0</v>
      </c>
      <c r="Z29" s="176"/>
    </row>
    <row r="30" spans="1:26" ht="42" customHeight="1">
      <c r="A30" s="596"/>
      <c r="B30" s="597" t="s">
        <v>2025</v>
      </c>
      <c r="C30" s="598" t="s">
        <v>2036</v>
      </c>
      <c r="D30" s="597" t="s">
        <v>2037</v>
      </c>
      <c r="E30" s="597" t="s">
        <v>140</v>
      </c>
      <c r="F30" s="599">
        <v>93</v>
      </c>
      <c r="G30" s="599"/>
      <c r="H30" s="599"/>
      <c r="I30" s="599"/>
      <c r="J30" s="597" t="e">
        <f>ROUND(F30*(#REF!),2)</f>
        <v>#REF!</v>
      </c>
      <c r="K30" s="600" t="e">
        <f>ROUND(F30*(#REF!),2)</f>
        <v>#REF!</v>
      </c>
      <c r="L30" s="600">
        <f t="shared" si="2"/>
        <v>0</v>
      </c>
      <c r="M30" s="600"/>
      <c r="N30" s="594">
        <v>0.95</v>
      </c>
      <c r="O30" s="594">
        <v>0</v>
      </c>
      <c r="T30" s="453">
        <v>0</v>
      </c>
      <c r="V30" s="453">
        <f t="shared" si="3"/>
        <v>0</v>
      </c>
      <c r="Z30" s="176"/>
    </row>
    <row r="31" spans="1:26" ht="33.75" customHeight="1">
      <c r="A31" s="596"/>
      <c r="B31" s="597" t="s">
        <v>2025</v>
      </c>
      <c r="C31" s="598" t="s">
        <v>2038</v>
      </c>
      <c r="D31" s="597" t="s">
        <v>2039</v>
      </c>
      <c r="E31" s="597" t="s">
        <v>140</v>
      </c>
      <c r="F31" s="599">
        <v>114</v>
      </c>
      <c r="G31" s="599"/>
      <c r="H31" s="599"/>
      <c r="I31" s="599"/>
      <c r="J31" s="597" t="e">
        <f>ROUND(F31*(#REF!),2)</f>
        <v>#REF!</v>
      </c>
      <c r="K31" s="600" t="e">
        <f>ROUND(F31*(#REF!),2)</f>
        <v>#REF!</v>
      </c>
      <c r="L31" s="600">
        <f t="shared" si="2"/>
        <v>0</v>
      </c>
      <c r="M31" s="600"/>
      <c r="N31" s="594">
        <v>1.1259999999999999</v>
      </c>
      <c r="O31" s="594">
        <v>0</v>
      </c>
      <c r="T31" s="453">
        <v>0</v>
      </c>
      <c r="V31" s="453">
        <f t="shared" si="3"/>
        <v>0</v>
      </c>
      <c r="Z31" s="1371"/>
    </row>
    <row r="32" spans="1:26" ht="44.25" customHeight="1">
      <c r="A32" s="596"/>
      <c r="B32" s="597" t="s">
        <v>2025</v>
      </c>
      <c r="C32" s="598" t="s">
        <v>2040</v>
      </c>
      <c r="D32" s="597" t="s">
        <v>2041</v>
      </c>
      <c r="E32" s="597" t="s">
        <v>140</v>
      </c>
      <c r="F32" s="599">
        <v>104</v>
      </c>
      <c r="G32" s="599"/>
      <c r="H32" s="599"/>
      <c r="I32" s="599"/>
      <c r="J32" s="597" t="e">
        <f>ROUND(F32*(#REF!),2)</f>
        <v>#REF!</v>
      </c>
      <c r="K32" s="600" t="e">
        <f>ROUND(F32*(#REF!),2)</f>
        <v>#REF!</v>
      </c>
      <c r="L32" s="600">
        <f t="shared" si="2"/>
        <v>0</v>
      </c>
      <c r="M32" s="600"/>
      <c r="N32" s="594">
        <v>0</v>
      </c>
      <c r="O32" s="594">
        <v>0</v>
      </c>
      <c r="V32" s="453">
        <f t="shared" si="3"/>
        <v>0</v>
      </c>
      <c r="Z32" s="1371"/>
    </row>
    <row r="33" spans="1:28" ht="44.25" customHeight="1">
      <c r="A33" s="596"/>
      <c r="B33" s="597" t="s">
        <v>2025</v>
      </c>
      <c r="C33" s="598" t="s">
        <v>2042</v>
      </c>
      <c r="D33" s="597" t="s">
        <v>2043</v>
      </c>
      <c r="E33" s="597" t="s">
        <v>140</v>
      </c>
      <c r="F33" s="599">
        <v>196</v>
      </c>
      <c r="G33" s="599"/>
      <c r="H33" s="599"/>
      <c r="I33" s="599"/>
      <c r="J33" s="597" t="e">
        <f>ROUND(F33*(#REF!),2)</f>
        <v>#REF!</v>
      </c>
      <c r="K33" s="600" t="e">
        <f>ROUND(F33*(#REF!),2)</f>
        <v>#REF!</v>
      </c>
      <c r="L33" s="600">
        <f t="shared" si="2"/>
        <v>0</v>
      </c>
      <c r="M33" s="600"/>
      <c r="N33" s="594">
        <v>0</v>
      </c>
      <c r="O33" s="594">
        <v>0</v>
      </c>
      <c r="V33" s="453">
        <f t="shared" si="3"/>
        <v>0</v>
      </c>
      <c r="Z33" s="1371"/>
    </row>
    <row r="34" spans="1:28" ht="44.25" customHeight="1">
      <c r="A34" s="596"/>
      <c r="B34" s="597" t="s">
        <v>2025</v>
      </c>
      <c r="C34" s="598" t="s">
        <v>2044</v>
      </c>
      <c r="D34" s="597" t="s">
        <v>2045</v>
      </c>
      <c r="E34" s="597" t="s">
        <v>140</v>
      </c>
      <c r="F34" s="599">
        <v>255</v>
      </c>
      <c r="G34" s="599"/>
      <c r="H34" s="599"/>
      <c r="I34" s="599"/>
      <c r="J34" s="597" t="e">
        <f>ROUND(F34*(#REF!),2)</f>
        <v>#REF!</v>
      </c>
      <c r="K34" s="600" t="e">
        <f>ROUND(F34*(#REF!),2)</f>
        <v>#REF!</v>
      </c>
      <c r="L34" s="600">
        <f t="shared" si="2"/>
        <v>0</v>
      </c>
      <c r="M34" s="600"/>
      <c r="N34" s="594">
        <v>0</v>
      </c>
      <c r="O34" s="594">
        <v>0</v>
      </c>
      <c r="V34" s="453">
        <f t="shared" si="3"/>
        <v>0</v>
      </c>
      <c r="Z34" s="1371"/>
    </row>
    <row r="35" spans="1:28" ht="44.25" customHeight="1">
      <c r="A35" s="596"/>
      <c r="B35" s="597" t="s">
        <v>2025</v>
      </c>
      <c r="C35" s="598" t="s">
        <v>2046</v>
      </c>
      <c r="D35" s="597" t="s">
        <v>2047</v>
      </c>
      <c r="E35" s="597" t="s">
        <v>140</v>
      </c>
      <c r="F35" s="599">
        <v>114</v>
      </c>
      <c r="G35" s="599"/>
      <c r="H35" s="599"/>
      <c r="I35" s="599"/>
      <c r="J35" s="597" t="e">
        <f>ROUND(F35*(#REF!),2)</f>
        <v>#REF!</v>
      </c>
      <c r="K35" s="600" t="e">
        <f>ROUND(F35*(#REF!),2)</f>
        <v>#REF!</v>
      </c>
      <c r="L35" s="600">
        <f t="shared" si="2"/>
        <v>0</v>
      </c>
      <c r="M35" s="600"/>
      <c r="N35" s="594">
        <v>0</v>
      </c>
      <c r="O35" s="594">
        <v>0</v>
      </c>
      <c r="V35" s="453">
        <f t="shared" si="3"/>
        <v>0</v>
      </c>
      <c r="Z35" s="1371"/>
    </row>
    <row r="36" spans="1:28" ht="20.25" customHeight="1">
      <c r="A36" s="596"/>
      <c r="B36" s="597"/>
      <c r="C36" s="622" t="s">
        <v>2509</v>
      </c>
      <c r="D36" s="611" t="s">
        <v>2515</v>
      </c>
      <c r="E36" s="611" t="s">
        <v>140</v>
      </c>
      <c r="F36" s="607">
        <v>705</v>
      </c>
      <c r="G36" s="607"/>
      <c r="H36" s="607"/>
      <c r="I36" s="607"/>
      <c r="J36" s="611"/>
      <c r="K36" s="608" t="e">
        <f>ROUND(F36*(#REF!),2)</f>
        <v>#REF!</v>
      </c>
      <c r="L36" s="608">
        <f t="shared" si="2"/>
        <v>0</v>
      </c>
      <c r="M36" s="608"/>
      <c r="N36" s="624">
        <v>0</v>
      </c>
      <c r="O36" s="624">
        <v>0</v>
      </c>
      <c r="Z36" s="1372"/>
    </row>
    <row r="37" spans="1:28" ht="28.5" customHeight="1">
      <c r="A37" s="596"/>
      <c r="B37" s="597"/>
      <c r="C37" s="622" t="s">
        <v>2510</v>
      </c>
      <c r="D37" s="611" t="s">
        <v>2513</v>
      </c>
      <c r="E37" s="611" t="s">
        <v>140</v>
      </c>
      <c r="F37" s="607">
        <v>20</v>
      </c>
      <c r="G37" s="607"/>
      <c r="H37" s="607"/>
      <c r="I37" s="607"/>
      <c r="J37" s="611"/>
      <c r="K37" s="608" t="e">
        <f>ROUND(F37*(#REF!),2)</f>
        <v>#REF!</v>
      </c>
      <c r="L37" s="608">
        <f t="shared" si="2"/>
        <v>0</v>
      </c>
      <c r="M37" s="608"/>
      <c r="N37" s="624">
        <v>0</v>
      </c>
      <c r="O37" s="624">
        <v>0</v>
      </c>
      <c r="Z37" s="1372"/>
    </row>
    <row r="38" spans="1:28" ht="32.25" customHeight="1">
      <c r="A38" s="596"/>
      <c r="B38" s="597"/>
      <c r="C38" s="622" t="s">
        <v>2511</v>
      </c>
      <c r="D38" s="611" t="s">
        <v>2514</v>
      </c>
      <c r="E38" s="611" t="s">
        <v>157</v>
      </c>
      <c r="F38" s="1001">
        <v>5.42</v>
      </c>
      <c r="G38" s="607"/>
      <c r="H38" s="607"/>
      <c r="I38" s="607"/>
      <c r="J38" s="611"/>
      <c r="K38" s="608" t="e">
        <f>ROUND(F38*(#REF!),2)</f>
        <v>#REF!</v>
      </c>
      <c r="L38" s="608">
        <f t="shared" si="2"/>
        <v>0</v>
      </c>
      <c r="M38" s="608"/>
      <c r="N38" s="624">
        <v>0</v>
      </c>
      <c r="O38" s="624">
        <v>0</v>
      </c>
      <c r="Z38" s="1372"/>
    </row>
    <row r="39" spans="1:28" ht="32.25" customHeight="1">
      <c r="A39" s="596"/>
      <c r="B39" s="597"/>
      <c r="C39" s="622" t="s">
        <v>2512</v>
      </c>
      <c r="D39" s="611" t="s">
        <v>2514</v>
      </c>
      <c r="E39" s="611" t="s">
        <v>416</v>
      </c>
      <c r="F39" s="607"/>
      <c r="G39" s="607">
        <v>1.5</v>
      </c>
      <c r="H39" s="607"/>
      <c r="I39" s="607"/>
      <c r="J39" s="611"/>
      <c r="K39" s="608"/>
      <c r="L39" s="608"/>
      <c r="M39" s="608"/>
      <c r="N39" s="624">
        <v>0</v>
      </c>
      <c r="O39" s="624">
        <v>0</v>
      </c>
      <c r="Z39" s="1372"/>
    </row>
    <row r="40" spans="1:28">
      <c r="A40" s="593"/>
      <c r="B40" s="593"/>
      <c r="C40" s="612"/>
      <c r="D40" s="612" t="s">
        <v>2048</v>
      </c>
      <c r="E40" s="612"/>
      <c r="F40" s="624"/>
      <c r="G40" s="1300"/>
      <c r="H40" s="1300"/>
      <c r="I40" s="1300"/>
      <c r="J40" s="612"/>
      <c r="K40" s="612"/>
      <c r="L40" s="612">
        <f>ROUND((SUM(L25:L35))/1,2)</f>
        <v>0</v>
      </c>
      <c r="M40" s="612">
        <f>ROUND((SUM(M24:M31))/1,2)</f>
        <v>0</v>
      </c>
      <c r="N40" s="1301">
        <f>ROUND((SUM(N25:N39))/1,2)</f>
        <v>5.42</v>
      </c>
      <c r="O40" s="1301">
        <f>ROUND((SUM(O25:O39))/1,2)</f>
        <v>0</v>
      </c>
      <c r="P40" s="592"/>
      <c r="Q40" s="592"/>
      <c r="R40" s="592"/>
      <c r="S40" s="592"/>
      <c r="T40" s="592"/>
      <c r="U40" s="592"/>
      <c r="V40" s="592"/>
      <c r="Z40" s="1372"/>
    </row>
    <row r="41" spans="1:28">
      <c r="A41" s="600"/>
      <c r="B41" s="600"/>
      <c r="C41" s="600"/>
      <c r="D41" s="600"/>
      <c r="E41" s="600"/>
      <c r="F41" s="605"/>
      <c r="G41" s="606"/>
      <c r="H41" s="606"/>
      <c r="I41" s="606"/>
      <c r="J41" s="600"/>
      <c r="K41" s="600"/>
      <c r="L41" s="600"/>
      <c r="M41" s="600"/>
      <c r="N41" s="600"/>
      <c r="O41" s="600"/>
      <c r="Z41" s="988"/>
    </row>
    <row r="42" spans="1:28">
      <c r="A42" s="593"/>
      <c r="B42" s="593"/>
      <c r="C42" s="593"/>
      <c r="D42" s="593" t="s">
        <v>2049</v>
      </c>
      <c r="E42" s="593"/>
      <c r="F42" s="594"/>
      <c r="G42" s="595"/>
      <c r="H42" s="595"/>
      <c r="I42" s="595"/>
      <c r="J42" s="593"/>
      <c r="K42" s="593"/>
      <c r="L42" s="593"/>
      <c r="M42" s="593"/>
      <c r="N42" s="593"/>
      <c r="O42" s="593"/>
      <c r="P42" s="592"/>
      <c r="Q42" s="592"/>
      <c r="R42" s="592"/>
      <c r="S42" s="592"/>
      <c r="T42" s="592"/>
      <c r="U42" s="592"/>
      <c r="V42" s="592"/>
      <c r="Z42" s="988"/>
    </row>
    <row r="43" spans="1:28" ht="24.95" customHeight="1">
      <c r="A43" s="596"/>
      <c r="B43" s="597" t="s">
        <v>2050</v>
      </c>
      <c r="C43" s="598" t="s">
        <v>2051</v>
      </c>
      <c r="D43" s="597" t="s">
        <v>2052</v>
      </c>
      <c r="E43" s="597" t="s">
        <v>2053</v>
      </c>
      <c r="F43" s="599">
        <v>2</v>
      </c>
      <c r="G43" s="607"/>
      <c r="H43" s="599"/>
      <c r="I43" s="599"/>
      <c r="J43" s="597" t="e">
        <f>ROUND(F43*(#REF!),2)</f>
        <v>#REF!</v>
      </c>
      <c r="K43" s="600" t="e">
        <f>ROUND(F43*(#REF!),2)</f>
        <v>#REF!</v>
      </c>
      <c r="L43" s="600">
        <f t="shared" ref="L43:L48" si="4">ROUND(F43*(G43+H43),2)</f>
        <v>0</v>
      </c>
      <c r="M43" s="600"/>
      <c r="N43" s="594">
        <v>1.6E-2</v>
      </c>
      <c r="O43" s="594">
        <v>0</v>
      </c>
      <c r="T43" s="453">
        <v>0</v>
      </c>
      <c r="V43" s="453">
        <f t="shared" ref="V43:V55" si="5">0.058844*POWER(I43,0.952797)</f>
        <v>0</v>
      </c>
    </row>
    <row r="44" spans="1:28" ht="27" customHeight="1">
      <c r="A44" s="596"/>
      <c r="B44" s="597" t="s">
        <v>2050</v>
      </c>
      <c r="C44" s="598" t="s">
        <v>2054</v>
      </c>
      <c r="D44" s="597" t="s">
        <v>2055</v>
      </c>
      <c r="E44" s="597" t="s">
        <v>2053</v>
      </c>
      <c r="F44" s="599">
        <v>2</v>
      </c>
      <c r="G44" s="607"/>
      <c r="H44" s="599"/>
      <c r="I44" s="599"/>
      <c r="J44" s="597" t="e">
        <f>ROUND(F44*(#REF!),2)</f>
        <v>#REF!</v>
      </c>
      <c r="K44" s="600" t="e">
        <f>ROUND(F44*(#REF!),2)</f>
        <v>#REF!</v>
      </c>
      <c r="L44" s="600">
        <f t="shared" si="4"/>
        <v>0</v>
      </c>
      <c r="M44" s="600"/>
      <c r="N44" s="594">
        <v>0.104</v>
      </c>
      <c r="O44" s="594">
        <v>0</v>
      </c>
      <c r="T44" s="453">
        <v>0</v>
      </c>
      <c r="V44" s="453">
        <f t="shared" si="5"/>
        <v>0</v>
      </c>
      <c r="Z44" s="608"/>
      <c r="AA44" s="609"/>
      <c r="AB44" s="602"/>
    </row>
    <row r="45" spans="1:28" ht="18.75" customHeight="1">
      <c r="A45" s="596"/>
      <c r="B45" s="597" t="s">
        <v>2050</v>
      </c>
      <c r="C45" s="598" t="s">
        <v>2056</v>
      </c>
      <c r="D45" s="597" t="s">
        <v>2057</v>
      </c>
      <c r="E45" s="597" t="s">
        <v>1733</v>
      </c>
      <c r="F45" s="599">
        <v>70</v>
      </c>
      <c r="G45" s="607"/>
      <c r="H45" s="599"/>
      <c r="I45" s="599"/>
      <c r="J45" s="597" t="e">
        <f>ROUND(F45*(#REF!),2)</f>
        <v>#REF!</v>
      </c>
      <c r="K45" s="600" t="e">
        <f>ROUND(F45*(#REF!),2)</f>
        <v>#REF!</v>
      </c>
      <c r="L45" s="600">
        <f t="shared" si="4"/>
        <v>0</v>
      </c>
      <c r="M45" s="600"/>
      <c r="N45" s="594">
        <v>2E-3</v>
      </c>
      <c r="O45" s="594">
        <v>0</v>
      </c>
      <c r="T45" s="453">
        <v>0</v>
      </c>
      <c r="V45" s="453">
        <f t="shared" si="5"/>
        <v>0</v>
      </c>
    </row>
    <row r="46" spans="1:28" ht="18.75" customHeight="1">
      <c r="A46" s="596"/>
      <c r="B46" s="597" t="s">
        <v>2050</v>
      </c>
      <c r="C46" s="598" t="s">
        <v>2058</v>
      </c>
      <c r="D46" s="597" t="s">
        <v>2059</v>
      </c>
      <c r="E46" s="597" t="s">
        <v>1733</v>
      </c>
      <c r="F46" s="599">
        <v>106</v>
      </c>
      <c r="G46" s="607"/>
      <c r="H46" s="599"/>
      <c r="I46" s="599"/>
      <c r="J46" s="597" t="e">
        <f>ROUND(F46*(#REF!),2)</f>
        <v>#REF!</v>
      </c>
      <c r="K46" s="600" t="e">
        <f>ROUND(F46*(#REF!),2)</f>
        <v>#REF!</v>
      </c>
      <c r="L46" s="600">
        <f t="shared" si="4"/>
        <v>0</v>
      </c>
      <c r="M46" s="600"/>
      <c r="N46" s="594">
        <v>3.0000000000000001E-3</v>
      </c>
      <c r="O46" s="594">
        <v>0</v>
      </c>
      <c r="T46" s="453">
        <v>0</v>
      </c>
      <c r="V46" s="453">
        <f t="shared" si="5"/>
        <v>0</v>
      </c>
    </row>
    <row r="47" spans="1:28" ht="18.75" customHeight="1">
      <c r="A47" s="596"/>
      <c r="B47" s="597" t="s">
        <v>2050</v>
      </c>
      <c r="C47" s="598" t="s">
        <v>2060</v>
      </c>
      <c r="D47" s="597" t="s">
        <v>2061</v>
      </c>
      <c r="E47" s="597" t="s">
        <v>1733</v>
      </c>
      <c r="F47" s="599">
        <v>34</v>
      </c>
      <c r="G47" s="607"/>
      <c r="H47" s="599"/>
      <c r="I47" s="599"/>
      <c r="J47" s="597" t="e">
        <f>ROUND(F47*(#REF!),2)</f>
        <v>#REF!</v>
      </c>
      <c r="K47" s="600" t="e">
        <f>ROUND(F47*(#REF!),2)</f>
        <v>#REF!</v>
      </c>
      <c r="L47" s="600">
        <f t="shared" si="4"/>
        <v>0</v>
      </c>
      <c r="M47" s="600"/>
      <c r="N47" s="594">
        <v>1E-3</v>
      </c>
      <c r="O47" s="594">
        <v>0</v>
      </c>
      <c r="T47" s="453">
        <v>0</v>
      </c>
      <c r="V47" s="453">
        <f t="shared" si="5"/>
        <v>0</v>
      </c>
    </row>
    <row r="48" spans="1:28" ht="18.75" customHeight="1">
      <c r="A48" s="596"/>
      <c r="B48" s="597" t="s">
        <v>2050</v>
      </c>
      <c r="C48" s="598" t="s">
        <v>2062</v>
      </c>
      <c r="D48" s="597" t="s">
        <v>2063</v>
      </c>
      <c r="E48" s="597" t="s">
        <v>1733</v>
      </c>
      <c r="F48" s="599">
        <v>8</v>
      </c>
      <c r="G48" s="607"/>
      <c r="H48" s="599"/>
      <c r="I48" s="599"/>
      <c r="J48" s="597" t="e">
        <f>ROUND(F48*(#REF!),2)</f>
        <v>#REF!</v>
      </c>
      <c r="K48" s="600" t="e">
        <f>ROUND(F48*(#REF!),2)</f>
        <v>#REF!</v>
      </c>
      <c r="L48" s="600">
        <f t="shared" si="4"/>
        <v>0</v>
      </c>
      <c r="M48" s="600"/>
      <c r="N48" s="594">
        <v>0</v>
      </c>
      <c r="O48" s="594">
        <v>0</v>
      </c>
      <c r="T48" s="453">
        <v>0</v>
      </c>
      <c r="V48" s="453">
        <f t="shared" si="5"/>
        <v>0</v>
      </c>
      <c r="AA48" s="610"/>
      <c r="AB48" s="602"/>
    </row>
    <row r="49" spans="1:31" ht="42.75" customHeight="1">
      <c r="A49" s="596"/>
      <c r="B49" s="597" t="s">
        <v>2064</v>
      </c>
      <c r="C49" s="598" t="s">
        <v>2065</v>
      </c>
      <c r="D49" s="611" t="s">
        <v>2066</v>
      </c>
      <c r="E49" s="597" t="s">
        <v>2067</v>
      </c>
      <c r="F49" s="599">
        <v>70</v>
      </c>
      <c r="G49" s="599"/>
      <c r="H49" s="599"/>
      <c r="I49" s="599"/>
      <c r="J49" s="597" t="e">
        <f>ROUND(F49*(#REF!),2)</f>
        <v>#REF!</v>
      </c>
      <c r="K49" s="600" t="e">
        <f>ROUND(F49*(#REF!),2)</f>
        <v>#REF!</v>
      </c>
      <c r="L49" s="600"/>
      <c r="M49" s="600">
        <f t="shared" ref="M49:M55" si="6">ROUND(F49*(G49+H49),2)</f>
        <v>0</v>
      </c>
      <c r="N49" s="594">
        <v>0</v>
      </c>
      <c r="O49" s="594">
        <v>0</v>
      </c>
      <c r="T49" s="453">
        <v>0</v>
      </c>
      <c r="V49" s="453">
        <f t="shared" si="5"/>
        <v>0</v>
      </c>
      <c r="Z49" s="597"/>
    </row>
    <row r="50" spans="1:31" ht="40.5" customHeight="1">
      <c r="A50" s="596"/>
      <c r="B50" s="597" t="s">
        <v>2064</v>
      </c>
      <c r="C50" s="598" t="s">
        <v>2068</v>
      </c>
      <c r="D50" s="611" t="s">
        <v>2069</v>
      </c>
      <c r="E50" s="597" t="s">
        <v>2067</v>
      </c>
      <c r="F50" s="599">
        <v>53</v>
      </c>
      <c r="G50" s="599"/>
      <c r="H50" s="599"/>
      <c r="I50" s="599"/>
      <c r="J50" s="597" t="e">
        <f>ROUND(F50*(#REF!),2)</f>
        <v>#REF!</v>
      </c>
      <c r="K50" s="600" t="e">
        <f>ROUND(F50*(#REF!),2)</f>
        <v>#REF!</v>
      </c>
      <c r="L50" s="600"/>
      <c r="M50" s="600">
        <f t="shared" si="6"/>
        <v>0</v>
      </c>
      <c r="N50" s="594">
        <v>0</v>
      </c>
      <c r="O50" s="594">
        <v>0</v>
      </c>
      <c r="T50" s="453">
        <v>0</v>
      </c>
      <c r="V50" s="453">
        <f t="shared" si="5"/>
        <v>0</v>
      </c>
      <c r="Z50" s="597"/>
    </row>
    <row r="51" spans="1:31" ht="41.25" customHeight="1">
      <c r="A51" s="596"/>
      <c r="B51" s="597" t="s">
        <v>2064</v>
      </c>
      <c r="C51" s="598" t="s">
        <v>2070</v>
      </c>
      <c r="D51" s="611" t="s">
        <v>2071</v>
      </c>
      <c r="E51" s="597" t="s">
        <v>2067</v>
      </c>
      <c r="F51" s="599">
        <v>17</v>
      </c>
      <c r="G51" s="599"/>
      <c r="H51" s="599"/>
      <c r="I51" s="599"/>
      <c r="J51" s="597" t="e">
        <f>ROUND(F51*(#REF!),2)</f>
        <v>#REF!</v>
      </c>
      <c r="K51" s="600" t="e">
        <f>ROUND(F51*(#REF!),2)</f>
        <v>#REF!</v>
      </c>
      <c r="L51" s="600"/>
      <c r="M51" s="600">
        <f t="shared" si="6"/>
        <v>0</v>
      </c>
      <c r="N51" s="594">
        <v>0</v>
      </c>
      <c r="O51" s="594">
        <v>0</v>
      </c>
      <c r="T51" s="453">
        <v>0</v>
      </c>
      <c r="V51" s="453">
        <f t="shared" si="5"/>
        <v>0</v>
      </c>
      <c r="Z51" s="597"/>
    </row>
    <row r="52" spans="1:31" ht="52.5" customHeight="1">
      <c r="A52" s="596"/>
      <c r="B52" s="597" t="s">
        <v>2064</v>
      </c>
      <c r="C52" s="598" t="s">
        <v>2072</v>
      </c>
      <c r="D52" s="611" t="s">
        <v>2073</v>
      </c>
      <c r="E52" s="597" t="s">
        <v>2067</v>
      </c>
      <c r="F52" s="599">
        <v>53</v>
      </c>
      <c r="G52" s="599"/>
      <c r="H52" s="599"/>
      <c r="I52" s="599"/>
      <c r="J52" s="597" t="e">
        <f>ROUND(F52*(#REF!),2)</f>
        <v>#REF!</v>
      </c>
      <c r="K52" s="600" t="e">
        <f>ROUND(F52*(#REF!),2)</f>
        <v>#REF!</v>
      </c>
      <c r="L52" s="600"/>
      <c r="M52" s="600">
        <f t="shared" si="6"/>
        <v>0</v>
      </c>
      <c r="N52" s="594">
        <v>0</v>
      </c>
      <c r="O52" s="594">
        <v>0</v>
      </c>
      <c r="T52" s="453">
        <v>0</v>
      </c>
      <c r="V52" s="453">
        <f t="shared" si="5"/>
        <v>0</v>
      </c>
      <c r="Z52" s="597"/>
    </row>
    <row r="53" spans="1:31" ht="54.75" customHeight="1">
      <c r="A53" s="596"/>
      <c r="B53" s="597" t="s">
        <v>2064</v>
      </c>
      <c r="C53" s="598" t="s">
        <v>2074</v>
      </c>
      <c r="D53" s="611" t="s">
        <v>2075</v>
      </c>
      <c r="E53" s="597" t="s">
        <v>2067</v>
      </c>
      <c r="F53" s="599">
        <v>17</v>
      </c>
      <c r="G53" s="599"/>
      <c r="H53" s="599"/>
      <c r="I53" s="599"/>
      <c r="J53" s="597" t="e">
        <f>ROUND(F53*(#REF!),2)</f>
        <v>#REF!</v>
      </c>
      <c r="K53" s="600" t="e">
        <f>ROUND(F53*(#REF!),2)</f>
        <v>#REF!</v>
      </c>
      <c r="L53" s="600"/>
      <c r="M53" s="600">
        <f t="shared" si="6"/>
        <v>0</v>
      </c>
      <c r="N53" s="594">
        <v>0</v>
      </c>
      <c r="O53" s="594">
        <v>0</v>
      </c>
      <c r="T53" s="453">
        <v>0</v>
      </c>
      <c r="V53" s="453">
        <f t="shared" si="5"/>
        <v>0</v>
      </c>
      <c r="Z53" s="597"/>
    </row>
    <row r="54" spans="1:31" ht="32.25" customHeight="1">
      <c r="A54" s="596"/>
      <c r="B54" s="597" t="s">
        <v>2064</v>
      </c>
      <c r="C54" s="598" t="s">
        <v>2076</v>
      </c>
      <c r="D54" s="611" t="s">
        <v>2077</v>
      </c>
      <c r="E54" s="597" t="s">
        <v>2067</v>
      </c>
      <c r="F54" s="599">
        <v>8</v>
      </c>
      <c r="G54" s="599"/>
      <c r="H54" s="599"/>
      <c r="I54" s="599"/>
      <c r="J54" s="597" t="e">
        <f>ROUND(F54*(#REF!),2)</f>
        <v>#REF!</v>
      </c>
      <c r="K54" s="600" t="e">
        <f>ROUND(F54*(#REF!),2)</f>
        <v>#REF!</v>
      </c>
      <c r="L54" s="600"/>
      <c r="M54" s="600">
        <f t="shared" si="6"/>
        <v>0</v>
      </c>
      <c r="N54" s="594">
        <v>0</v>
      </c>
      <c r="O54" s="594">
        <v>0</v>
      </c>
      <c r="T54" s="453">
        <v>0</v>
      </c>
      <c r="V54" s="453">
        <f t="shared" si="5"/>
        <v>0</v>
      </c>
      <c r="Z54" s="597"/>
    </row>
    <row r="55" spans="1:31" ht="30" customHeight="1">
      <c r="A55" s="596"/>
      <c r="B55" s="597" t="s">
        <v>2064</v>
      </c>
      <c r="C55" s="598" t="s">
        <v>2078</v>
      </c>
      <c r="D55" s="611" t="s">
        <v>2079</v>
      </c>
      <c r="E55" s="597" t="s">
        <v>2067</v>
      </c>
      <c r="F55" s="599">
        <v>2</v>
      </c>
      <c r="G55" s="599"/>
      <c r="H55" s="599"/>
      <c r="I55" s="599"/>
      <c r="J55" s="597" t="e">
        <f>ROUND(F55*(#REF!),2)</f>
        <v>#REF!</v>
      </c>
      <c r="K55" s="600" t="e">
        <f>ROUND(F55*(#REF!),2)</f>
        <v>#REF!</v>
      </c>
      <c r="L55" s="600"/>
      <c r="M55" s="600">
        <f t="shared" si="6"/>
        <v>0</v>
      </c>
      <c r="N55" s="594">
        <v>0</v>
      </c>
      <c r="O55" s="594">
        <v>0</v>
      </c>
      <c r="T55" s="453">
        <v>0</v>
      </c>
      <c r="V55" s="453">
        <f t="shared" si="5"/>
        <v>0</v>
      </c>
      <c r="Z55" s="597"/>
    </row>
    <row r="56" spans="1:31">
      <c r="A56" s="593"/>
      <c r="B56" s="593"/>
      <c r="C56" s="593"/>
      <c r="D56" s="612" t="s">
        <v>2049</v>
      </c>
      <c r="E56" s="593"/>
      <c r="F56" s="594"/>
      <c r="G56" s="603"/>
      <c r="H56" s="603"/>
      <c r="I56" s="603"/>
      <c r="J56" s="593"/>
      <c r="K56" s="593"/>
      <c r="L56" s="593">
        <f>ROUND((SUM(L42:L55))/1,2)</f>
        <v>0</v>
      </c>
      <c r="M56" s="593">
        <f>ROUND((SUM(M42:M55))/1,2)</f>
        <v>0</v>
      </c>
      <c r="N56" s="604">
        <f>ROUND((SUM(N42:N55))/1,2)</f>
        <v>0.13</v>
      </c>
      <c r="O56" s="604">
        <f>ROUND((SUM(O42:O55))/1,2)</f>
        <v>0</v>
      </c>
      <c r="P56" s="592"/>
      <c r="Q56" s="592"/>
      <c r="R56" s="592"/>
      <c r="S56" s="592"/>
      <c r="T56" s="592"/>
      <c r="U56" s="592"/>
      <c r="V56" s="592"/>
    </row>
    <row r="57" spans="1:31">
      <c r="A57" s="600"/>
      <c r="B57" s="600"/>
      <c r="C57" s="600"/>
      <c r="D57" s="600"/>
      <c r="E57" s="600"/>
      <c r="F57" s="605"/>
      <c r="G57" s="606"/>
      <c r="H57" s="606"/>
      <c r="I57" s="606"/>
      <c r="J57" s="600"/>
      <c r="K57" s="600"/>
      <c r="L57" s="600"/>
      <c r="M57" s="600"/>
      <c r="N57" s="600"/>
      <c r="O57" s="600"/>
    </row>
    <row r="58" spans="1:31">
      <c r="A58" s="593"/>
      <c r="B58" s="593"/>
      <c r="C58" s="593"/>
      <c r="D58" s="593" t="s">
        <v>2080</v>
      </c>
      <c r="E58" s="593"/>
      <c r="F58" s="594"/>
      <c r="G58" s="595"/>
      <c r="H58" s="595"/>
      <c r="I58" s="595"/>
      <c r="J58" s="593"/>
      <c r="K58" s="593"/>
      <c r="L58" s="593"/>
      <c r="M58" s="593"/>
      <c r="N58" s="593"/>
      <c r="O58" s="593"/>
      <c r="P58" s="592"/>
      <c r="Q58" s="592"/>
      <c r="R58" s="592"/>
      <c r="S58" s="592"/>
      <c r="T58" s="592"/>
      <c r="U58" s="592"/>
      <c r="V58" s="592"/>
    </row>
    <row r="59" spans="1:31" ht="29.25" customHeight="1">
      <c r="A59" s="596"/>
      <c r="B59" s="597" t="s">
        <v>2081</v>
      </c>
      <c r="C59" s="598" t="s">
        <v>2082</v>
      </c>
      <c r="D59" s="597" t="s">
        <v>2083</v>
      </c>
      <c r="E59" s="597" t="s">
        <v>1733</v>
      </c>
      <c r="F59" s="599">
        <v>8</v>
      </c>
      <c r="G59" s="599"/>
      <c r="H59" s="599"/>
      <c r="I59" s="599"/>
      <c r="J59" s="597" t="e">
        <f>ROUND(F59*(#REF!),2)</f>
        <v>#REF!</v>
      </c>
      <c r="K59" s="600" t="e">
        <f>ROUND(F59*(#REF!),2)</f>
        <v>#REF!</v>
      </c>
      <c r="L59" s="600">
        <f t="shared" ref="L59:L69" si="7">ROUND(F59*(G59+H59),2)</f>
        <v>0</v>
      </c>
      <c r="M59" s="600"/>
      <c r="N59" s="594">
        <v>0</v>
      </c>
      <c r="O59" s="594">
        <v>0</v>
      </c>
      <c r="T59" s="453">
        <v>0</v>
      </c>
      <c r="V59" s="453">
        <f t="shared" ref="V59:V92" si="8">0.058844*POWER(I59,0.952797)</f>
        <v>0</v>
      </c>
      <c r="AA59" s="613"/>
      <c r="AB59" s="602"/>
    </row>
    <row r="60" spans="1:31" ht="28.5" customHeight="1">
      <c r="A60" s="596"/>
      <c r="B60" s="597" t="s">
        <v>2081</v>
      </c>
      <c r="C60" s="598" t="s">
        <v>2084</v>
      </c>
      <c r="D60" s="597" t="s">
        <v>2085</v>
      </c>
      <c r="E60" s="597" t="s">
        <v>1733</v>
      </c>
      <c r="F60" s="607">
        <v>4</v>
      </c>
      <c r="G60" s="599"/>
      <c r="H60" s="599"/>
      <c r="I60" s="599"/>
      <c r="J60" s="597" t="e">
        <f>ROUND(F60*(#REF!),2)</f>
        <v>#REF!</v>
      </c>
      <c r="K60" s="600" t="e">
        <f>ROUND(F60*(#REF!),2)</f>
        <v>#REF!</v>
      </c>
      <c r="L60" s="600">
        <f t="shared" si="7"/>
        <v>0</v>
      </c>
      <c r="M60" s="600"/>
      <c r="N60" s="594">
        <v>0</v>
      </c>
      <c r="O60" s="594">
        <v>0</v>
      </c>
      <c r="T60" s="453">
        <v>0</v>
      </c>
      <c r="V60" s="453">
        <f t="shared" si="8"/>
        <v>0</v>
      </c>
    </row>
    <row r="61" spans="1:31" ht="28.5" customHeight="1">
      <c r="A61" s="596"/>
      <c r="B61" s="597" t="s">
        <v>2081</v>
      </c>
      <c r="C61" s="598" t="s">
        <v>2086</v>
      </c>
      <c r="D61" s="597" t="s">
        <v>2087</v>
      </c>
      <c r="E61" s="597" t="s">
        <v>1733</v>
      </c>
      <c r="F61" s="599">
        <v>17</v>
      </c>
      <c r="G61" s="599"/>
      <c r="H61" s="599"/>
      <c r="I61" s="599"/>
      <c r="J61" s="597" t="e">
        <f>ROUND(F61*(#REF!),2)</f>
        <v>#REF!</v>
      </c>
      <c r="K61" s="600" t="e">
        <f>ROUND(F61*(#REF!),2)</f>
        <v>#REF!</v>
      </c>
      <c r="L61" s="600">
        <f t="shared" si="7"/>
        <v>0</v>
      </c>
      <c r="M61" s="600"/>
      <c r="N61" s="594">
        <v>0</v>
      </c>
      <c r="O61" s="594">
        <v>0</v>
      </c>
      <c r="T61" s="453">
        <v>0</v>
      </c>
      <c r="V61" s="453">
        <f t="shared" si="8"/>
        <v>0</v>
      </c>
      <c r="AA61" s="613"/>
      <c r="AB61" s="602"/>
    </row>
    <row r="62" spans="1:31" ht="28.5" customHeight="1">
      <c r="A62" s="596"/>
      <c r="B62" s="597" t="s">
        <v>2081</v>
      </c>
      <c r="C62" s="598" t="s">
        <v>2088</v>
      </c>
      <c r="D62" s="597" t="s">
        <v>2089</v>
      </c>
      <c r="E62" s="597" t="s">
        <v>1733</v>
      </c>
      <c r="F62" s="599">
        <v>1</v>
      </c>
      <c r="G62" s="599"/>
      <c r="H62" s="599"/>
      <c r="I62" s="599"/>
      <c r="J62" s="597" t="e">
        <f>ROUND(F62*(#REF!),2)</f>
        <v>#REF!</v>
      </c>
      <c r="K62" s="600" t="e">
        <f>ROUND(F62*(#REF!),2)</f>
        <v>#REF!</v>
      </c>
      <c r="L62" s="600">
        <f t="shared" si="7"/>
        <v>0</v>
      </c>
      <c r="M62" s="600"/>
      <c r="N62" s="594">
        <v>0</v>
      </c>
      <c r="O62" s="594">
        <v>0</v>
      </c>
      <c r="T62" s="453">
        <v>0</v>
      </c>
      <c r="V62" s="453">
        <f t="shared" si="8"/>
        <v>0</v>
      </c>
    </row>
    <row r="63" spans="1:31" ht="28.5" customHeight="1">
      <c r="A63" s="596"/>
      <c r="B63" s="597" t="s">
        <v>2081</v>
      </c>
      <c r="C63" s="598" t="s">
        <v>2090</v>
      </c>
      <c r="D63" s="597" t="s">
        <v>2091</v>
      </c>
      <c r="E63" s="597" t="s">
        <v>1733</v>
      </c>
      <c r="F63" s="599">
        <v>2</v>
      </c>
      <c r="G63" s="599"/>
      <c r="H63" s="599"/>
      <c r="I63" s="599"/>
      <c r="J63" s="597" t="e">
        <f>ROUND(F63*(#REF!),2)</f>
        <v>#REF!</v>
      </c>
      <c r="K63" s="600" t="e">
        <f>ROUND(F63*(#REF!),2)</f>
        <v>#REF!</v>
      </c>
      <c r="L63" s="600">
        <f t="shared" si="7"/>
        <v>0</v>
      </c>
      <c r="M63" s="600"/>
      <c r="N63" s="594">
        <v>0</v>
      </c>
      <c r="O63" s="594">
        <v>0</v>
      </c>
      <c r="T63" s="453">
        <v>0</v>
      </c>
      <c r="V63" s="453">
        <f t="shared" si="8"/>
        <v>0</v>
      </c>
    </row>
    <row r="64" spans="1:31" ht="28.5" customHeight="1">
      <c r="A64" s="596"/>
      <c r="B64" s="597" t="s">
        <v>2081</v>
      </c>
      <c r="C64" s="598" t="s">
        <v>2092</v>
      </c>
      <c r="D64" s="597" t="s">
        <v>2093</v>
      </c>
      <c r="E64" s="597" t="s">
        <v>1733</v>
      </c>
      <c r="F64" s="599">
        <v>14</v>
      </c>
      <c r="G64" s="599"/>
      <c r="H64" s="599"/>
      <c r="I64" s="599"/>
      <c r="J64" s="597" t="e">
        <f>ROUND(F64*(#REF!),2)</f>
        <v>#REF!</v>
      </c>
      <c r="K64" s="600" t="e">
        <f>ROUND(F64*(#REF!),2)</f>
        <v>#REF!</v>
      </c>
      <c r="L64" s="600">
        <f t="shared" si="7"/>
        <v>0</v>
      </c>
      <c r="M64" s="600"/>
      <c r="N64" s="594">
        <v>0</v>
      </c>
      <c r="O64" s="594">
        <v>0</v>
      </c>
      <c r="T64" s="453">
        <v>0</v>
      </c>
      <c r="V64" s="453">
        <f t="shared" si="8"/>
        <v>0</v>
      </c>
      <c r="AA64" s="614"/>
      <c r="AB64" s="615"/>
      <c r="AC64" s="616"/>
      <c r="AD64" s="616"/>
      <c r="AE64" s="616"/>
    </row>
    <row r="65" spans="1:31" ht="28.5" customHeight="1">
      <c r="A65" s="596"/>
      <c r="B65" s="597" t="s">
        <v>2081</v>
      </c>
      <c r="C65" s="598" t="s">
        <v>2094</v>
      </c>
      <c r="D65" s="597" t="s">
        <v>2095</v>
      </c>
      <c r="E65" s="597" t="s">
        <v>1733</v>
      </c>
      <c r="F65" s="599">
        <v>14</v>
      </c>
      <c r="G65" s="599"/>
      <c r="H65" s="599"/>
      <c r="I65" s="599"/>
      <c r="J65" s="597" t="e">
        <f>ROUND(F65*(#REF!),2)</f>
        <v>#REF!</v>
      </c>
      <c r="K65" s="600" t="e">
        <f>ROUND(F65*(#REF!),2)</f>
        <v>#REF!</v>
      </c>
      <c r="L65" s="600">
        <f t="shared" si="7"/>
        <v>0</v>
      </c>
      <c r="M65" s="600"/>
      <c r="N65" s="594">
        <v>0</v>
      </c>
      <c r="O65" s="594">
        <v>0</v>
      </c>
      <c r="T65" s="453">
        <v>0</v>
      </c>
      <c r="V65" s="453">
        <f t="shared" si="8"/>
        <v>0</v>
      </c>
      <c r="AA65" s="616"/>
      <c r="AB65" s="616"/>
      <c r="AC65" s="616"/>
      <c r="AD65" s="616"/>
      <c r="AE65" s="616"/>
    </row>
    <row r="66" spans="1:31" ht="28.5" customHeight="1">
      <c r="A66" s="596"/>
      <c r="B66" s="597" t="s">
        <v>2081</v>
      </c>
      <c r="C66" s="598" t="s">
        <v>2096</v>
      </c>
      <c r="D66" s="597" t="s">
        <v>2097</v>
      </c>
      <c r="E66" s="597" t="s">
        <v>1733</v>
      </c>
      <c r="F66" s="599">
        <v>6</v>
      </c>
      <c r="G66" s="599"/>
      <c r="H66" s="599"/>
      <c r="I66" s="599"/>
      <c r="J66" s="597" t="e">
        <f>ROUND(F66*(#REF!),2)</f>
        <v>#REF!</v>
      </c>
      <c r="K66" s="600" t="e">
        <f>ROUND(F66*(#REF!),2)</f>
        <v>#REF!</v>
      </c>
      <c r="L66" s="600">
        <f t="shared" si="7"/>
        <v>0</v>
      </c>
      <c r="M66" s="600"/>
      <c r="N66" s="594">
        <v>0</v>
      </c>
      <c r="O66" s="594">
        <v>0</v>
      </c>
      <c r="T66" s="453">
        <v>0</v>
      </c>
      <c r="V66" s="453">
        <f t="shared" si="8"/>
        <v>0</v>
      </c>
      <c r="AA66" s="616"/>
      <c r="AB66" s="616"/>
      <c r="AC66" s="615"/>
      <c r="AD66" s="616"/>
      <c r="AE66" s="616"/>
    </row>
    <row r="67" spans="1:31" ht="28.5" customHeight="1">
      <c r="A67" s="596"/>
      <c r="B67" s="597" t="s">
        <v>2081</v>
      </c>
      <c r="C67" s="598" t="s">
        <v>2098</v>
      </c>
      <c r="D67" s="597" t="s">
        <v>2099</v>
      </c>
      <c r="E67" s="597" t="s">
        <v>1733</v>
      </c>
      <c r="F67" s="599">
        <v>3</v>
      </c>
      <c r="G67" s="599"/>
      <c r="H67" s="599"/>
      <c r="I67" s="599"/>
      <c r="J67" s="597" t="e">
        <f>ROUND(F67*(#REF!),2)</f>
        <v>#REF!</v>
      </c>
      <c r="K67" s="600" t="e">
        <f>ROUND(F67*(#REF!),2)</f>
        <v>#REF!</v>
      </c>
      <c r="L67" s="600">
        <f t="shared" si="7"/>
        <v>0</v>
      </c>
      <c r="M67" s="600"/>
      <c r="N67" s="594">
        <v>0</v>
      </c>
      <c r="O67" s="594">
        <v>0</v>
      </c>
      <c r="T67" s="453">
        <v>0</v>
      </c>
      <c r="V67" s="453">
        <f t="shared" si="8"/>
        <v>0</v>
      </c>
      <c r="Z67" s="602"/>
      <c r="AA67" s="613"/>
      <c r="AB67" s="615"/>
      <c r="AC67" s="616"/>
      <c r="AD67" s="616"/>
      <c r="AE67" s="616"/>
    </row>
    <row r="68" spans="1:31" ht="28.5" customHeight="1">
      <c r="A68" s="596"/>
      <c r="B68" s="597" t="s">
        <v>2081</v>
      </c>
      <c r="C68" s="598" t="s">
        <v>2100</v>
      </c>
      <c r="D68" s="597" t="s">
        <v>2101</v>
      </c>
      <c r="E68" s="597" t="s">
        <v>1733</v>
      </c>
      <c r="F68" s="599">
        <v>2</v>
      </c>
      <c r="G68" s="599"/>
      <c r="H68" s="599"/>
      <c r="I68" s="599"/>
      <c r="J68" s="597" t="e">
        <f>ROUND(F68*(#REF!),2)</f>
        <v>#REF!</v>
      </c>
      <c r="K68" s="600" t="e">
        <f>ROUND(F68*(#REF!),2)</f>
        <v>#REF!</v>
      </c>
      <c r="L68" s="600">
        <f t="shared" si="7"/>
        <v>0</v>
      </c>
      <c r="M68" s="600"/>
      <c r="N68" s="594">
        <v>0</v>
      </c>
      <c r="O68" s="594">
        <v>0</v>
      </c>
      <c r="T68" s="453">
        <v>0</v>
      </c>
      <c r="V68" s="453">
        <f t="shared" si="8"/>
        <v>0</v>
      </c>
      <c r="AA68" s="614"/>
      <c r="AB68" s="615"/>
      <c r="AC68" s="616"/>
      <c r="AD68" s="616"/>
      <c r="AE68" s="617"/>
    </row>
    <row r="69" spans="1:31" ht="28.5" customHeight="1">
      <c r="A69" s="596"/>
      <c r="B69" s="597" t="s">
        <v>2081</v>
      </c>
      <c r="C69" s="598" t="s">
        <v>2102</v>
      </c>
      <c r="D69" s="597" t="s">
        <v>2103</v>
      </c>
      <c r="E69" s="597" t="s">
        <v>1733</v>
      </c>
      <c r="F69" s="599">
        <v>2</v>
      </c>
      <c r="G69" s="599"/>
      <c r="H69" s="599"/>
      <c r="I69" s="599"/>
      <c r="J69" s="597" t="e">
        <f>ROUND(F69*(#REF!),2)</f>
        <v>#REF!</v>
      </c>
      <c r="K69" s="600" t="e">
        <f>ROUND(F69*(#REF!),2)</f>
        <v>#REF!</v>
      </c>
      <c r="L69" s="600">
        <f t="shared" si="7"/>
        <v>0</v>
      </c>
      <c r="M69" s="600"/>
      <c r="N69" s="594">
        <v>0</v>
      </c>
      <c r="O69" s="594">
        <v>0</v>
      </c>
      <c r="T69" s="453">
        <v>0</v>
      </c>
      <c r="V69" s="453">
        <f t="shared" si="8"/>
        <v>0</v>
      </c>
      <c r="AA69" s="617"/>
      <c r="AB69" s="615"/>
      <c r="AC69" s="618"/>
      <c r="AD69" s="614"/>
      <c r="AE69" s="619"/>
    </row>
    <row r="70" spans="1:31" ht="42.75" customHeight="1">
      <c r="A70" s="596"/>
      <c r="B70" s="597" t="s">
        <v>2104</v>
      </c>
      <c r="C70" s="598" t="s">
        <v>2105</v>
      </c>
      <c r="D70" s="611" t="s">
        <v>2106</v>
      </c>
      <c r="E70" s="611" t="s">
        <v>2067</v>
      </c>
      <c r="F70" s="607">
        <v>2</v>
      </c>
      <c r="G70" s="607"/>
      <c r="H70" s="607"/>
      <c r="I70" s="599"/>
      <c r="J70" s="597" t="e">
        <f>ROUND(F70*(#REF!),2)</f>
        <v>#REF!</v>
      </c>
      <c r="K70" s="600" t="e">
        <f>ROUND(F70*(#REF!),2)</f>
        <v>#REF!</v>
      </c>
      <c r="L70" s="600"/>
      <c r="M70" s="600">
        <f t="shared" ref="M70:M92" si="9">ROUND(F70*(G70+H70),2)</f>
        <v>0</v>
      </c>
      <c r="N70" s="594">
        <v>0</v>
      </c>
      <c r="O70" s="594">
        <v>0</v>
      </c>
      <c r="T70" s="453">
        <v>0</v>
      </c>
      <c r="V70" s="453">
        <f t="shared" si="8"/>
        <v>0</v>
      </c>
      <c r="Z70" s="597"/>
      <c r="AA70" s="616"/>
      <c r="AB70" s="616"/>
      <c r="AC70" s="619"/>
      <c r="AD70" s="616"/>
      <c r="AE70" s="616"/>
    </row>
    <row r="71" spans="1:31" ht="39.75" customHeight="1">
      <c r="A71" s="596"/>
      <c r="B71" s="597" t="s">
        <v>2104</v>
      </c>
      <c r="C71" s="598" t="s">
        <v>2107</v>
      </c>
      <c r="D71" s="611" t="s">
        <v>2108</v>
      </c>
      <c r="E71" s="611" t="s">
        <v>2067</v>
      </c>
      <c r="F71" s="607">
        <v>2</v>
      </c>
      <c r="G71" s="607"/>
      <c r="H71" s="607"/>
      <c r="I71" s="599"/>
      <c r="J71" s="597" t="e">
        <f>ROUND(F71*(#REF!),2)</f>
        <v>#REF!</v>
      </c>
      <c r="K71" s="600" t="e">
        <f>ROUND(F71*(#REF!),2)</f>
        <v>#REF!</v>
      </c>
      <c r="L71" s="600"/>
      <c r="M71" s="600">
        <f t="shared" si="9"/>
        <v>0</v>
      </c>
      <c r="N71" s="594">
        <v>0</v>
      </c>
      <c r="O71" s="594">
        <v>0</v>
      </c>
      <c r="T71" s="453">
        <v>0</v>
      </c>
      <c r="V71" s="453">
        <f t="shared" si="8"/>
        <v>0</v>
      </c>
      <c r="Z71" s="597"/>
    </row>
    <row r="72" spans="1:31" ht="40.5" customHeight="1">
      <c r="A72" s="596"/>
      <c r="B72" s="597" t="s">
        <v>2104</v>
      </c>
      <c r="C72" s="598" t="s">
        <v>2109</v>
      </c>
      <c r="D72" s="611" t="s">
        <v>2110</v>
      </c>
      <c r="E72" s="611" t="s">
        <v>2067</v>
      </c>
      <c r="F72" s="607">
        <v>2</v>
      </c>
      <c r="G72" s="607"/>
      <c r="H72" s="607"/>
      <c r="I72" s="599"/>
      <c r="J72" s="597" t="e">
        <f>ROUND(F72*(#REF!),2)</f>
        <v>#REF!</v>
      </c>
      <c r="K72" s="600" t="e">
        <f>ROUND(F72*(#REF!),2)</f>
        <v>#REF!</v>
      </c>
      <c r="L72" s="600"/>
      <c r="M72" s="600">
        <f t="shared" si="9"/>
        <v>0</v>
      </c>
      <c r="N72" s="594">
        <v>0</v>
      </c>
      <c r="O72" s="594">
        <v>0</v>
      </c>
      <c r="T72" s="453">
        <v>0</v>
      </c>
      <c r="V72" s="453">
        <f t="shared" si="8"/>
        <v>0</v>
      </c>
      <c r="Z72" s="597"/>
      <c r="AA72" s="613"/>
      <c r="AB72" s="602"/>
    </row>
    <row r="73" spans="1:31" ht="39" customHeight="1">
      <c r="A73" s="596"/>
      <c r="B73" s="597" t="s">
        <v>2104</v>
      </c>
      <c r="C73" s="598" t="s">
        <v>2111</v>
      </c>
      <c r="D73" s="611" t="s">
        <v>2112</v>
      </c>
      <c r="E73" s="611" t="s">
        <v>2067</v>
      </c>
      <c r="F73" s="607">
        <v>4</v>
      </c>
      <c r="G73" s="607"/>
      <c r="H73" s="607"/>
      <c r="I73" s="599"/>
      <c r="J73" s="597" t="e">
        <f>ROUND(F73*(#REF!),2)</f>
        <v>#REF!</v>
      </c>
      <c r="K73" s="600" t="e">
        <f>ROUND(F73*(#REF!),2)</f>
        <v>#REF!</v>
      </c>
      <c r="L73" s="600"/>
      <c r="M73" s="600">
        <f t="shared" si="9"/>
        <v>0</v>
      </c>
      <c r="N73" s="594">
        <v>0</v>
      </c>
      <c r="O73" s="594">
        <v>0</v>
      </c>
      <c r="T73" s="453">
        <v>0</v>
      </c>
      <c r="V73" s="453">
        <f t="shared" si="8"/>
        <v>0</v>
      </c>
      <c r="Z73" s="597"/>
      <c r="AA73" s="617"/>
      <c r="AB73" s="602"/>
    </row>
    <row r="74" spans="1:31" ht="34.5" customHeight="1">
      <c r="A74" s="596"/>
      <c r="B74" s="597" t="s">
        <v>2104</v>
      </c>
      <c r="C74" s="598" t="s">
        <v>2113</v>
      </c>
      <c r="D74" s="611" t="s">
        <v>2114</v>
      </c>
      <c r="E74" s="611" t="s">
        <v>1733</v>
      </c>
      <c r="F74" s="607">
        <v>1</v>
      </c>
      <c r="G74" s="607"/>
      <c r="H74" s="607"/>
      <c r="I74" s="599"/>
      <c r="J74" s="597" t="e">
        <f>ROUND(F74*(#REF!),2)</f>
        <v>#REF!</v>
      </c>
      <c r="K74" s="600" t="e">
        <f>ROUND(F74*(#REF!),2)</f>
        <v>#REF!</v>
      </c>
      <c r="L74" s="600"/>
      <c r="M74" s="600">
        <f t="shared" si="9"/>
        <v>0</v>
      </c>
      <c r="N74" s="594">
        <v>1.2999999999999999E-2</v>
      </c>
      <c r="O74" s="594">
        <v>0</v>
      </c>
      <c r="T74" s="453">
        <v>0</v>
      </c>
      <c r="V74" s="453">
        <f t="shared" si="8"/>
        <v>0</v>
      </c>
      <c r="Z74" s="597"/>
      <c r="AA74" s="616"/>
    </row>
    <row r="75" spans="1:31" ht="36.75" customHeight="1">
      <c r="A75" s="596"/>
      <c r="B75" s="597" t="s">
        <v>2104</v>
      </c>
      <c r="C75" s="598" t="s">
        <v>2115</v>
      </c>
      <c r="D75" s="611" t="s">
        <v>2116</v>
      </c>
      <c r="E75" s="611" t="s">
        <v>1733</v>
      </c>
      <c r="F75" s="607">
        <v>1</v>
      </c>
      <c r="G75" s="607"/>
      <c r="H75" s="607"/>
      <c r="I75" s="599"/>
      <c r="J75" s="597" t="e">
        <f>ROUND(F75*(#REF!),2)</f>
        <v>#REF!</v>
      </c>
      <c r="K75" s="600" t="e">
        <f>ROUND(F75*(#REF!),2)</f>
        <v>#REF!</v>
      </c>
      <c r="L75" s="600"/>
      <c r="M75" s="600">
        <f t="shared" si="9"/>
        <v>0</v>
      </c>
      <c r="N75" s="594">
        <v>1.4999999999999999E-2</v>
      </c>
      <c r="O75" s="594">
        <v>0</v>
      </c>
      <c r="T75" s="453">
        <v>0</v>
      </c>
      <c r="V75" s="453">
        <f t="shared" si="8"/>
        <v>0</v>
      </c>
      <c r="Z75" s="597"/>
      <c r="AA75" s="614"/>
      <c r="AB75" s="602"/>
    </row>
    <row r="76" spans="1:31" ht="47.25" customHeight="1">
      <c r="A76" s="596"/>
      <c r="B76" s="597" t="s">
        <v>2104</v>
      </c>
      <c r="C76" s="598" t="s">
        <v>2117</v>
      </c>
      <c r="D76" s="611" t="s">
        <v>2118</v>
      </c>
      <c r="E76" s="611" t="s">
        <v>1733</v>
      </c>
      <c r="F76" s="607">
        <v>3</v>
      </c>
      <c r="G76" s="607"/>
      <c r="H76" s="607"/>
      <c r="I76" s="599"/>
      <c r="J76" s="597" t="e">
        <f>ROUND(F76*(#REF!),2)</f>
        <v>#REF!</v>
      </c>
      <c r="K76" s="600" t="e">
        <f>ROUND(F76*(#REF!),2)</f>
        <v>#REF!</v>
      </c>
      <c r="L76" s="600"/>
      <c r="M76" s="600">
        <f t="shared" si="9"/>
        <v>0</v>
      </c>
      <c r="N76" s="594">
        <v>6.3E-2</v>
      </c>
      <c r="O76" s="594">
        <v>0</v>
      </c>
      <c r="T76" s="453">
        <v>0</v>
      </c>
      <c r="V76" s="453">
        <f t="shared" si="8"/>
        <v>0</v>
      </c>
      <c r="Z76" s="597"/>
    </row>
    <row r="77" spans="1:31" ht="36.75" customHeight="1">
      <c r="A77" s="596"/>
      <c r="B77" s="597" t="s">
        <v>2104</v>
      </c>
      <c r="C77" s="598" t="s">
        <v>2119</v>
      </c>
      <c r="D77" s="611" t="s">
        <v>2120</v>
      </c>
      <c r="E77" s="611" t="s">
        <v>1733</v>
      </c>
      <c r="F77" s="607">
        <v>10</v>
      </c>
      <c r="G77" s="607"/>
      <c r="H77" s="607"/>
      <c r="I77" s="599"/>
      <c r="J77" s="597" t="e">
        <f>ROUND(F77*(#REF!),2)</f>
        <v>#REF!</v>
      </c>
      <c r="K77" s="600" t="e">
        <f>ROUND(F77*(#REF!),2)</f>
        <v>#REF!</v>
      </c>
      <c r="L77" s="600"/>
      <c r="M77" s="600">
        <f t="shared" si="9"/>
        <v>0</v>
      </c>
      <c r="N77" s="594">
        <v>0.23</v>
      </c>
      <c r="O77" s="594">
        <v>0</v>
      </c>
      <c r="T77" s="453">
        <v>0</v>
      </c>
      <c r="V77" s="453">
        <f t="shared" si="8"/>
        <v>0</v>
      </c>
      <c r="Z77" s="597"/>
    </row>
    <row r="78" spans="1:31" ht="38.25" customHeight="1">
      <c r="A78" s="596"/>
      <c r="B78" s="597" t="s">
        <v>2104</v>
      </c>
      <c r="C78" s="598" t="s">
        <v>2121</v>
      </c>
      <c r="D78" s="611" t="s">
        <v>2122</v>
      </c>
      <c r="E78" s="611" t="s">
        <v>1733</v>
      </c>
      <c r="F78" s="607">
        <v>10</v>
      </c>
      <c r="G78" s="607"/>
      <c r="H78" s="607"/>
      <c r="I78" s="599"/>
      <c r="J78" s="597" t="e">
        <f>ROUND(F78*(#REF!),2)</f>
        <v>#REF!</v>
      </c>
      <c r="K78" s="600" t="e">
        <f>ROUND(F78*(#REF!),2)</f>
        <v>#REF!</v>
      </c>
      <c r="L78" s="600"/>
      <c r="M78" s="600">
        <f t="shared" si="9"/>
        <v>0</v>
      </c>
      <c r="N78" s="594">
        <v>0.25</v>
      </c>
      <c r="O78" s="594">
        <v>0</v>
      </c>
      <c r="T78" s="453">
        <v>0</v>
      </c>
      <c r="V78" s="453">
        <f t="shared" si="8"/>
        <v>0</v>
      </c>
      <c r="Z78" s="597"/>
      <c r="AC78" s="602"/>
      <c r="AD78" s="610"/>
    </row>
    <row r="79" spans="1:31" ht="38.25" customHeight="1">
      <c r="A79" s="596"/>
      <c r="B79" s="597" t="s">
        <v>2104</v>
      </c>
      <c r="C79" s="598" t="s">
        <v>2123</v>
      </c>
      <c r="D79" s="611" t="s">
        <v>2124</v>
      </c>
      <c r="E79" s="611" t="s">
        <v>1733</v>
      </c>
      <c r="F79" s="607">
        <v>4</v>
      </c>
      <c r="G79" s="607"/>
      <c r="H79" s="607"/>
      <c r="I79" s="599"/>
      <c r="J79" s="597" t="e">
        <f>ROUND(F79*(#REF!),2)</f>
        <v>#REF!</v>
      </c>
      <c r="K79" s="600" t="e">
        <f>ROUND(F79*(#REF!),2)</f>
        <v>#REF!</v>
      </c>
      <c r="L79" s="600"/>
      <c r="M79" s="600">
        <f t="shared" si="9"/>
        <v>0</v>
      </c>
      <c r="N79" s="594">
        <v>0.108</v>
      </c>
      <c r="O79" s="594">
        <v>0</v>
      </c>
      <c r="T79" s="453">
        <v>0</v>
      </c>
      <c r="V79" s="453">
        <f t="shared" si="8"/>
        <v>0</v>
      </c>
      <c r="Z79" s="597"/>
    </row>
    <row r="80" spans="1:31" ht="37.5" customHeight="1">
      <c r="A80" s="596"/>
      <c r="B80" s="597" t="s">
        <v>2104</v>
      </c>
      <c r="C80" s="598" t="s">
        <v>2125</v>
      </c>
      <c r="D80" s="611" t="s">
        <v>2126</v>
      </c>
      <c r="E80" s="611" t="s">
        <v>1733</v>
      </c>
      <c r="F80" s="607">
        <v>3</v>
      </c>
      <c r="G80" s="607"/>
      <c r="H80" s="607"/>
      <c r="I80" s="599"/>
      <c r="J80" s="597" t="e">
        <f>ROUND(F80*(#REF!),2)</f>
        <v>#REF!</v>
      </c>
      <c r="K80" s="600" t="e">
        <f>ROUND(F80*(#REF!),2)</f>
        <v>#REF!</v>
      </c>
      <c r="L80" s="600"/>
      <c r="M80" s="600">
        <f t="shared" si="9"/>
        <v>0</v>
      </c>
      <c r="N80" s="594">
        <v>9.9000000000000005E-2</v>
      </c>
      <c r="O80" s="594">
        <v>0</v>
      </c>
      <c r="T80" s="453">
        <v>0</v>
      </c>
      <c r="V80" s="453">
        <f t="shared" si="8"/>
        <v>0</v>
      </c>
      <c r="Z80" s="597"/>
      <c r="AA80" s="620"/>
    </row>
    <row r="81" spans="1:30" ht="37.5" customHeight="1">
      <c r="A81" s="596"/>
      <c r="B81" s="597" t="s">
        <v>2104</v>
      </c>
      <c r="C81" s="598" t="s">
        <v>2127</v>
      </c>
      <c r="D81" s="611" t="s">
        <v>2128</v>
      </c>
      <c r="E81" s="611" t="s">
        <v>1733</v>
      </c>
      <c r="F81" s="607">
        <v>2</v>
      </c>
      <c r="G81" s="607"/>
      <c r="H81" s="607"/>
      <c r="I81" s="599"/>
      <c r="J81" s="597" t="e">
        <f>ROUND(F81*(#REF!),2)</f>
        <v>#REF!</v>
      </c>
      <c r="K81" s="600" t="e">
        <f>ROUND(F81*(#REF!),2)</f>
        <v>#REF!</v>
      </c>
      <c r="L81" s="600"/>
      <c r="M81" s="600">
        <f t="shared" si="9"/>
        <v>0</v>
      </c>
      <c r="N81" s="594">
        <v>4.3999999999999997E-2</v>
      </c>
      <c r="O81" s="594">
        <v>0</v>
      </c>
      <c r="T81" s="453">
        <v>0</v>
      </c>
      <c r="V81" s="453">
        <f t="shared" si="8"/>
        <v>0</v>
      </c>
      <c r="Z81" s="597"/>
      <c r="AA81" s="616"/>
    </row>
    <row r="82" spans="1:30" ht="37.5" customHeight="1">
      <c r="A82" s="596"/>
      <c r="B82" s="597" t="s">
        <v>2104</v>
      </c>
      <c r="C82" s="598" t="s">
        <v>2129</v>
      </c>
      <c r="D82" s="611" t="s">
        <v>2130</v>
      </c>
      <c r="E82" s="611" t="s">
        <v>1733</v>
      </c>
      <c r="F82" s="607">
        <v>3</v>
      </c>
      <c r="G82" s="607"/>
      <c r="H82" s="607"/>
      <c r="I82" s="599"/>
      <c r="J82" s="597" t="e">
        <f>ROUND(F82*(#REF!),2)</f>
        <v>#REF!</v>
      </c>
      <c r="K82" s="600" t="e">
        <f>ROUND(F82*(#REF!),2)</f>
        <v>#REF!</v>
      </c>
      <c r="L82" s="600"/>
      <c r="M82" s="600">
        <f t="shared" si="9"/>
        <v>0</v>
      </c>
      <c r="N82" s="594">
        <v>0.09</v>
      </c>
      <c r="O82" s="594">
        <v>0</v>
      </c>
      <c r="T82" s="453">
        <v>0</v>
      </c>
      <c r="V82" s="453">
        <f t="shared" si="8"/>
        <v>0</v>
      </c>
      <c r="Z82" s="597"/>
    </row>
    <row r="83" spans="1:30" ht="36" customHeight="1">
      <c r="A83" s="621"/>
      <c r="B83" s="611" t="s">
        <v>2104</v>
      </c>
      <c r="C83" s="622" t="s">
        <v>2131</v>
      </c>
      <c r="D83" s="611" t="s">
        <v>2132</v>
      </c>
      <c r="E83" s="611" t="s">
        <v>1733</v>
      </c>
      <c r="F83" s="607">
        <v>2</v>
      </c>
      <c r="G83" s="607"/>
      <c r="H83" s="607"/>
      <c r="I83" s="607"/>
      <c r="J83" s="607">
        <f>I83</f>
        <v>0</v>
      </c>
      <c r="K83" s="608" t="e">
        <f>ROUND(F83*(#REF!),2)</f>
        <v>#REF!</v>
      </c>
      <c r="L83" s="608"/>
      <c r="M83" s="623">
        <f t="shared" si="9"/>
        <v>0</v>
      </c>
      <c r="N83" s="624">
        <v>9.7500000000000003E-2</v>
      </c>
      <c r="O83" s="624">
        <v>0</v>
      </c>
      <c r="V83" s="453">
        <f t="shared" si="8"/>
        <v>0</v>
      </c>
      <c r="Z83" s="625"/>
    </row>
    <row r="84" spans="1:30" ht="40.5" customHeight="1">
      <c r="A84" s="596"/>
      <c r="B84" s="597" t="s">
        <v>2104</v>
      </c>
      <c r="C84" s="598" t="s">
        <v>2133</v>
      </c>
      <c r="D84" s="611" t="s">
        <v>2134</v>
      </c>
      <c r="E84" s="611" t="s">
        <v>1733</v>
      </c>
      <c r="F84" s="607">
        <v>3</v>
      </c>
      <c r="G84" s="607"/>
      <c r="H84" s="607"/>
      <c r="I84" s="599"/>
      <c r="J84" s="597" t="e">
        <f>ROUND(F84*(#REF!),2)</f>
        <v>#REF!</v>
      </c>
      <c r="K84" s="600" t="e">
        <f>ROUND(F84*(#REF!),2)</f>
        <v>#REF!</v>
      </c>
      <c r="L84" s="600"/>
      <c r="M84" s="600">
        <f t="shared" si="9"/>
        <v>0</v>
      </c>
      <c r="N84" s="594">
        <v>0.105</v>
      </c>
      <c r="O84" s="594">
        <v>0</v>
      </c>
      <c r="T84" s="453">
        <v>0</v>
      </c>
      <c r="V84" s="453">
        <f t="shared" si="8"/>
        <v>0</v>
      </c>
      <c r="Z84" s="597"/>
    </row>
    <row r="85" spans="1:30" ht="36" customHeight="1">
      <c r="A85" s="596"/>
      <c r="B85" s="611" t="s">
        <v>2104</v>
      </c>
      <c r="C85" s="622" t="s">
        <v>2133</v>
      </c>
      <c r="D85" s="611" t="s">
        <v>2135</v>
      </c>
      <c r="E85" s="611" t="s">
        <v>1733</v>
      </c>
      <c r="F85" s="607">
        <v>2</v>
      </c>
      <c r="G85" s="607"/>
      <c r="H85" s="607"/>
      <c r="I85" s="607"/>
      <c r="J85" s="607">
        <f>I85</f>
        <v>0</v>
      </c>
      <c r="K85" s="608"/>
      <c r="L85" s="608"/>
      <c r="M85" s="623">
        <f t="shared" si="9"/>
        <v>0</v>
      </c>
      <c r="N85" s="624">
        <v>0.08</v>
      </c>
      <c r="O85" s="624">
        <v>0</v>
      </c>
      <c r="V85" s="453">
        <f t="shared" si="8"/>
        <v>0</v>
      </c>
      <c r="Z85" s="625"/>
    </row>
    <row r="86" spans="1:30" ht="39" customHeight="1">
      <c r="A86" s="596"/>
      <c r="B86" s="597" t="s">
        <v>2104</v>
      </c>
      <c r="C86" s="598" t="s">
        <v>2136</v>
      </c>
      <c r="D86" s="611" t="s">
        <v>2137</v>
      </c>
      <c r="E86" s="611" t="s">
        <v>1733</v>
      </c>
      <c r="F86" s="607">
        <v>3</v>
      </c>
      <c r="G86" s="607"/>
      <c r="H86" s="607"/>
      <c r="I86" s="599"/>
      <c r="J86" s="597" t="e">
        <f>ROUND(F86*(#REF!),2)</f>
        <v>#REF!</v>
      </c>
      <c r="K86" s="600" t="e">
        <f>ROUND(F86*(#REF!),2)</f>
        <v>#REF!</v>
      </c>
      <c r="L86" s="600"/>
      <c r="M86" s="600">
        <f t="shared" si="9"/>
        <v>0</v>
      </c>
      <c r="N86" s="594">
        <v>0.14099999999999999</v>
      </c>
      <c r="O86" s="594">
        <v>0</v>
      </c>
      <c r="T86" s="453">
        <v>0</v>
      </c>
      <c r="V86" s="453">
        <f t="shared" si="8"/>
        <v>0</v>
      </c>
      <c r="Z86" s="597"/>
      <c r="AA86" s="620"/>
    </row>
    <row r="87" spans="1:30" ht="36.75" customHeight="1">
      <c r="A87" s="596"/>
      <c r="B87" s="597" t="s">
        <v>2104</v>
      </c>
      <c r="C87" s="598" t="s">
        <v>2138</v>
      </c>
      <c r="D87" s="611" t="s">
        <v>2139</v>
      </c>
      <c r="E87" s="611" t="s">
        <v>1733</v>
      </c>
      <c r="F87" s="607">
        <v>1</v>
      </c>
      <c r="G87" s="607"/>
      <c r="H87" s="607"/>
      <c r="I87" s="599"/>
      <c r="J87" s="597" t="e">
        <f>ROUND(F87*(#REF!),2)</f>
        <v>#REF!</v>
      </c>
      <c r="K87" s="600" t="e">
        <f>ROUND(F87*(#REF!),2)</f>
        <v>#REF!</v>
      </c>
      <c r="L87" s="600"/>
      <c r="M87" s="600">
        <f t="shared" si="9"/>
        <v>0</v>
      </c>
      <c r="N87" s="594">
        <v>4.5999999999999999E-2</v>
      </c>
      <c r="O87" s="594">
        <v>0</v>
      </c>
      <c r="T87" s="453">
        <v>0</v>
      </c>
      <c r="V87" s="453">
        <f t="shared" si="8"/>
        <v>0</v>
      </c>
      <c r="Z87" s="597"/>
    </row>
    <row r="88" spans="1:30" ht="36" customHeight="1">
      <c r="A88" s="596"/>
      <c r="B88" s="597" t="s">
        <v>2104</v>
      </c>
      <c r="C88" s="598" t="s">
        <v>2140</v>
      </c>
      <c r="D88" s="611" t="s">
        <v>2141</v>
      </c>
      <c r="E88" s="611" t="s">
        <v>1733</v>
      </c>
      <c r="F88" s="607">
        <v>2</v>
      </c>
      <c r="G88" s="607"/>
      <c r="H88" s="607"/>
      <c r="I88" s="599"/>
      <c r="J88" s="597" t="e">
        <f>ROUND(F88*(#REF!),2)</f>
        <v>#REF!</v>
      </c>
      <c r="K88" s="600" t="e">
        <f>ROUND(F88*(#REF!),2)</f>
        <v>#REF!</v>
      </c>
      <c r="L88" s="600"/>
      <c r="M88" s="600">
        <f t="shared" si="9"/>
        <v>0</v>
      </c>
      <c r="N88" s="594">
        <v>0.1</v>
      </c>
      <c r="O88" s="594">
        <v>0</v>
      </c>
      <c r="T88" s="453">
        <v>0</v>
      </c>
      <c r="V88" s="453">
        <f t="shared" si="8"/>
        <v>0</v>
      </c>
      <c r="Z88" s="597"/>
    </row>
    <row r="89" spans="1:30" ht="40.5" customHeight="1">
      <c r="A89" s="596"/>
      <c r="B89" s="611" t="s">
        <v>2104</v>
      </c>
      <c r="C89" s="622" t="s">
        <v>2142</v>
      </c>
      <c r="D89" s="611" t="s">
        <v>2143</v>
      </c>
      <c r="E89" s="611" t="s">
        <v>1733</v>
      </c>
      <c r="F89" s="607">
        <v>2</v>
      </c>
      <c r="G89" s="607"/>
      <c r="H89" s="607"/>
      <c r="I89" s="607"/>
      <c r="J89" s="607">
        <f>I89</f>
        <v>0</v>
      </c>
      <c r="K89" s="608" t="e">
        <f>ROUND(F89*(#REF!),2)</f>
        <v>#REF!</v>
      </c>
      <c r="L89" s="608"/>
      <c r="M89" s="623">
        <f t="shared" si="9"/>
        <v>0</v>
      </c>
      <c r="N89" s="624">
        <v>0.11</v>
      </c>
      <c r="O89" s="624">
        <v>0</v>
      </c>
      <c r="V89" s="453">
        <f t="shared" si="8"/>
        <v>0</v>
      </c>
      <c r="Z89" s="625"/>
    </row>
    <row r="90" spans="1:30" ht="39.75" customHeight="1">
      <c r="A90" s="596"/>
      <c r="B90" s="597" t="s">
        <v>2104</v>
      </c>
      <c r="C90" s="598" t="s">
        <v>2144</v>
      </c>
      <c r="D90" s="611" t="s">
        <v>2145</v>
      </c>
      <c r="E90" s="611" t="s">
        <v>1733</v>
      </c>
      <c r="F90" s="607">
        <v>6</v>
      </c>
      <c r="G90" s="607"/>
      <c r="H90" s="607"/>
      <c r="I90" s="599"/>
      <c r="J90" s="597" t="e">
        <f>ROUND(F90*(#REF!),2)</f>
        <v>#REF!</v>
      </c>
      <c r="K90" s="600" t="e">
        <f>ROUND(F90*(#REF!),2)</f>
        <v>#REF!</v>
      </c>
      <c r="L90" s="600"/>
      <c r="M90" s="600">
        <f t="shared" si="9"/>
        <v>0</v>
      </c>
      <c r="N90" s="594">
        <v>0.33600000000000002</v>
      </c>
      <c r="O90" s="594">
        <v>0</v>
      </c>
      <c r="T90" s="453">
        <v>0</v>
      </c>
      <c r="V90" s="453">
        <f t="shared" si="8"/>
        <v>0</v>
      </c>
      <c r="Z90" s="597"/>
      <c r="AC90" s="602"/>
      <c r="AD90" s="610"/>
    </row>
    <row r="91" spans="1:30" ht="35.25" customHeight="1">
      <c r="A91" s="596"/>
      <c r="B91" s="597" t="s">
        <v>2104</v>
      </c>
      <c r="C91" s="598" t="s">
        <v>2146</v>
      </c>
      <c r="D91" s="611" t="s">
        <v>2147</v>
      </c>
      <c r="E91" s="611" t="s">
        <v>1733</v>
      </c>
      <c r="F91" s="607">
        <v>3</v>
      </c>
      <c r="G91" s="607"/>
      <c r="H91" s="607"/>
      <c r="I91" s="599"/>
      <c r="J91" s="597" t="e">
        <f>ROUND(F91*(#REF!),2)</f>
        <v>#REF!</v>
      </c>
      <c r="K91" s="600" t="e">
        <f>ROUND(F91*(#REF!),2)</f>
        <v>#REF!</v>
      </c>
      <c r="L91" s="600"/>
      <c r="M91" s="600">
        <f t="shared" si="9"/>
        <v>0</v>
      </c>
      <c r="N91" s="594">
        <v>0.17399999999999999</v>
      </c>
      <c r="O91" s="594">
        <v>0</v>
      </c>
      <c r="T91" s="453">
        <v>0</v>
      </c>
      <c r="V91" s="453">
        <f t="shared" si="8"/>
        <v>0</v>
      </c>
      <c r="Z91" s="597"/>
    </row>
    <row r="92" spans="1:30" ht="42" customHeight="1">
      <c r="A92" s="596"/>
      <c r="B92" s="597" t="s">
        <v>2104</v>
      </c>
      <c r="C92" s="598" t="s">
        <v>2148</v>
      </c>
      <c r="D92" s="611" t="s">
        <v>2149</v>
      </c>
      <c r="E92" s="611" t="s">
        <v>1733</v>
      </c>
      <c r="F92" s="607">
        <v>2</v>
      </c>
      <c r="G92" s="607"/>
      <c r="H92" s="607"/>
      <c r="I92" s="599"/>
      <c r="J92" s="597" t="e">
        <f>ROUND(F92*(#REF!),2)</f>
        <v>#REF!</v>
      </c>
      <c r="K92" s="600" t="e">
        <f>ROUND(F92*(#REF!),2)</f>
        <v>#REF!</v>
      </c>
      <c r="L92" s="600"/>
      <c r="M92" s="600">
        <f t="shared" si="9"/>
        <v>0</v>
      </c>
      <c r="N92" s="594">
        <v>0.122</v>
      </c>
      <c r="O92" s="594">
        <v>0</v>
      </c>
      <c r="T92" s="453">
        <v>0</v>
      </c>
      <c r="V92" s="453">
        <f t="shared" si="8"/>
        <v>0</v>
      </c>
      <c r="Z92" s="597"/>
      <c r="AA92" s="620"/>
      <c r="AB92" s="616"/>
    </row>
    <row r="93" spans="1:30" ht="54" customHeight="1">
      <c r="A93" s="596"/>
      <c r="B93" s="597" t="s">
        <v>2104</v>
      </c>
      <c r="C93" s="598" t="s">
        <v>2150</v>
      </c>
      <c r="D93" s="611" t="s">
        <v>2151</v>
      </c>
      <c r="E93" s="611" t="s">
        <v>1733</v>
      </c>
      <c r="F93" s="607">
        <v>10</v>
      </c>
      <c r="G93" s="607"/>
      <c r="H93" s="607"/>
      <c r="I93" s="599"/>
      <c r="J93" s="597"/>
      <c r="K93" s="600" t="e">
        <f>ROUND(F93*(#REF!),2)</f>
        <v>#REF!</v>
      </c>
      <c r="L93" s="600">
        <f t="shared" ref="L93:L97" si="10">ROUND(F93*(G93+H93),2)</f>
        <v>0</v>
      </c>
      <c r="M93" s="600"/>
      <c r="N93" s="594"/>
      <c r="O93" s="594"/>
      <c r="Z93" s="597"/>
      <c r="AA93" s="620"/>
      <c r="AB93" s="616"/>
    </row>
    <row r="94" spans="1:30" ht="54" customHeight="1">
      <c r="A94" s="596"/>
      <c r="B94" s="597" t="s">
        <v>2104</v>
      </c>
      <c r="C94" s="598" t="s">
        <v>2152</v>
      </c>
      <c r="D94" s="611" t="s">
        <v>2153</v>
      </c>
      <c r="E94" s="611" t="s">
        <v>1733</v>
      </c>
      <c r="F94" s="607">
        <v>42</v>
      </c>
      <c r="G94" s="607"/>
      <c r="H94" s="607"/>
      <c r="I94" s="599"/>
      <c r="J94" s="597"/>
      <c r="K94" s="600" t="e">
        <f>ROUND(F94*(#REF!),2)</f>
        <v>#REF!</v>
      </c>
      <c r="L94" s="600">
        <f t="shared" si="10"/>
        <v>0</v>
      </c>
      <c r="M94" s="600"/>
      <c r="N94" s="594"/>
      <c r="O94" s="594"/>
      <c r="Z94" s="597"/>
      <c r="AA94" s="620"/>
      <c r="AB94" s="616"/>
    </row>
    <row r="95" spans="1:30" ht="55.5" customHeight="1">
      <c r="A95" s="596"/>
      <c r="B95" s="597" t="s">
        <v>2104</v>
      </c>
      <c r="C95" s="598" t="s">
        <v>2154</v>
      </c>
      <c r="D95" s="611" t="s">
        <v>2155</v>
      </c>
      <c r="E95" s="611" t="s">
        <v>1733</v>
      </c>
      <c r="F95" s="607">
        <v>5</v>
      </c>
      <c r="G95" s="607"/>
      <c r="H95" s="607"/>
      <c r="I95" s="599"/>
      <c r="J95" s="597"/>
      <c r="K95" s="600" t="e">
        <f>ROUND(F95*(#REF!),2)</f>
        <v>#REF!</v>
      </c>
      <c r="L95" s="600">
        <f t="shared" si="10"/>
        <v>0</v>
      </c>
      <c r="M95" s="600"/>
      <c r="N95" s="594"/>
      <c r="O95" s="594"/>
      <c r="Z95" s="597"/>
      <c r="AA95" s="620"/>
      <c r="AB95" s="616"/>
    </row>
    <row r="96" spans="1:30" ht="52.5" customHeight="1">
      <c r="A96" s="596"/>
      <c r="B96" s="597" t="s">
        <v>2104</v>
      </c>
      <c r="C96" s="598" t="s">
        <v>2156</v>
      </c>
      <c r="D96" s="611" t="s">
        <v>2157</v>
      </c>
      <c r="E96" s="611" t="s">
        <v>1733</v>
      </c>
      <c r="F96" s="607">
        <v>11</v>
      </c>
      <c r="G96" s="607"/>
      <c r="H96" s="607"/>
      <c r="I96" s="599"/>
      <c r="J96" s="597"/>
      <c r="K96" s="600" t="e">
        <f>ROUND(F96*(#REF!),2)</f>
        <v>#REF!</v>
      </c>
      <c r="L96" s="600">
        <f t="shared" si="10"/>
        <v>0</v>
      </c>
      <c r="M96" s="600"/>
      <c r="N96" s="594"/>
      <c r="O96" s="594"/>
      <c r="Z96" s="597"/>
      <c r="AA96" s="620"/>
      <c r="AB96" s="616"/>
    </row>
    <row r="97" spans="1:29" ht="46.5" customHeight="1">
      <c r="A97" s="596"/>
      <c r="B97" s="597" t="s">
        <v>2104</v>
      </c>
      <c r="C97" s="598" t="s">
        <v>2158</v>
      </c>
      <c r="D97" s="611" t="s">
        <v>2159</v>
      </c>
      <c r="E97" s="611" t="s">
        <v>1733</v>
      </c>
      <c r="F97" s="607">
        <v>5</v>
      </c>
      <c r="G97" s="607"/>
      <c r="H97" s="607"/>
      <c r="I97" s="599"/>
      <c r="J97" s="597"/>
      <c r="K97" s="600" t="e">
        <f>ROUND(F97*(#REF!),2)</f>
        <v>#REF!</v>
      </c>
      <c r="L97" s="600">
        <f t="shared" si="10"/>
        <v>0</v>
      </c>
      <c r="M97" s="600"/>
      <c r="N97" s="594"/>
      <c r="O97" s="594"/>
      <c r="Z97" s="597"/>
      <c r="AA97" s="620"/>
      <c r="AB97" s="616"/>
    </row>
    <row r="98" spans="1:29">
      <c r="A98" s="593"/>
      <c r="B98" s="593"/>
      <c r="C98" s="593"/>
      <c r="D98" s="593" t="s">
        <v>2080</v>
      </c>
      <c r="E98" s="593"/>
      <c r="F98" s="594"/>
      <c r="G98" s="603"/>
      <c r="H98" s="603"/>
      <c r="I98" s="603"/>
      <c r="J98" s="593"/>
      <c r="K98" s="593"/>
      <c r="L98" s="593">
        <f>ROUND((SUM(L59:L97))/1,2)</f>
        <v>0</v>
      </c>
      <c r="M98" s="593">
        <f>ROUND((SUM(M59:M97))/1,2)</f>
        <v>0</v>
      </c>
      <c r="N98" s="604">
        <f>ROUND((SUM(N59:N97))/1,2)</f>
        <v>2.2200000000000002</v>
      </c>
      <c r="O98" s="594">
        <f>ROUND((SUM(O59:O97))/1,2)</f>
        <v>0</v>
      </c>
      <c r="AA98" s="626"/>
      <c r="AB98" s="627"/>
      <c r="AC98" s="628"/>
    </row>
    <row r="99" spans="1:29">
      <c r="A99" s="593"/>
      <c r="B99" s="593"/>
      <c r="C99" s="593"/>
      <c r="D99" s="593"/>
      <c r="E99" s="593"/>
      <c r="F99" s="594"/>
      <c r="G99" s="603"/>
      <c r="H99" s="603"/>
      <c r="I99" s="603"/>
      <c r="J99" s="593"/>
      <c r="K99" s="593"/>
      <c r="L99" s="593"/>
      <c r="M99" s="593"/>
      <c r="N99" s="604"/>
      <c r="O99" s="594"/>
      <c r="Z99" s="988"/>
      <c r="AA99" s="626"/>
      <c r="AB99" s="627"/>
      <c r="AC99" s="628"/>
    </row>
    <row r="100" spans="1:29">
      <c r="A100" s="593"/>
      <c r="B100" s="593"/>
      <c r="C100" s="612"/>
      <c r="D100" s="1305" t="s">
        <v>2583</v>
      </c>
      <c r="E100" s="612"/>
      <c r="F100" s="624"/>
      <c r="G100" s="603"/>
      <c r="H100" s="603"/>
      <c r="I100" s="603"/>
      <c r="J100" s="593"/>
      <c r="K100" s="593"/>
      <c r="L100" s="593"/>
      <c r="M100" s="593"/>
      <c r="N100" s="604"/>
      <c r="O100" s="594"/>
      <c r="Z100" s="1373"/>
      <c r="AA100" s="626"/>
      <c r="AB100" s="627"/>
      <c r="AC100" s="628"/>
    </row>
    <row r="101" spans="1:29">
      <c r="A101" s="593"/>
      <c r="B101" s="593"/>
      <c r="C101" s="612"/>
      <c r="D101" s="1305" t="s">
        <v>2584</v>
      </c>
      <c r="E101" s="612"/>
      <c r="F101" s="624"/>
      <c r="G101" s="603"/>
      <c r="H101" s="603"/>
      <c r="I101" s="603"/>
      <c r="J101" s="593"/>
      <c r="K101" s="593"/>
      <c r="L101" s="593"/>
      <c r="M101" s="593"/>
      <c r="N101" s="604"/>
      <c r="O101" s="594"/>
      <c r="Z101" s="1374"/>
      <c r="AA101" s="626"/>
      <c r="AB101" s="627"/>
      <c r="AC101" s="628"/>
    </row>
    <row r="102" spans="1:29" ht="17.25" customHeight="1">
      <c r="A102" s="593"/>
      <c r="B102" s="593"/>
      <c r="C102" s="1306" t="s">
        <v>2585</v>
      </c>
      <c r="D102" s="1305" t="s">
        <v>2586</v>
      </c>
      <c r="E102" s="612" t="s">
        <v>725</v>
      </c>
      <c r="F102" s="1307">
        <v>72</v>
      </c>
      <c r="G102" s="603"/>
      <c r="H102" s="603"/>
      <c r="I102" s="603"/>
      <c r="J102" s="593"/>
      <c r="K102" s="593"/>
      <c r="L102" s="593"/>
      <c r="M102" s="593"/>
      <c r="N102" s="604"/>
      <c r="O102" s="594"/>
      <c r="Z102" s="1374"/>
      <c r="AA102" s="626"/>
      <c r="AB102" s="627"/>
      <c r="AC102" s="628"/>
    </row>
    <row r="103" spans="1:29" ht="17.25" customHeight="1">
      <c r="A103" s="593"/>
      <c r="B103" s="593"/>
      <c r="C103" s="1306" t="s">
        <v>2587</v>
      </c>
      <c r="D103" s="1305" t="s">
        <v>2588</v>
      </c>
      <c r="E103" s="612" t="s">
        <v>725</v>
      </c>
      <c r="F103" s="1307">
        <v>18</v>
      </c>
      <c r="G103" s="603"/>
      <c r="H103" s="603"/>
      <c r="I103" s="603"/>
      <c r="J103" s="593"/>
      <c r="K103" s="593"/>
      <c r="L103" s="593"/>
      <c r="M103" s="593"/>
      <c r="N103" s="604"/>
      <c r="O103" s="594"/>
      <c r="Z103" s="1374"/>
      <c r="AA103" s="626"/>
      <c r="AB103" s="627"/>
      <c r="AC103" s="628"/>
    </row>
    <row r="104" spans="1:29" ht="17.25" customHeight="1">
      <c r="A104" s="593"/>
      <c r="B104" s="593"/>
      <c r="C104" s="1306" t="s">
        <v>2589</v>
      </c>
      <c r="D104" s="1305" t="s">
        <v>2590</v>
      </c>
      <c r="E104" s="612" t="s">
        <v>725</v>
      </c>
      <c r="F104" s="1307">
        <v>30</v>
      </c>
      <c r="G104" s="603"/>
      <c r="H104" s="603"/>
      <c r="I104" s="603"/>
      <c r="J104" s="593"/>
      <c r="K104" s="593"/>
      <c r="L104" s="593"/>
      <c r="M104" s="593"/>
      <c r="N104" s="604"/>
      <c r="O104" s="594"/>
      <c r="Z104" s="1374"/>
      <c r="AA104" s="626"/>
      <c r="AB104" s="627"/>
      <c r="AC104" s="628"/>
    </row>
    <row r="105" spans="1:29">
      <c r="A105" s="593"/>
      <c r="B105" s="593"/>
      <c r="C105" s="593"/>
      <c r="D105" s="593"/>
      <c r="E105" s="593"/>
      <c r="F105" s="594"/>
      <c r="G105" s="603"/>
      <c r="H105" s="603"/>
      <c r="I105" s="603"/>
      <c r="J105" s="593"/>
      <c r="K105" s="593"/>
      <c r="L105" s="593"/>
      <c r="M105" s="593"/>
      <c r="N105" s="604"/>
      <c r="O105" s="594"/>
      <c r="AA105" s="626"/>
      <c r="AB105" s="627"/>
      <c r="AC105" s="628"/>
    </row>
    <row r="106" spans="1:29">
      <c r="A106" s="593"/>
      <c r="B106" s="593"/>
      <c r="C106" s="612">
        <v>783</v>
      </c>
      <c r="D106" s="612" t="s">
        <v>2517</v>
      </c>
      <c r="E106" s="612"/>
      <c r="F106" s="624"/>
      <c r="G106" s="603"/>
      <c r="H106" s="603"/>
      <c r="I106" s="603"/>
      <c r="J106" s="593"/>
      <c r="K106" s="593"/>
      <c r="L106" s="593"/>
      <c r="M106" s="593"/>
      <c r="N106" s="1301">
        <f>N107+N108</f>
        <v>4.9000000000000002E-2</v>
      </c>
      <c r="O106" s="1301">
        <f>O107+O108</f>
        <v>0</v>
      </c>
      <c r="Z106" s="1372"/>
      <c r="AA106" s="626"/>
      <c r="AB106" s="627"/>
      <c r="AC106" s="628"/>
    </row>
    <row r="107" spans="1:29" ht="24.75" customHeight="1">
      <c r="A107" s="593"/>
      <c r="B107" s="593"/>
      <c r="C107" s="612">
        <v>783212100</v>
      </c>
      <c r="D107" s="612" t="s">
        <v>2518</v>
      </c>
      <c r="E107" s="612" t="s">
        <v>134</v>
      </c>
      <c r="F107" s="1302">
        <v>10</v>
      </c>
      <c r="G107" s="603"/>
      <c r="H107" s="603"/>
      <c r="I107" s="603"/>
      <c r="J107" s="593"/>
      <c r="K107" s="593"/>
      <c r="L107" s="593"/>
      <c r="M107" s="593"/>
      <c r="N107" s="624">
        <v>3.0000000000000001E-3</v>
      </c>
      <c r="O107" s="624">
        <v>0</v>
      </c>
      <c r="Z107" s="1372"/>
      <c r="AA107" s="626"/>
      <c r="AB107" s="627"/>
      <c r="AC107" s="628"/>
    </row>
    <row r="108" spans="1:29" ht="32.25" customHeight="1">
      <c r="A108" s="600"/>
      <c r="B108" s="600"/>
      <c r="C108" s="612">
        <v>783414140</v>
      </c>
      <c r="D108" s="611" t="s">
        <v>2519</v>
      </c>
      <c r="E108" s="612" t="s">
        <v>134</v>
      </c>
      <c r="F108" s="1302">
        <v>705</v>
      </c>
      <c r="G108" s="595"/>
      <c r="H108" s="595"/>
      <c r="I108" s="595"/>
      <c r="J108" s="593"/>
      <c r="K108" s="593"/>
      <c r="L108" s="593"/>
      <c r="M108" s="593"/>
      <c r="N108" s="1292">
        <v>4.5999999999999999E-2</v>
      </c>
      <c r="O108" s="1303">
        <v>0</v>
      </c>
      <c r="Z108" s="1372"/>
    </row>
    <row r="109" spans="1:29">
      <c r="A109" s="600"/>
      <c r="B109" s="600"/>
      <c r="C109" s="600"/>
      <c r="D109" s="600"/>
      <c r="E109" s="600"/>
      <c r="F109" s="605"/>
      <c r="G109" s="606"/>
      <c r="H109" s="606"/>
      <c r="I109" s="606"/>
      <c r="J109" s="600"/>
      <c r="K109" s="600"/>
      <c r="L109" s="600"/>
      <c r="M109" s="600"/>
      <c r="N109" s="608"/>
      <c r="O109" s="608"/>
      <c r="Z109" s="1372"/>
    </row>
    <row r="110" spans="1:29">
      <c r="A110" s="593"/>
      <c r="B110" s="593"/>
      <c r="C110" s="593"/>
      <c r="D110" s="629" t="s">
        <v>1891</v>
      </c>
      <c r="E110" s="593"/>
      <c r="F110" s="594"/>
      <c r="G110" s="603"/>
      <c r="H110" s="603"/>
      <c r="I110" s="603"/>
      <c r="J110" s="593"/>
      <c r="K110" s="593"/>
      <c r="L110" s="593">
        <f>ROUND((SUM(L23:L108))/2,2)</f>
        <v>0</v>
      </c>
      <c r="M110" s="593">
        <f>ROUND((SUM(M23:M108))/2,2)</f>
        <v>0</v>
      </c>
      <c r="N110" s="1301">
        <f>ROUND((SUM(N40+N56+N98+N106))/1,2)</f>
        <v>7.82</v>
      </c>
      <c r="O110" s="1301">
        <f>ROUND((SUM(O23:O108))/2,2)</f>
        <v>0</v>
      </c>
      <c r="Z110" s="1372"/>
    </row>
    <row r="111" spans="1:29">
      <c r="A111" s="630"/>
      <c r="B111" s="630" t="s">
        <v>2788</v>
      </c>
      <c r="C111" s="630"/>
      <c r="D111" s="630"/>
      <c r="E111" s="630"/>
      <c r="F111" s="631" t="s">
        <v>1896</v>
      </c>
      <c r="G111" s="632"/>
      <c r="H111" s="632"/>
      <c r="I111" s="632"/>
      <c r="J111" s="630"/>
      <c r="K111" s="630" t="e">
        <f>ROUND((SUM(K23:K110)),2)</f>
        <v>#REF!</v>
      </c>
      <c r="L111" s="633">
        <f>ROUND((SUM(L23:L110))/3,2)</f>
        <v>0</v>
      </c>
      <c r="M111" s="633">
        <f>ROUND((SUM(M23:M110))/3,2)</f>
        <v>0</v>
      </c>
      <c r="N111" s="1304">
        <f>N11+ROUND((SUM(N23:N110))/3,2)</f>
        <v>8.7100000000000009</v>
      </c>
      <c r="O111" s="1304">
        <f>ROUND((SUM(O23:O110))/3,2)</f>
        <v>0</v>
      </c>
      <c r="V111" s="453">
        <f>(SUM(V23:V110))</f>
        <v>0</v>
      </c>
    </row>
    <row r="113" spans="26:26">
      <c r="Z113" s="626"/>
    </row>
  </sheetData>
  <mergeCells count="1">
    <mergeCell ref="B6:C6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SO 01 - Vykurovanie</oddHeader>
    <oddFooter xml:space="preserve">&amp;RStrana &amp;P z &amp;N   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J6" sqref="J6"/>
    </sheetView>
  </sheetViews>
  <sheetFormatPr defaultRowHeight="15"/>
  <cols>
    <col min="1" max="1" width="2" style="453" customWidth="1"/>
    <col min="2" max="2" width="4.33203125" style="453" customWidth="1"/>
    <col min="3" max="3" width="5.5" style="453" customWidth="1"/>
    <col min="4" max="6" width="12.5" style="453" customWidth="1"/>
    <col min="7" max="7" width="4.33203125" style="453" customWidth="1"/>
    <col min="8" max="8" width="23" style="453" customWidth="1"/>
    <col min="9" max="10" width="12.5" style="453" customWidth="1"/>
    <col min="11" max="26" width="0" style="453" hidden="1" customWidth="1"/>
    <col min="27" max="16384" width="9.33203125" style="453"/>
  </cols>
  <sheetData>
    <row r="1" spans="1:23" ht="27.95" customHeight="1" thickBot="1">
      <c r="A1" s="450"/>
      <c r="B1" s="451"/>
      <c r="C1" s="451"/>
      <c r="D1" s="451"/>
      <c r="E1" s="451"/>
      <c r="F1" s="452" t="s">
        <v>2160</v>
      </c>
      <c r="G1" s="451"/>
      <c r="H1" s="451"/>
      <c r="I1" s="451"/>
      <c r="J1" s="451"/>
      <c r="W1" s="453">
        <v>30.126000000000001</v>
      </c>
    </row>
    <row r="2" spans="1:23" ht="27" customHeight="1" thickTop="1">
      <c r="A2" s="454"/>
      <c r="B2" s="1536" t="str">
        <f>'[1]Kl ZTI'!B2:F2</f>
        <v>Stavba: SOŠ PZ KE, zateplenie bloku A a rekonštrukcia bloku E</v>
      </c>
      <c r="C2" s="1537"/>
      <c r="D2" s="1537"/>
      <c r="E2" s="1537"/>
      <c r="F2" s="1538"/>
      <c r="G2" s="455" t="s">
        <v>1843</v>
      </c>
      <c r="H2" s="456"/>
      <c r="I2" s="457"/>
      <c r="J2" s="458"/>
    </row>
    <row r="3" spans="1:23" ht="26.25" customHeight="1">
      <c r="A3" s="454"/>
      <c r="B3" s="1527" t="s">
        <v>1844</v>
      </c>
      <c r="C3" s="1528"/>
      <c r="D3" s="1528"/>
      <c r="E3" s="1528"/>
      <c r="F3" s="1529"/>
      <c r="G3" s="459"/>
      <c r="H3" s="459"/>
      <c r="I3" s="460"/>
      <c r="J3" s="461"/>
    </row>
    <row r="4" spans="1:23" ht="18" customHeight="1">
      <c r="A4" s="454"/>
      <c r="B4" s="467" t="s">
        <v>2161</v>
      </c>
      <c r="C4" s="530"/>
      <c r="D4" s="468"/>
      <c r="E4" s="468"/>
      <c r="F4" s="468"/>
      <c r="G4" s="468"/>
      <c r="H4" s="468"/>
      <c r="I4" s="634" t="s">
        <v>2162</v>
      </c>
      <c r="J4" s="461"/>
    </row>
    <row r="5" spans="1:23" ht="18" customHeight="1" thickBot="1">
      <c r="A5" s="454"/>
      <c r="B5" s="467" t="s">
        <v>1847</v>
      </c>
      <c r="C5" s="464"/>
      <c r="D5" s="459"/>
      <c r="E5" s="459"/>
      <c r="F5" s="468" t="s">
        <v>1621</v>
      </c>
      <c r="G5" s="459"/>
      <c r="H5" s="459"/>
      <c r="I5" s="469" t="s">
        <v>1849</v>
      </c>
      <c r="J5" s="1354" t="s">
        <v>2757</v>
      </c>
    </row>
    <row r="6" spans="1:23" ht="18" customHeight="1" thickTop="1">
      <c r="A6" s="454"/>
      <c r="B6" s="470" t="s">
        <v>2743</v>
      </c>
      <c r="C6" s="471"/>
      <c r="D6" s="472"/>
      <c r="E6" s="472"/>
      <c r="F6" s="472"/>
      <c r="G6" s="473" t="s">
        <v>1850</v>
      </c>
      <c r="H6" s="472"/>
      <c r="I6" s="474"/>
      <c r="J6" s="475"/>
    </row>
    <row r="7" spans="1:23" ht="18" customHeight="1">
      <c r="A7" s="454"/>
      <c r="B7" s="476"/>
      <c r="C7" s="477"/>
      <c r="D7" s="478"/>
      <c r="E7" s="478"/>
      <c r="F7" s="478"/>
      <c r="G7" s="479" t="s">
        <v>1851</v>
      </c>
      <c r="H7" s="478"/>
      <c r="I7" s="480"/>
      <c r="J7" s="481"/>
    </row>
    <row r="8" spans="1:23" ht="18" customHeight="1">
      <c r="A8" s="454"/>
      <c r="B8" s="467" t="s">
        <v>1682</v>
      </c>
      <c r="C8" s="464"/>
      <c r="D8" s="459"/>
      <c r="E8" s="459"/>
      <c r="F8" s="459"/>
      <c r="G8" s="468" t="s">
        <v>1850</v>
      </c>
      <c r="H8" s="459"/>
      <c r="I8" s="460"/>
      <c r="J8" s="461"/>
    </row>
    <row r="9" spans="1:23" ht="18" customHeight="1">
      <c r="A9" s="454"/>
      <c r="B9" s="463"/>
      <c r="C9" s="464"/>
      <c r="D9" s="459"/>
      <c r="E9" s="459"/>
      <c r="F9" s="459"/>
      <c r="G9" s="468" t="s">
        <v>1851</v>
      </c>
      <c r="H9" s="459"/>
      <c r="I9" s="460"/>
      <c r="J9" s="461"/>
    </row>
    <row r="10" spans="1:23" ht="18" customHeight="1">
      <c r="A10" s="454"/>
      <c r="B10" s="467" t="s">
        <v>1679</v>
      </c>
      <c r="C10" s="464"/>
      <c r="D10" s="459"/>
      <c r="E10" s="459"/>
      <c r="F10" s="459"/>
      <c r="G10" s="468" t="s">
        <v>1850</v>
      </c>
      <c r="H10" s="459"/>
      <c r="I10" s="460"/>
      <c r="J10" s="461"/>
    </row>
    <row r="11" spans="1:23" ht="18" customHeight="1" thickBot="1">
      <c r="A11" s="454"/>
      <c r="B11" s="463"/>
      <c r="C11" s="464"/>
      <c r="D11" s="459"/>
      <c r="E11" s="459"/>
      <c r="F11" s="459"/>
      <c r="G11" s="468" t="s">
        <v>1851</v>
      </c>
      <c r="H11" s="459"/>
      <c r="I11" s="460"/>
      <c r="J11" s="461"/>
    </row>
    <row r="12" spans="1:23" ht="18" customHeight="1" thickTop="1">
      <c r="A12" s="454"/>
      <c r="B12" s="482"/>
      <c r="C12" s="471"/>
      <c r="D12" s="472"/>
      <c r="E12" s="472"/>
      <c r="F12" s="472"/>
      <c r="G12" s="472"/>
      <c r="H12" s="472"/>
      <c r="I12" s="474"/>
      <c r="J12" s="475"/>
    </row>
    <row r="13" spans="1:23" ht="18" customHeight="1">
      <c r="A13" s="454"/>
      <c r="B13" s="476"/>
      <c r="C13" s="477"/>
      <c r="D13" s="478"/>
      <c r="E13" s="478"/>
      <c r="F13" s="478"/>
      <c r="G13" s="478"/>
      <c r="H13" s="478"/>
      <c r="I13" s="480"/>
      <c r="J13" s="481"/>
    </row>
    <row r="14" spans="1:23" ht="18" customHeight="1" thickBot="1">
      <c r="A14" s="454"/>
      <c r="B14" s="463"/>
      <c r="C14" s="464"/>
      <c r="D14" s="459"/>
      <c r="E14" s="459"/>
      <c r="F14" s="459"/>
      <c r="G14" s="459"/>
      <c r="H14" s="459"/>
      <c r="I14" s="460"/>
      <c r="J14" s="461"/>
    </row>
    <row r="15" spans="1:23" ht="18" customHeight="1" thickTop="1">
      <c r="A15" s="454"/>
      <c r="B15" s="483" t="s">
        <v>1853</v>
      </c>
      <c r="C15" s="484" t="s">
        <v>1854</v>
      </c>
      <c r="D15" s="484" t="s">
        <v>1855</v>
      </c>
      <c r="E15" s="485" t="s">
        <v>1856</v>
      </c>
      <c r="F15" s="486" t="s">
        <v>1857</v>
      </c>
      <c r="G15" s="487" t="s">
        <v>1858</v>
      </c>
      <c r="H15" s="488" t="s">
        <v>1859</v>
      </c>
      <c r="I15" s="457"/>
      <c r="J15" s="475"/>
    </row>
    <row r="16" spans="1:23" ht="18" customHeight="1">
      <c r="A16" s="454"/>
      <c r="B16" s="489">
        <v>1</v>
      </c>
      <c r="C16" s="490" t="s">
        <v>1860</v>
      </c>
      <c r="D16" s="491"/>
      <c r="E16" s="492"/>
      <c r="F16" s="493"/>
      <c r="G16" s="494">
        <v>6</v>
      </c>
      <c r="H16" s="495" t="s">
        <v>1861</v>
      </c>
      <c r="I16" s="496"/>
      <c r="J16" s="497"/>
    </row>
    <row r="17" spans="1:26" ht="18" customHeight="1">
      <c r="A17" s="454"/>
      <c r="B17" s="498">
        <v>2</v>
      </c>
      <c r="C17" s="499" t="s">
        <v>1862</v>
      </c>
      <c r="D17" s="500"/>
      <c r="E17" s="501"/>
      <c r="F17" s="493"/>
      <c r="G17" s="503">
        <v>7</v>
      </c>
      <c r="H17" s="504" t="s">
        <v>1863</v>
      </c>
      <c r="I17" s="496"/>
      <c r="J17" s="505"/>
    </row>
    <row r="18" spans="1:26" ht="18" customHeight="1">
      <c r="A18" s="454"/>
      <c r="B18" s="506">
        <v>3</v>
      </c>
      <c r="C18" s="507" t="s">
        <v>1864</v>
      </c>
      <c r="D18" s="508"/>
      <c r="E18" s="509"/>
      <c r="F18" s="510"/>
      <c r="G18" s="503">
        <v>8</v>
      </c>
      <c r="H18" s="504" t="s">
        <v>1865</v>
      </c>
      <c r="I18" s="496"/>
      <c r="J18" s="505"/>
    </row>
    <row r="19" spans="1:26" ht="18" customHeight="1">
      <c r="A19" s="454"/>
      <c r="B19" s="506">
        <v>4</v>
      </c>
      <c r="C19" s="511"/>
      <c r="D19" s="508"/>
      <c r="E19" s="509"/>
      <c r="F19" s="510"/>
      <c r="G19" s="503">
        <v>9</v>
      </c>
      <c r="H19" s="512"/>
      <c r="I19" s="496"/>
      <c r="J19" s="513"/>
    </row>
    <row r="20" spans="1:26" ht="18" customHeight="1" thickBot="1">
      <c r="A20" s="454"/>
      <c r="B20" s="506">
        <v>5</v>
      </c>
      <c r="C20" s="514" t="s">
        <v>1691</v>
      </c>
      <c r="D20" s="635"/>
      <c r="E20" s="516"/>
      <c r="F20" s="517"/>
      <c r="G20" s="503">
        <v>10</v>
      </c>
      <c r="H20" s="504" t="s">
        <v>1691</v>
      </c>
      <c r="I20" s="518"/>
      <c r="J20" s="519"/>
    </row>
    <row r="21" spans="1:26" ht="18" customHeight="1" thickTop="1">
      <c r="A21" s="454"/>
      <c r="B21" s="520" t="s">
        <v>1866</v>
      </c>
      <c r="C21" s="521" t="s">
        <v>1867</v>
      </c>
      <c r="D21" s="636"/>
      <c r="E21" s="523"/>
      <c r="F21" s="524"/>
      <c r="G21" s="520" t="s">
        <v>1868</v>
      </c>
      <c r="H21" s="488" t="s">
        <v>1867</v>
      </c>
      <c r="I21" s="480"/>
      <c r="J21" s="525"/>
    </row>
    <row r="22" spans="1:26" ht="18" customHeight="1">
      <c r="A22" s="454"/>
      <c r="B22" s="494">
        <v>11</v>
      </c>
      <c r="C22" s="526" t="s">
        <v>1869</v>
      </c>
      <c r="D22" s="527"/>
      <c r="E22" s="528" t="s">
        <v>1870</v>
      </c>
      <c r="F22" s="502"/>
      <c r="G22" s="494">
        <v>16</v>
      </c>
      <c r="H22" s="495" t="s">
        <v>1871</v>
      </c>
      <c r="I22" s="529" t="s">
        <v>1870</v>
      </c>
      <c r="J22" s="497"/>
      <c r="U22" s="453">
        <v>1</v>
      </c>
      <c r="V22" s="453">
        <v>1</v>
      </c>
      <c r="W22" s="453">
        <v>1</v>
      </c>
      <c r="X22" s="453">
        <v>1</v>
      </c>
      <c r="Y22" s="453">
        <v>1</v>
      </c>
      <c r="Z22" s="453">
        <v>1</v>
      </c>
    </row>
    <row r="23" spans="1:26" ht="18" customHeight="1">
      <c r="A23" s="454"/>
      <c r="B23" s="503">
        <v>12</v>
      </c>
      <c r="C23" s="530" t="s">
        <v>1872</v>
      </c>
      <c r="D23" s="531"/>
      <c r="E23" s="528" t="s">
        <v>1873</v>
      </c>
      <c r="F23" s="510"/>
      <c r="G23" s="503">
        <v>17</v>
      </c>
      <c r="H23" s="504" t="s">
        <v>1874</v>
      </c>
      <c r="I23" s="529" t="s">
        <v>1870</v>
      </c>
      <c r="J23" s="505"/>
      <c r="U23" s="453">
        <v>1</v>
      </c>
      <c r="V23" s="453">
        <v>1</v>
      </c>
      <c r="W23" s="453">
        <v>0</v>
      </c>
      <c r="X23" s="453">
        <v>1</v>
      </c>
      <c r="Y23" s="453">
        <v>1</v>
      </c>
      <c r="Z23" s="453">
        <v>1</v>
      </c>
    </row>
    <row r="24" spans="1:26" ht="18" customHeight="1">
      <c r="A24" s="454"/>
      <c r="B24" s="503">
        <v>13</v>
      </c>
      <c r="C24" s="530" t="s">
        <v>1875</v>
      </c>
      <c r="D24" s="531"/>
      <c r="E24" s="528" t="s">
        <v>1870</v>
      </c>
      <c r="F24" s="510"/>
      <c r="G24" s="503">
        <v>18</v>
      </c>
      <c r="H24" s="504" t="s">
        <v>1876</v>
      </c>
      <c r="I24" s="529" t="s">
        <v>1873</v>
      </c>
      <c r="J24" s="505"/>
      <c r="U24" s="453">
        <v>1</v>
      </c>
      <c r="V24" s="453">
        <v>1</v>
      </c>
      <c r="W24" s="453">
        <v>1</v>
      </c>
      <c r="X24" s="453">
        <v>1</v>
      </c>
      <c r="Y24" s="453">
        <v>1</v>
      </c>
      <c r="Z24" s="453">
        <v>0</v>
      </c>
    </row>
    <row r="25" spans="1:26" ht="18" customHeight="1">
      <c r="A25" s="454"/>
      <c r="B25" s="503">
        <v>14</v>
      </c>
      <c r="C25" s="464"/>
      <c r="D25" s="531"/>
      <c r="E25" s="532"/>
      <c r="F25" s="533"/>
      <c r="G25" s="503">
        <v>19</v>
      </c>
      <c r="H25" s="512"/>
      <c r="I25" s="496"/>
      <c r="J25" s="513"/>
    </row>
    <row r="26" spans="1:26" ht="18" customHeight="1" thickBot="1">
      <c r="A26" s="454"/>
      <c r="B26" s="503">
        <v>15</v>
      </c>
      <c r="C26" s="530"/>
      <c r="D26" s="531"/>
      <c r="E26" s="531"/>
      <c r="F26" s="534"/>
      <c r="G26" s="503">
        <v>20</v>
      </c>
      <c r="H26" s="504" t="s">
        <v>1691</v>
      </c>
      <c r="I26" s="518"/>
      <c r="J26" s="519"/>
    </row>
    <row r="27" spans="1:26" ht="18" customHeight="1" thickTop="1">
      <c r="A27" s="454"/>
      <c r="B27" s="535"/>
      <c r="C27" s="536" t="s">
        <v>2021</v>
      </c>
      <c r="D27" s="537"/>
      <c r="E27" s="538"/>
      <c r="F27" s="539"/>
      <c r="G27" s="540" t="s">
        <v>1878</v>
      </c>
      <c r="H27" s="541" t="s">
        <v>1671</v>
      </c>
      <c r="I27" s="480"/>
      <c r="J27" s="542"/>
    </row>
    <row r="28" spans="1:26" ht="18" customHeight="1">
      <c r="A28" s="454"/>
      <c r="B28" s="543"/>
      <c r="C28" s="544"/>
      <c r="D28" s="545"/>
      <c r="E28" s="546"/>
      <c r="F28" s="454"/>
      <c r="G28" s="547">
        <v>21</v>
      </c>
      <c r="H28" s="548" t="s">
        <v>1879</v>
      </c>
      <c r="I28" s="549"/>
      <c r="J28" s="550"/>
    </row>
    <row r="29" spans="1:26" ht="18" customHeight="1">
      <c r="A29" s="454"/>
      <c r="B29" s="551"/>
      <c r="C29" s="552"/>
      <c r="D29" s="553"/>
      <c r="E29" s="546"/>
      <c r="F29" s="454"/>
      <c r="G29" s="494">
        <v>22</v>
      </c>
      <c r="H29" s="495" t="s">
        <v>1880</v>
      </c>
      <c r="I29" s="554"/>
      <c r="J29" s="555"/>
    </row>
    <row r="30" spans="1:26" ht="18" customHeight="1">
      <c r="A30" s="454"/>
      <c r="B30" s="463"/>
      <c r="C30" s="512"/>
      <c r="D30" s="496"/>
      <c r="E30" s="546"/>
      <c r="F30" s="454"/>
      <c r="G30" s="503">
        <v>23</v>
      </c>
      <c r="H30" s="504" t="s">
        <v>1881</v>
      </c>
      <c r="I30" s="528"/>
      <c r="J30" s="556"/>
    </row>
    <row r="31" spans="1:26" ht="18" customHeight="1">
      <c r="A31" s="454"/>
      <c r="B31" s="557"/>
      <c r="C31" s="558"/>
      <c r="D31" s="559"/>
      <c r="E31" s="546"/>
      <c r="F31" s="454"/>
      <c r="G31" s="547">
        <v>24</v>
      </c>
      <c r="H31" s="548" t="s">
        <v>1691</v>
      </c>
      <c r="I31" s="560"/>
      <c r="J31" s="561"/>
    </row>
    <row r="32" spans="1:26" ht="18" customHeight="1" thickBot="1">
      <c r="A32" s="454"/>
      <c r="B32" s="476"/>
      <c r="C32" s="562"/>
      <c r="D32" s="563"/>
      <c r="E32" s="564"/>
      <c r="F32" s="565"/>
      <c r="G32" s="494" t="s">
        <v>1882</v>
      </c>
      <c r="H32" s="562"/>
      <c r="I32" s="563"/>
      <c r="J32" s="566"/>
    </row>
    <row r="33" spans="1:10" ht="18" customHeight="1" thickTop="1">
      <c r="A33" s="454"/>
      <c r="B33" s="535"/>
      <c r="C33" s="538"/>
      <c r="D33" s="567" t="s">
        <v>1883</v>
      </c>
      <c r="E33" s="568"/>
      <c r="F33" s="569"/>
      <c r="G33" s="570">
        <v>26</v>
      </c>
      <c r="H33" s="571" t="s">
        <v>1884</v>
      </c>
      <c r="I33" s="539"/>
      <c r="J33" s="572"/>
    </row>
    <row r="34" spans="1:10" ht="18" customHeight="1">
      <c r="A34" s="454"/>
      <c r="B34" s="573"/>
      <c r="C34" s="574"/>
      <c r="D34" s="575"/>
      <c r="E34" s="575"/>
      <c r="F34" s="575"/>
      <c r="G34" s="575"/>
      <c r="H34" s="575"/>
      <c r="I34" s="539"/>
      <c r="J34" s="576"/>
    </row>
    <row r="35" spans="1:10" ht="18" customHeight="1">
      <c r="A35" s="454"/>
      <c r="B35" s="543"/>
      <c r="C35" s="546"/>
      <c r="D35" s="450"/>
      <c r="E35" s="450"/>
      <c r="F35" s="450"/>
      <c r="G35" s="450"/>
      <c r="H35" s="450"/>
      <c r="I35" s="454"/>
      <c r="J35" s="577"/>
    </row>
    <row r="36" spans="1:10" ht="18" customHeight="1">
      <c r="A36" s="454"/>
      <c r="B36" s="543"/>
      <c r="C36" s="546"/>
      <c r="D36" s="450"/>
      <c r="E36" s="450"/>
      <c r="F36" s="450"/>
      <c r="G36" s="450"/>
      <c r="H36" s="450"/>
      <c r="I36" s="454"/>
      <c r="J36" s="577"/>
    </row>
    <row r="37" spans="1:10" ht="18" customHeight="1">
      <c r="A37" s="454"/>
      <c r="B37" s="543"/>
      <c r="C37" s="546"/>
      <c r="D37" s="450"/>
      <c r="E37" s="450"/>
      <c r="F37" s="450"/>
      <c r="G37" s="450"/>
      <c r="H37" s="450"/>
      <c r="I37" s="454"/>
      <c r="J37" s="577"/>
    </row>
    <row r="38" spans="1:10" ht="18" customHeight="1">
      <c r="A38" s="454"/>
      <c r="B38" s="543"/>
      <c r="C38" s="546"/>
      <c r="D38" s="450"/>
      <c r="E38" s="450"/>
      <c r="F38" s="450"/>
      <c r="G38" s="450"/>
      <c r="H38" s="450"/>
      <c r="I38" s="454"/>
      <c r="J38" s="577"/>
    </row>
    <row r="39" spans="1:10" ht="18" customHeight="1">
      <c r="A39" s="454"/>
      <c r="B39" s="543"/>
      <c r="C39" s="546"/>
      <c r="D39" s="450"/>
      <c r="E39" s="450"/>
      <c r="F39" s="450"/>
      <c r="G39" s="450"/>
      <c r="H39" s="450"/>
      <c r="I39" s="454"/>
      <c r="J39" s="577"/>
    </row>
    <row r="40" spans="1:10" ht="18" customHeight="1" thickBot="1">
      <c r="A40" s="454"/>
      <c r="B40" s="551"/>
      <c r="C40" s="564"/>
      <c r="D40" s="451"/>
      <c r="E40" s="451"/>
      <c r="F40" s="451"/>
      <c r="G40" s="451"/>
      <c r="H40" s="451"/>
      <c r="I40" s="565"/>
      <c r="J40" s="578"/>
    </row>
    <row r="41" spans="1:10" ht="15.75" thickTop="1">
      <c r="A41" s="454"/>
      <c r="B41" s="568"/>
      <c r="C41" s="568"/>
      <c r="D41" s="568"/>
      <c r="E41" s="568"/>
      <c r="F41" s="568"/>
      <c r="G41" s="568"/>
      <c r="H41" s="568"/>
      <c r="I41" s="568"/>
      <c r="J41" s="568"/>
    </row>
  </sheetData>
  <mergeCells count="2">
    <mergeCell ref="B2:F2"/>
    <mergeCell ref="B3:F3"/>
  </mergeCells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view="pageLayout" topLeftCell="B7" zoomScale="95" zoomScaleNormal="120" zoomScaleSheetLayoutView="106" zoomScalePageLayoutView="95" workbookViewId="0">
      <selection activeCell="D35" sqref="D35"/>
    </sheetView>
  </sheetViews>
  <sheetFormatPr defaultRowHeight="15"/>
  <cols>
    <col min="1" max="1" width="5.5" style="453" hidden="1" customWidth="1"/>
    <col min="2" max="2" width="9.83203125" style="453" customWidth="1"/>
    <col min="3" max="3" width="14.6640625" style="453" customWidth="1"/>
    <col min="4" max="4" width="52.1640625" style="453" customWidth="1"/>
    <col min="5" max="5" width="6.6640625" style="453" customWidth="1"/>
    <col min="6" max="6" width="11.33203125" style="453" customWidth="1"/>
    <col min="7" max="7" width="12.33203125" style="453" customWidth="1"/>
    <col min="8" max="8" width="12.5" style="453" customWidth="1"/>
    <col min="9" max="9" width="13.6640625" style="453" customWidth="1"/>
    <col min="10" max="15" width="0" style="453" hidden="1" customWidth="1"/>
    <col min="16" max="16" width="10.6640625" style="453" customWidth="1"/>
    <col min="17" max="18" width="0" style="453" hidden="1" customWidth="1"/>
    <col min="19" max="19" width="10.5" style="453" customWidth="1"/>
    <col min="20" max="26" width="0" style="453" hidden="1" customWidth="1"/>
    <col min="27" max="29" width="9.33203125" style="453"/>
    <col min="30" max="30" width="40.6640625" style="453" customWidth="1"/>
    <col min="31" max="16384" width="9.33203125" style="453"/>
  </cols>
  <sheetData>
    <row r="1" spans="1:30">
      <c r="A1" s="450"/>
      <c r="B1" s="579" t="s">
        <v>2743</v>
      </c>
      <c r="C1" s="450"/>
      <c r="D1" s="450"/>
      <c r="E1" s="579" t="s">
        <v>1621</v>
      </c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S1" s="450"/>
      <c r="W1" s="453">
        <v>30.126000000000001</v>
      </c>
    </row>
    <row r="2" spans="1:30">
      <c r="A2" s="450"/>
      <c r="B2" s="579" t="s">
        <v>1679</v>
      </c>
      <c r="C2" s="450"/>
      <c r="D2" s="450"/>
      <c r="E2" s="580" t="s">
        <v>2163</v>
      </c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S2" s="450"/>
    </row>
    <row r="3" spans="1:30">
      <c r="A3" s="450"/>
      <c r="B3" s="579" t="s">
        <v>1682</v>
      </c>
      <c r="C3" s="450"/>
      <c r="D3" s="450"/>
      <c r="E3" s="579" t="s">
        <v>2760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S3" s="450"/>
    </row>
    <row r="4" spans="1:30">
      <c r="A4" s="450"/>
      <c r="B4" s="1544" t="str">
        <f>'[1]RZP ZTI'!A5</f>
        <v>Stavba : SOŠ PZ Košice, zateplenie bloku A a rekonštrukcia bloku E</v>
      </c>
      <c r="C4" s="1545"/>
      <c r="D4" s="1546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S4" s="450"/>
    </row>
    <row r="5" spans="1:30">
      <c r="A5" s="450"/>
      <c r="B5" s="1547" t="s">
        <v>2164</v>
      </c>
      <c r="C5" s="1547"/>
      <c r="D5" s="1547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S5" s="450"/>
    </row>
    <row r="6" spans="1:30">
      <c r="A6" s="450"/>
      <c r="B6" s="1141"/>
      <c r="C6" s="1141" t="s">
        <v>2165</v>
      </c>
      <c r="D6" s="1141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S6" s="450"/>
    </row>
    <row r="7" spans="1:30">
      <c r="A7" s="450"/>
      <c r="B7" s="579" t="s">
        <v>2166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S7" s="450"/>
    </row>
    <row r="8" spans="1:30">
      <c r="A8" s="450"/>
      <c r="B8" s="579" t="s">
        <v>2167</v>
      </c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S8" s="450"/>
    </row>
    <row r="9" spans="1:30">
      <c r="A9" s="451"/>
      <c r="B9" s="452" t="s">
        <v>1887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S9" s="451"/>
      <c r="AC9" s="585"/>
      <c r="AD9" s="586"/>
    </row>
    <row r="10" spans="1:30" ht="15.75">
      <c r="A10" s="581" t="s">
        <v>1901</v>
      </c>
      <c r="B10" s="581" t="s">
        <v>1902</v>
      </c>
      <c r="C10" s="581" t="s">
        <v>1708</v>
      </c>
      <c r="D10" s="581" t="s">
        <v>1903</v>
      </c>
      <c r="E10" s="581" t="s">
        <v>1904</v>
      </c>
      <c r="F10" s="581" t="s">
        <v>90</v>
      </c>
      <c r="G10" s="581" t="s">
        <v>1855</v>
      </c>
      <c r="H10" s="581" t="s">
        <v>1856</v>
      </c>
      <c r="I10" s="581" t="s">
        <v>1905</v>
      </c>
      <c r="J10" s="581"/>
      <c r="K10" s="581"/>
      <c r="L10" s="581"/>
      <c r="M10" s="581"/>
      <c r="N10" s="581"/>
      <c r="O10" s="581"/>
      <c r="P10" s="581" t="s">
        <v>1906</v>
      </c>
      <c r="Q10" s="582"/>
      <c r="R10" s="582"/>
      <c r="S10" s="581" t="s">
        <v>2023</v>
      </c>
      <c r="T10" s="584"/>
      <c r="U10" s="584"/>
      <c r="V10" s="584"/>
      <c r="W10" s="584"/>
      <c r="X10" s="584"/>
      <c r="Y10" s="584"/>
      <c r="Z10" s="584"/>
    </row>
    <row r="11" spans="1:30">
      <c r="A11" s="587"/>
      <c r="B11" s="587"/>
      <c r="C11" s="588"/>
      <c r="D11" s="589" t="s">
        <v>2168</v>
      </c>
      <c r="E11" s="587"/>
      <c r="F11" s="590"/>
      <c r="G11" s="591"/>
      <c r="H11" s="591"/>
      <c r="I11" s="591"/>
      <c r="J11" s="587"/>
      <c r="K11" s="587"/>
      <c r="L11" s="587"/>
      <c r="M11" s="587"/>
      <c r="N11" s="587"/>
      <c r="O11" s="587"/>
      <c r="P11" s="587"/>
      <c r="Q11" s="592"/>
      <c r="R11" s="592"/>
      <c r="S11" s="587"/>
      <c r="T11" s="592"/>
      <c r="U11" s="592"/>
      <c r="V11" s="592"/>
      <c r="W11" s="592"/>
      <c r="X11" s="592"/>
      <c r="Y11" s="592"/>
      <c r="Z11" s="592"/>
    </row>
    <row r="12" spans="1:30">
      <c r="A12" s="593"/>
      <c r="B12" s="593"/>
      <c r="C12" s="593"/>
      <c r="D12" s="593" t="s">
        <v>2169</v>
      </c>
      <c r="E12" s="593"/>
      <c r="F12" s="594"/>
      <c r="G12" s="595"/>
      <c r="H12" s="595"/>
      <c r="I12" s="595"/>
      <c r="J12" s="593"/>
      <c r="K12" s="593"/>
      <c r="L12" s="593"/>
      <c r="M12" s="593"/>
      <c r="N12" s="593"/>
      <c r="O12" s="593"/>
      <c r="P12" s="593"/>
      <c r="Q12" s="592"/>
      <c r="R12" s="592"/>
      <c r="S12" s="593"/>
      <c r="T12" s="592"/>
      <c r="U12" s="592"/>
      <c r="V12" s="592"/>
      <c r="W12" s="592"/>
      <c r="X12" s="592"/>
      <c r="Y12" s="592"/>
      <c r="Z12" s="592"/>
    </row>
    <row r="13" spans="1:30" ht="24.95" customHeight="1">
      <c r="A13" s="596"/>
      <c r="B13" s="597" t="s">
        <v>2170</v>
      </c>
      <c r="C13" s="598" t="s">
        <v>2171</v>
      </c>
      <c r="D13" s="597" t="s">
        <v>2172</v>
      </c>
      <c r="E13" s="597" t="s">
        <v>1733</v>
      </c>
      <c r="F13" s="599">
        <v>5</v>
      </c>
      <c r="G13" s="607"/>
      <c r="H13" s="599"/>
      <c r="I13" s="599"/>
      <c r="J13" s="597">
        <f>ROUND(F13*(N13),2)</f>
        <v>48.55</v>
      </c>
      <c r="K13" s="600">
        <f>ROUND(F13*(O13),2)</f>
        <v>0</v>
      </c>
      <c r="L13" s="600">
        <f>ROUND(F13*(G13+H13),2)</f>
        <v>0</v>
      </c>
      <c r="M13" s="600"/>
      <c r="N13" s="600">
        <v>9.7100000000000009</v>
      </c>
      <c r="O13" s="600"/>
      <c r="P13" s="594">
        <v>0.4</v>
      </c>
      <c r="Q13" s="601"/>
      <c r="R13" s="601">
        <v>5.0543183999999998E-2</v>
      </c>
      <c r="S13" s="594">
        <v>0</v>
      </c>
      <c r="X13" s="453">
        <v>0</v>
      </c>
      <c r="Z13" s="453">
        <f>0.058844*POWER(I13,0.952797)</f>
        <v>0</v>
      </c>
    </row>
    <row r="14" spans="1:30" ht="24.95" customHeight="1">
      <c r="A14" s="596"/>
      <c r="B14" s="597"/>
      <c r="C14" s="1437" t="s">
        <v>2795</v>
      </c>
      <c r="D14" s="1438" t="s">
        <v>376</v>
      </c>
      <c r="E14" s="1437" t="s">
        <v>157</v>
      </c>
      <c r="F14" s="1439">
        <v>0.4</v>
      </c>
      <c r="G14" s="607"/>
      <c r="H14" s="599"/>
      <c r="I14" s="599"/>
      <c r="J14" s="597"/>
      <c r="K14" s="600"/>
      <c r="L14" s="600"/>
      <c r="M14" s="600"/>
      <c r="N14" s="600"/>
      <c r="O14" s="600"/>
      <c r="P14" s="594"/>
      <c r="Q14" s="601"/>
      <c r="R14" s="601"/>
      <c r="S14" s="594"/>
    </row>
    <row r="15" spans="1:30" ht="24.95" customHeight="1">
      <c r="A15" s="596"/>
      <c r="B15" s="597"/>
      <c r="C15" s="1437" t="s">
        <v>2796</v>
      </c>
      <c r="D15" s="1438" t="s">
        <v>383</v>
      </c>
      <c r="E15" s="1437" t="s">
        <v>157</v>
      </c>
      <c r="F15" s="1439">
        <v>0.4</v>
      </c>
      <c r="G15" s="607"/>
      <c r="H15" s="599"/>
      <c r="I15" s="599"/>
      <c r="J15" s="597"/>
      <c r="K15" s="600"/>
      <c r="L15" s="600"/>
      <c r="M15" s="600"/>
      <c r="N15" s="600"/>
      <c r="O15" s="600"/>
      <c r="P15" s="594"/>
      <c r="Q15" s="601"/>
      <c r="R15" s="601"/>
      <c r="S15" s="594"/>
    </row>
    <row r="16" spans="1:30" ht="24.95" customHeight="1">
      <c r="A16" s="596"/>
      <c r="B16" s="597"/>
      <c r="C16" s="1437" t="s">
        <v>2797</v>
      </c>
      <c r="D16" s="1438" t="s">
        <v>386</v>
      </c>
      <c r="E16" s="1437" t="s">
        <v>157</v>
      </c>
      <c r="F16" s="1439">
        <v>12</v>
      </c>
      <c r="G16" s="607"/>
      <c r="H16" s="599"/>
      <c r="I16" s="599"/>
      <c r="J16" s="597"/>
      <c r="K16" s="600"/>
      <c r="L16" s="600"/>
      <c r="M16" s="600"/>
      <c r="N16" s="600"/>
      <c r="O16" s="600"/>
      <c r="P16" s="594"/>
      <c r="Q16" s="601"/>
      <c r="R16" s="601"/>
      <c r="S16" s="594"/>
    </row>
    <row r="17" spans="1:31" ht="24.95" customHeight="1">
      <c r="A17" s="596"/>
      <c r="B17" s="597"/>
      <c r="C17" s="1437" t="s">
        <v>2798</v>
      </c>
      <c r="D17" s="1438" t="s">
        <v>389</v>
      </c>
      <c r="E17" s="1437" t="s">
        <v>157</v>
      </c>
      <c r="F17" s="1439">
        <v>1.6</v>
      </c>
      <c r="G17" s="607"/>
      <c r="H17" s="599"/>
      <c r="I17" s="599"/>
      <c r="J17" s="597"/>
      <c r="K17" s="600"/>
      <c r="L17" s="600"/>
      <c r="M17" s="600"/>
      <c r="N17" s="600"/>
      <c r="O17" s="600"/>
      <c r="P17" s="594"/>
      <c r="Q17" s="601"/>
      <c r="R17" s="601"/>
      <c r="S17" s="594"/>
    </row>
    <row r="18" spans="1:31" ht="29.25" customHeight="1">
      <c r="A18" s="596"/>
      <c r="B18" s="597"/>
      <c r="C18" s="1437" t="s">
        <v>2799</v>
      </c>
      <c r="D18" s="1438" t="s">
        <v>2802</v>
      </c>
      <c r="E18" s="1437" t="s">
        <v>157</v>
      </c>
      <c r="F18" s="1439">
        <v>0.4</v>
      </c>
      <c r="G18" s="607"/>
      <c r="H18" s="599"/>
      <c r="I18" s="599"/>
      <c r="J18" s="597"/>
      <c r="K18" s="600"/>
      <c r="L18" s="600"/>
      <c r="M18" s="600"/>
      <c r="N18" s="600"/>
      <c r="O18" s="600"/>
      <c r="P18" s="594"/>
      <c r="Q18" s="601"/>
      <c r="R18" s="601"/>
      <c r="S18" s="594"/>
    </row>
    <row r="19" spans="1:31">
      <c r="A19" s="593"/>
      <c r="B19" s="593"/>
      <c r="C19" s="593"/>
      <c r="D19" s="593" t="s">
        <v>2169</v>
      </c>
      <c r="E19" s="593"/>
      <c r="F19" s="594"/>
      <c r="G19" s="603"/>
      <c r="H19" s="603"/>
      <c r="I19" s="603"/>
      <c r="J19" s="593"/>
      <c r="K19" s="593"/>
      <c r="L19" s="593">
        <f>ROUND((SUM(L12:L13))/1,2)</f>
        <v>0</v>
      </c>
      <c r="M19" s="593">
        <f>ROUND((SUM(M12:M13))/1,2)</f>
        <v>0</v>
      </c>
      <c r="N19" s="593"/>
      <c r="O19" s="593"/>
      <c r="P19" s="604">
        <f>ROUND((SUM(P12:P13))/1,2)</f>
        <v>0.4</v>
      </c>
      <c r="Q19" s="592"/>
      <c r="R19" s="592"/>
      <c r="S19" s="604">
        <f>ROUND((SUM(S12:S13))/1,2)</f>
        <v>0</v>
      </c>
      <c r="T19" s="592"/>
      <c r="U19" s="592"/>
      <c r="V19" s="592"/>
      <c r="W19" s="592"/>
      <c r="X19" s="592"/>
      <c r="Y19" s="592"/>
      <c r="Z19" s="592"/>
    </row>
    <row r="20" spans="1:31">
      <c r="A20" s="600"/>
      <c r="B20" s="600"/>
      <c r="C20" s="600"/>
      <c r="D20" s="600"/>
      <c r="E20" s="600"/>
      <c r="F20" s="605"/>
      <c r="G20" s="606"/>
      <c r="H20" s="606"/>
      <c r="I20" s="606"/>
      <c r="J20" s="600"/>
      <c r="K20" s="600"/>
      <c r="L20" s="600"/>
      <c r="M20" s="600"/>
      <c r="N20" s="600"/>
      <c r="O20" s="600"/>
      <c r="P20" s="600"/>
      <c r="S20" s="600"/>
    </row>
    <row r="21" spans="1:31">
      <c r="A21" s="593"/>
      <c r="B21" s="593"/>
      <c r="C21" s="593"/>
      <c r="D21" s="629" t="s">
        <v>2168</v>
      </c>
      <c r="E21" s="593"/>
      <c r="F21" s="594"/>
      <c r="G21" s="603"/>
      <c r="H21" s="603"/>
      <c r="I21" s="603"/>
      <c r="J21" s="595"/>
      <c r="K21" s="593"/>
      <c r="L21" s="595">
        <f>ROUND((SUM(L11:L20))/2,2)</f>
        <v>0</v>
      </c>
      <c r="M21" s="595">
        <f>ROUND((SUM(M11:M20))/2,2)</f>
        <v>0</v>
      </c>
      <c r="N21" s="593"/>
      <c r="O21" s="593"/>
      <c r="P21" s="604">
        <f>ROUND((SUM(P11:P20))/2,2)</f>
        <v>0.4</v>
      </c>
      <c r="S21" s="604">
        <f>ROUND((SUM(S11:S20))/2,2)</f>
        <v>0</v>
      </c>
    </row>
    <row r="22" spans="1:31">
      <c r="A22" s="600"/>
      <c r="B22" s="600"/>
      <c r="C22" s="600"/>
      <c r="D22" s="600"/>
      <c r="E22" s="600"/>
      <c r="F22" s="605"/>
      <c r="G22" s="606"/>
      <c r="H22" s="606"/>
      <c r="I22" s="606"/>
      <c r="J22" s="600"/>
      <c r="K22" s="600"/>
      <c r="L22" s="600"/>
      <c r="M22" s="600"/>
      <c r="N22" s="600"/>
      <c r="O22" s="600"/>
      <c r="P22" s="600"/>
      <c r="S22" s="600"/>
    </row>
    <row r="23" spans="1:31">
      <c r="A23" s="593"/>
      <c r="B23" s="593"/>
      <c r="C23" s="593"/>
      <c r="D23" s="629" t="s">
        <v>2173</v>
      </c>
      <c r="E23" s="593"/>
      <c r="F23" s="594"/>
      <c r="G23" s="595"/>
      <c r="H23" s="595"/>
      <c r="I23" s="595"/>
      <c r="J23" s="593"/>
      <c r="K23" s="593"/>
      <c r="L23" s="593"/>
      <c r="M23" s="593"/>
      <c r="N23" s="593"/>
      <c r="O23" s="593"/>
      <c r="P23" s="593"/>
      <c r="Q23" s="592"/>
      <c r="R23" s="592"/>
      <c r="S23" s="593"/>
      <c r="T23" s="592"/>
      <c r="U23" s="592"/>
      <c r="V23" s="592"/>
      <c r="W23" s="592"/>
      <c r="X23" s="592"/>
      <c r="Y23" s="592"/>
      <c r="Z23" s="592"/>
    </row>
    <row r="24" spans="1:31">
      <c r="A24" s="593"/>
      <c r="B24" s="593"/>
      <c r="C24" s="593"/>
      <c r="D24" s="593" t="s">
        <v>2174</v>
      </c>
      <c r="E24" s="593"/>
      <c r="F24" s="594"/>
      <c r="G24" s="595"/>
      <c r="H24" s="595"/>
      <c r="I24" s="595"/>
      <c r="J24" s="593"/>
      <c r="K24" s="593"/>
      <c r="L24" s="593"/>
      <c r="M24" s="593"/>
      <c r="N24" s="593"/>
      <c r="O24" s="593"/>
      <c r="P24" s="593"/>
      <c r="Q24" s="592"/>
      <c r="R24" s="592"/>
      <c r="S24" s="593"/>
      <c r="T24" s="592"/>
      <c r="U24" s="592"/>
      <c r="V24" s="592"/>
      <c r="W24" s="592"/>
      <c r="X24" s="592"/>
      <c r="Y24" s="592"/>
      <c r="Z24" s="592"/>
      <c r="AC24" s="988"/>
      <c r="AD24" s="988"/>
      <c r="AE24" s="988"/>
    </row>
    <row r="25" spans="1:31" ht="21.75" customHeight="1">
      <c r="A25" s="596"/>
      <c r="B25" s="597" t="s">
        <v>2175</v>
      </c>
      <c r="C25" s="598" t="s">
        <v>2176</v>
      </c>
      <c r="D25" s="611" t="s">
        <v>2177</v>
      </c>
      <c r="E25" s="611" t="s">
        <v>1733</v>
      </c>
      <c r="F25" s="607">
        <v>1</v>
      </c>
      <c r="G25" s="607"/>
      <c r="H25" s="607"/>
      <c r="I25" s="599"/>
      <c r="J25" s="597">
        <f t="shared" ref="J25:J37" si="0">ROUND(F25*(N25),2)</f>
        <v>15.28</v>
      </c>
      <c r="K25" s="600">
        <f t="shared" ref="K25:K37" si="1">ROUND(F25*(O25),2)</f>
        <v>0</v>
      </c>
      <c r="L25" s="600">
        <f t="shared" ref="L25:L34" si="2">ROUND(F25*(G25+H25),2)</f>
        <v>0</v>
      </c>
      <c r="M25" s="600"/>
      <c r="N25" s="600">
        <v>15.28</v>
      </c>
      <c r="O25" s="600"/>
      <c r="P25" s="594">
        <v>0</v>
      </c>
      <c r="Q25" s="601"/>
      <c r="R25" s="601">
        <v>0</v>
      </c>
      <c r="S25" s="594">
        <v>0</v>
      </c>
      <c r="X25" s="453">
        <v>0</v>
      </c>
      <c r="Z25" s="453">
        <f t="shared" ref="Z25:Z37" si="3">0.058844*POWER(I25,0.952797)</f>
        <v>0</v>
      </c>
      <c r="AC25" s="988"/>
      <c r="AD25" s="988"/>
      <c r="AE25" s="988"/>
    </row>
    <row r="26" spans="1:31" ht="42" customHeight="1">
      <c r="A26" s="596"/>
      <c r="B26" s="1315" t="s">
        <v>2104</v>
      </c>
      <c r="C26" s="1320" t="s">
        <v>2178</v>
      </c>
      <c r="D26" s="1311" t="s">
        <v>2792</v>
      </c>
      <c r="E26" s="1311" t="s">
        <v>2067</v>
      </c>
      <c r="F26" s="1313">
        <v>1</v>
      </c>
      <c r="G26" s="1313"/>
      <c r="H26" s="1313"/>
      <c r="I26" s="1314"/>
      <c r="J26" s="1315">
        <f>ROUND(F26*(N26),2)</f>
        <v>100.02</v>
      </c>
      <c r="K26" s="1316">
        <f>ROUND(F26*(O26),2)</f>
        <v>0</v>
      </c>
      <c r="L26" s="1316"/>
      <c r="M26" s="1316">
        <f>ROUND(F26*(G26+H26),2)</f>
        <v>0</v>
      </c>
      <c r="N26" s="1316">
        <v>100.02</v>
      </c>
      <c r="O26" s="1316"/>
      <c r="P26" s="1317">
        <v>0</v>
      </c>
      <c r="Q26" s="1318"/>
      <c r="R26" s="1318">
        <v>0</v>
      </c>
      <c r="S26" s="1317">
        <v>0</v>
      </c>
      <c r="X26" s="453">
        <v>0</v>
      </c>
      <c r="Z26" s="453">
        <f>0.058844*POWER(I26,0.952797)</f>
        <v>0</v>
      </c>
      <c r="AC26" s="988"/>
      <c r="AD26" s="1369"/>
      <c r="AE26" s="988"/>
    </row>
    <row r="27" spans="1:31" ht="24.95" customHeight="1">
      <c r="A27" s="596"/>
      <c r="B27" s="597" t="s">
        <v>2175</v>
      </c>
      <c r="C27" s="598" t="s">
        <v>2179</v>
      </c>
      <c r="D27" s="611" t="s">
        <v>2180</v>
      </c>
      <c r="E27" s="611" t="s">
        <v>1733</v>
      </c>
      <c r="F27" s="607">
        <v>5</v>
      </c>
      <c r="G27" s="607"/>
      <c r="H27" s="607"/>
      <c r="I27" s="599"/>
      <c r="J27" s="597">
        <f t="shared" si="0"/>
        <v>346</v>
      </c>
      <c r="K27" s="600">
        <f t="shared" si="1"/>
        <v>0</v>
      </c>
      <c r="L27" s="600">
        <f t="shared" si="2"/>
        <v>0</v>
      </c>
      <c r="M27" s="600"/>
      <c r="N27" s="600">
        <v>69.2</v>
      </c>
      <c r="O27" s="600"/>
      <c r="P27" s="594">
        <v>0</v>
      </c>
      <c r="Q27" s="601"/>
      <c r="R27" s="601">
        <v>0</v>
      </c>
      <c r="S27" s="594">
        <v>0</v>
      </c>
      <c r="X27" s="453">
        <v>0</v>
      </c>
      <c r="Z27" s="453">
        <f t="shared" si="3"/>
        <v>0</v>
      </c>
      <c r="AC27" s="988"/>
      <c r="AD27" s="988"/>
      <c r="AE27" s="988"/>
    </row>
    <row r="28" spans="1:31" ht="30" customHeight="1">
      <c r="A28" s="1310"/>
      <c r="B28" s="1311" t="s">
        <v>2104</v>
      </c>
      <c r="C28" s="1312" t="s">
        <v>2520</v>
      </c>
      <c r="D28" s="1309" t="s">
        <v>2793</v>
      </c>
      <c r="E28" s="1311" t="s">
        <v>1947</v>
      </c>
      <c r="F28" s="1313">
        <v>1</v>
      </c>
      <c r="G28" s="1313"/>
      <c r="H28" s="1313"/>
      <c r="I28" s="1314"/>
      <c r="J28" s="1315"/>
      <c r="K28" s="1316"/>
      <c r="L28" s="1316"/>
      <c r="M28" s="1316"/>
      <c r="N28" s="1316"/>
      <c r="O28" s="1316"/>
      <c r="P28" s="1317">
        <v>0</v>
      </c>
      <c r="Q28" s="1318"/>
      <c r="R28" s="1318">
        <v>0</v>
      </c>
      <c r="S28" s="1317">
        <v>0</v>
      </c>
      <c r="AC28" s="988"/>
      <c r="AD28" s="1369"/>
      <c r="AE28" s="988"/>
    </row>
    <row r="29" spans="1:31" ht="38.25" customHeight="1">
      <c r="A29" s="1310"/>
      <c r="B29" s="1311" t="s">
        <v>2104</v>
      </c>
      <c r="C29" s="1312" t="s">
        <v>2521</v>
      </c>
      <c r="D29" s="1309" t="s">
        <v>2794</v>
      </c>
      <c r="E29" s="1311" t="s">
        <v>1947</v>
      </c>
      <c r="F29" s="1313">
        <v>4</v>
      </c>
      <c r="G29" s="1313"/>
      <c r="H29" s="1313"/>
      <c r="I29" s="1314"/>
      <c r="J29" s="1315"/>
      <c r="K29" s="1316"/>
      <c r="L29" s="1316"/>
      <c r="M29" s="1316"/>
      <c r="N29" s="1316"/>
      <c r="O29" s="1316"/>
      <c r="P29" s="1317">
        <v>0</v>
      </c>
      <c r="Q29" s="1318"/>
      <c r="R29" s="1318">
        <v>0</v>
      </c>
      <c r="S29" s="1317">
        <v>0</v>
      </c>
      <c r="AC29" s="988"/>
      <c r="AD29" s="1369"/>
      <c r="AE29" s="988"/>
    </row>
    <row r="30" spans="1:31" ht="17.25" customHeight="1">
      <c r="A30" s="596"/>
      <c r="B30" s="597" t="s">
        <v>2175</v>
      </c>
      <c r="C30" s="598" t="s">
        <v>2181</v>
      </c>
      <c r="D30" s="611" t="s">
        <v>2734</v>
      </c>
      <c r="E30" s="611" t="s">
        <v>1733</v>
      </c>
      <c r="F30" s="607">
        <v>5</v>
      </c>
      <c r="G30" s="607"/>
      <c r="H30" s="607"/>
      <c r="I30" s="599"/>
      <c r="J30" s="597">
        <f t="shared" si="0"/>
        <v>76.650000000000006</v>
      </c>
      <c r="K30" s="600">
        <f t="shared" si="1"/>
        <v>0</v>
      </c>
      <c r="L30" s="600">
        <f t="shared" si="2"/>
        <v>0</v>
      </c>
      <c r="M30" s="600"/>
      <c r="N30" s="600">
        <v>15.33</v>
      </c>
      <c r="O30" s="600"/>
      <c r="P30" s="594">
        <v>0</v>
      </c>
      <c r="Q30" s="601"/>
      <c r="R30" s="601">
        <v>0</v>
      </c>
      <c r="S30" s="594">
        <v>0</v>
      </c>
      <c r="X30" s="453">
        <v>0</v>
      </c>
      <c r="Z30" s="453">
        <f t="shared" si="3"/>
        <v>0</v>
      </c>
      <c r="AC30" s="988"/>
      <c r="AD30" s="988"/>
      <c r="AE30" s="988"/>
    </row>
    <row r="31" spans="1:31" ht="18.75" customHeight="1">
      <c r="A31" s="596"/>
      <c r="B31" s="597" t="s">
        <v>2175</v>
      </c>
      <c r="C31" s="598" t="s">
        <v>2182</v>
      </c>
      <c r="D31" s="611" t="s">
        <v>2735</v>
      </c>
      <c r="E31" s="611" t="s">
        <v>1733</v>
      </c>
      <c r="F31" s="607">
        <v>5</v>
      </c>
      <c r="G31" s="607"/>
      <c r="H31" s="607"/>
      <c r="I31" s="599"/>
      <c r="J31" s="597">
        <f t="shared" si="0"/>
        <v>128.19999999999999</v>
      </c>
      <c r="K31" s="600">
        <f t="shared" si="1"/>
        <v>0</v>
      </c>
      <c r="L31" s="600">
        <f t="shared" si="2"/>
        <v>0</v>
      </c>
      <c r="M31" s="600"/>
      <c r="N31" s="600">
        <v>25.64</v>
      </c>
      <c r="O31" s="600"/>
      <c r="P31" s="594">
        <v>0</v>
      </c>
      <c r="Q31" s="601"/>
      <c r="R31" s="601">
        <v>0</v>
      </c>
      <c r="S31" s="594">
        <v>0</v>
      </c>
      <c r="X31" s="453">
        <v>0</v>
      </c>
      <c r="Z31" s="453">
        <f t="shared" si="3"/>
        <v>0</v>
      </c>
    </row>
    <row r="32" spans="1:31" ht="24.95" customHeight="1">
      <c r="A32" s="596"/>
      <c r="B32" s="597" t="s">
        <v>2175</v>
      </c>
      <c r="C32" s="598" t="s">
        <v>2183</v>
      </c>
      <c r="D32" s="611" t="s">
        <v>2184</v>
      </c>
      <c r="E32" s="611" t="s">
        <v>1733</v>
      </c>
      <c r="F32" s="607">
        <v>5</v>
      </c>
      <c r="G32" s="607"/>
      <c r="H32" s="607"/>
      <c r="I32" s="599"/>
      <c r="J32" s="597">
        <f t="shared" si="0"/>
        <v>39.299999999999997</v>
      </c>
      <c r="K32" s="600">
        <f t="shared" si="1"/>
        <v>0</v>
      </c>
      <c r="L32" s="600">
        <f t="shared" si="2"/>
        <v>0</v>
      </c>
      <c r="M32" s="600"/>
      <c r="N32" s="600">
        <v>7.86</v>
      </c>
      <c r="O32" s="600"/>
      <c r="P32" s="594">
        <v>0</v>
      </c>
      <c r="Q32" s="601"/>
      <c r="R32" s="601">
        <v>0</v>
      </c>
      <c r="S32" s="594">
        <v>0</v>
      </c>
      <c r="X32" s="453">
        <v>0</v>
      </c>
      <c r="Z32" s="453">
        <f t="shared" si="3"/>
        <v>0</v>
      </c>
    </row>
    <row r="33" spans="1:30" ht="19.5" customHeight="1">
      <c r="A33" s="596"/>
      <c r="B33" s="597" t="s">
        <v>2175</v>
      </c>
      <c r="C33" s="598" t="s">
        <v>2185</v>
      </c>
      <c r="D33" s="611" t="s">
        <v>2186</v>
      </c>
      <c r="E33" s="611" t="s">
        <v>140</v>
      </c>
      <c r="F33" s="607">
        <v>5</v>
      </c>
      <c r="G33" s="607"/>
      <c r="H33" s="607"/>
      <c r="I33" s="599"/>
      <c r="J33" s="597">
        <f t="shared" si="0"/>
        <v>61.7</v>
      </c>
      <c r="K33" s="600">
        <f t="shared" si="1"/>
        <v>0</v>
      </c>
      <c r="L33" s="600">
        <f t="shared" si="2"/>
        <v>0</v>
      </c>
      <c r="M33" s="600"/>
      <c r="N33" s="600">
        <v>12.34</v>
      </c>
      <c r="O33" s="600"/>
      <c r="P33" s="594">
        <v>0</v>
      </c>
      <c r="Q33" s="601"/>
      <c r="R33" s="601">
        <v>0</v>
      </c>
      <c r="S33" s="594">
        <v>0</v>
      </c>
      <c r="X33" s="453">
        <v>0</v>
      </c>
      <c r="Z33" s="453">
        <f t="shared" si="3"/>
        <v>0</v>
      </c>
    </row>
    <row r="34" spans="1:30" ht="19.5" customHeight="1">
      <c r="A34" s="596"/>
      <c r="B34" s="597" t="s">
        <v>2175</v>
      </c>
      <c r="C34" s="598" t="s">
        <v>2187</v>
      </c>
      <c r="D34" s="611" t="s">
        <v>2188</v>
      </c>
      <c r="E34" s="611" t="s">
        <v>1733</v>
      </c>
      <c r="F34" s="607">
        <v>5</v>
      </c>
      <c r="G34" s="607"/>
      <c r="H34" s="607"/>
      <c r="I34" s="599"/>
      <c r="J34" s="597">
        <f t="shared" si="0"/>
        <v>99.1</v>
      </c>
      <c r="K34" s="600">
        <f t="shared" si="1"/>
        <v>0</v>
      </c>
      <c r="L34" s="600">
        <f t="shared" si="2"/>
        <v>0</v>
      </c>
      <c r="M34" s="600"/>
      <c r="N34" s="600">
        <v>19.82</v>
      </c>
      <c r="O34" s="600"/>
      <c r="P34" s="594">
        <v>0</v>
      </c>
      <c r="Q34" s="601"/>
      <c r="R34" s="601">
        <v>0</v>
      </c>
      <c r="S34" s="594">
        <v>0</v>
      </c>
      <c r="X34" s="453">
        <v>0</v>
      </c>
      <c r="Z34" s="453">
        <f t="shared" si="3"/>
        <v>0</v>
      </c>
    </row>
    <row r="35" spans="1:30" ht="32.25" customHeight="1">
      <c r="A35" s="596"/>
      <c r="B35" s="1315" t="s">
        <v>2189</v>
      </c>
      <c r="C35" s="1320" t="s">
        <v>2190</v>
      </c>
      <c r="D35" s="1321" t="s">
        <v>2736</v>
      </c>
      <c r="E35" s="1311" t="s">
        <v>140</v>
      </c>
      <c r="F35" s="1313">
        <v>36</v>
      </c>
      <c r="G35" s="1313"/>
      <c r="H35" s="1313"/>
      <c r="I35" s="1314"/>
      <c r="J35" s="1315">
        <f t="shared" si="0"/>
        <v>737.64</v>
      </c>
      <c r="K35" s="1316">
        <f t="shared" si="1"/>
        <v>0</v>
      </c>
      <c r="L35" s="1316"/>
      <c r="M35" s="1316">
        <f>ROUND(F35*(G35+H35),2)</f>
        <v>0</v>
      </c>
      <c r="N35" s="1316">
        <v>20.49</v>
      </c>
      <c r="O35" s="1316"/>
      <c r="P35" s="1317">
        <v>0</v>
      </c>
      <c r="Q35" s="1318"/>
      <c r="R35" s="1318">
        <v>0</v>
      </c>
      <c r="S35" s="1317">
        <v>0</v>
      </c>
      <c r="X35" s="453">
        <v>0</v>
      </c>
      <c r="Z35" s="453">
        <f t="shared" si="3"/>
        <v>0</v>
      </c>
      <c r="AD35" s="1319"/>
    </row>
    <row r="36" spans="1:30" ht="27.75" customHeight="1">
      <c r="A36" s="596"/>
      <c r="B36" s="1315" t="s">
        <v>2191</v>
      </c>
      <c r="C36" s="1320" t="s">
        <v>2192</v>
      </c>
      <c r="D36" s="1311" t="s">
        <v>2193</v>
      </c>
      <c r="E36" s="1311" t="s">
        <v>2067</v>
      </c>
      <c r="F36" s="1313">
        <v>12</v>
      </c>
      <c r="G36" s="1313"/>
      <c r="H36" s="1313"/>
      <c r="I36" s="1314"/>
      <c r="J36" s="1315">
        <f t="shared" si="0"/>
        <v>47.4</v>
      </c>
      <c r="K36" s="1316">
        <f t="shared" si="1"/>
        <v>0</v>
      </c>
      <c r="L36" s="1316"/>
      <c r="M36" s="1316">
        <f>ROUND(F36*(G36+H36),2)</f>
        <v>0</v>
      </c>
      <c r="N36" s="1316">
        <v>3.95</v>
      </c>
      <c r="O36" s="1316"/>
      <c r="P36" s="1317">
        <v>0</v>
      </c>
      <c r="Q36" s="1318"/>
      <c r="R36" s="1318">
        <v>0</v>
      </c>
      <c r="S36" s="1317">
        <v>0</v>
      </c>
      <c r="X36" s="453">
        <v>0</v>
      </c>
      <c r="Z36" s="453">
        <f t="shared" si="3"/>
        <v>0</v>
      </c>
    </row>
    <row r="37" spans="1:30" ht="29.25" customHeight="1">
      <c r="A37" s="596"/>
      <c r="B37" s="1315" t="s">
        <v>2191</v>
      </c>
      <c r="C37" s="1320" t="s">
        <v>2194</v>
      </c>
      <c r="D37" s="1311" t="s">
        <v>2195</v>
      </c>
      <c r="E37" s="1311" t="s">
        <v>2067</v>
      </c>
      <c r="F37" s="1313">
        <v>8</v>
      </c>
      <c r="G37" s="1313"/>
      <c r="H37" s="1313"/>
      <c r="I37" s="1314"/>
      <c r="J37" s="1315">
        <f t="shared" si="0"/>
        <v>34.24</v>
      </c>
      <c r="K37" s="1316">
        <f t="shared" si="1"/>
        <v>0</v>
      </c>
      <c r="L37" s="1316"/>
      <c r="M37" s="1316">
        <f>ROUND(F37*(G37+H37),2)</f>
        <v>0</v>
      </c>
      <c r="N37" s="1316">
        <v>4.28</v>
      </c>
      <c r="O37" s="1316"/>
      <c r="P37" s="1317">
        <v>0</v>
      </c>
      <c r="Q37" s="1318"/>
      <c r="R37" s="1318">
        <v>0</v>
      </c>
      <c r="S37" s="1317">
        <v>0</v>
      </c>
      <c r="X37" s="453">
        <v>0</v>
      </c>
      <c r="Z37" s="453">
        <f t="shared" si="3"/>
        <v>0</v>
      </c>
    </row>
    <row r="38" spans="1:30" ht="17.25" customHeight="1">
      <c r="A38" s="596"/>
      <c r="B38" s="1315"/>
      <c r="C38" s="1312" t="s">
        <v>2572</v>
      </c>
      <c r="D38" s="1322" t="s">
        <v>2481</v>
      </c>
      <c r="E38" s="1322" t="s">
        <v>2571</v>
      </c>
      <c r="F38" s="1323">
        <v>1</v>
      </c>
      <c r="G38" s="1313"/>
      <c r="H38" s="1313"/>
      <c r="I38" s="1314"/>
      <c r="J38" s="1315"/>
      <c r="K38" s="1316"/>
      <c r="L38" s="1316"/>
      <c r="M38" s="1316"/>
      <c r="N38" s="1316"/>
      <c r="O38" s="1316"/>
      <c r="P38" s="1317">
        <v>2E-3</v>
      </c>
      <c r="Q38" s="1318"/>
      <c r="R38" s="1318"/>
      <c r="S38" s="1317">
        <v>0</v>
      </c>
      <c r="AD38" s="1319"/>
    </row>
    <row r="39" spans="1:30">
      <c r="A39" s="593"/>
      <c r="B39" s="593"/>
      <c r="C39" s="593"/>
      <c r="D39" s="593" t="s">
        <v>2174</v>
      </c>
      <c r="E39" s="593"/>
      <c r="F39" s="594"/>
      <c r="G39" s="603"/>
      <c r="H39" s="603"/>
      <c r="I39" s="603"/>
      <c r="J39" s="593"/>
      <c r="K39" s="593"/>
      <c r="L39" s="593">
        <f>ROUND((SUM(L24:L37))/1,2)</f>
        <v>0</v>
      </c>
      <c r="M39" s="593">
        <f>ROUND((SUM(M24:M37))/1,2)</f>
        <v>0</v>
      </c>
      <c r="N39" s="593"/>
      <c r="O39" s="593"/>
      <c r="P39" s="604">
        <f>ROUND((SUM(P24:P38))/1,2)</f>
        <v>0</v>
      </c>
      <c r="S39" s="604">
        <f>ROUND((SUM(S24:S38))/1,2)</f>
        <v>0</v>
      </c>
    </row>
    <row r="40" spans="1:30">
      <c r="A40" s="600"/>
      <c r="B40" s="600"/>
      <c r="C40" s="600"/>
      <c r="D40" s="600"/>
      <c r="E40" s="600"/>
      <c r="F40" s="605"/>
      <c r="G40" s="606"/>
      <c r="H40" s="606"/>
      <c r="I40" s="606"/>
      <c r="J40" s="600"/>
      <c r="K40" s="600"/>
      <c r="L40" s="600"/>
      <c r="M40" s="600"/>
      <c r="N40" s="600"/>
      <c r="O40" s="600"/>
      <c r="P40" s="600"/>
      <c r="S40" s="600"/>
    </row>
    <row r="41" spans="1:30">
      <c r="A41" s="593"/>
      <c r="B41" s="593"/>
      <c r="C41" s="593"/>
      <c r="D41" s="629" t="s">
        <v>2173</v>
      </c>
      <c r="E41" s="593"/>
      <c r="F41" s="594"/>
      <c r="G41" s="603"/>
      <c r="H41" s="603"/>
      <c r="I41" s="603"/>
      <c r="J41" s="593"/>
      <c r="K41" s="593"/>
      <c r="L41" s="593">
        <f>ROUND((SUM(L23:L40))/2,2)</f>
        <v>0</v>
      </c>
      <c r="M41" s="593">
        <f>ROUND((SUM(M23:M40))/2,2)</f>
        <v>0</v>
      </c>
      <c r="N41" s="593"/>
      <c r="O41" s="593"/>
      <c r="P41" s="604">
        <f>ROUND((SUM(P23:P40))/2,2)</f>
        <v>0</v>
      </c>
      <c r="S41" s="604">
        <f>ROUND((SUM(S23:S40))/2,2)</f>
        <v>0</v>
      </c>
    </row>
    <row r="42" spans="1:30">
      <c r="A42" s="630"/>
      <c r="B42" s="630" t="s">
        <v>2787</v>
      </c>
      <c r="C42" s="630"/>
      <c r="D42" s="630"/>
      <c r="E42" s="630"/>
      <c r="F42" s="631" t="s">
        <v>1896</v>
      </c>
      <c r="G42" s="632"/>
      <c r="H42" s="632"/>
      <c r="I42" s="632"/>
      <c r="J42" s="630"/>
      <c r="K42" s="630">
        <f>ROUND((SUM(K11:K41)),2)</f>
        <v>0</v>
      </c>
      <c r="L42" s="630">
        <f>ROUND((SUM(L11:L41))/3,2)</f>
        <v>0</v>
      </c>
      <c r="M42" s="630">
        <f>ROUND((SUM(M11:M41))/3,2)</f>
        <v>0</v>
      </c>
      <c r="N42" s="630"/>
      <c r="O42" s="630"/>
      <c r="P42" s="631">
        <f>ROUND((SUM(P11:P41))/3,2)</f>
        <v>0.4</v>
      </c>
      <c r="S42" s="631">
        <f>ROUND((SUM(S11:S41))/3,2)</f>
        <v>0</v>
      </c>
      <c r="Z42" s="453">
        <f>(SUM(Z11:Z41))</f>
        <v>0</v>
      </c>
    </row>
    <row r="43" spans="1:30">
      <c r="AD43" s="602"/>
    </row>
  </sheetData>
  <mergeCells count="2">
    <mergeCell ref="B4:D4"/>
    <mergeCell ref="B5:D5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Zariadenie č. 5:  Vetranie WC, spŕch na 1.NP a 2 NP</oddHeader>
    <oddFooter xml:space="preserve">&amp;RStrana &amp;P z &amp;N   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H3" sqref="H3"/>
    </sheetView>
  </sheetViews>
  <sheetFormatPr defaultRowHeight="15"/>
  <cols>
    <col min="1" max="1" width="2" style="453" customWidth="1"/>
    <col min="2" max="2" width="4.33203125" style="453" customWidth="1"/>
    <col min="3" max="3" width="5.5" style="453" customWidth="1"/>
    <col min="4" max="6" width="12.5" style="453" customWidth="1"/>
    <col min="7" max="7" width="4.33203125" style="453" customWidth="1"/>
    <col min="8" max="8" width="23" style="453" customWidth="1"/>
    <col min="9" max="10" width="12.5" style="453" customWidth="1"/>
    <col min="11" max="26" width="0" style="453" hidden="1" customWidth="1"/>
    <col min="27" max="16384" width="9.33203125" style="453"/>
  </cols>
  <sheetData>
    <row r="1" spans="1:23" ht="27.95" customHeight="1" thickBot="1">
      <c r="A1" s="450"/>
      <c r="B1" s="451"/>
      <c r="C1" s="451"/>
      <c r="D1" s="451"/>
      <c r="E1" s="451"/>
      <c r="F1" s="452" t="s">
        <v>2160</v>
      </c>
      <c r="G1" s="451"/>
      <c r="H1" s="451"/>
      <c r="I1" s="451"/>
      <c r="J1" s="451"/>
      <c r="W1" s="453">
        <v>30.126000000000001</v>
      </c>
    </row>
    <row r="2" spans="1:23" ht="29.25" customHeight="1" thickTop="1">
      <c r="A2" s="454"/>
      <c r="B2" s="1536" t="str">
        <f>'[1]Kl ZTI'!B2:F2</f>
        <v>Stavba: SOŠ PZ KE, zateplenie bloku A a rekonštrukcia bloku E</v>
      </c>
      <c r="C2" s="1537"/>
      <c r="D2" s="1537"/>
      <c r="E2" s="1537"/>
      <c r="F2" s="1538"/>
      <c r="G2" s="455" t="s">
        <v>1843</v>
      </c>
      <c r="H2" s="456"/>
      <c r="I2" s="457"/>
      <c r="J2" s="458"/>
    </row>
    <row r="3" spans="1:23" ht="26.25" customHeight="1">
      <c r="A3" s="454"/>
      <c r="B3" s="1527" t="s">
        <v>2196</v>
      </c>
      <c r="C3" s="1528"/>
      <c r="D3" s="1528"/>
      <c r="E3" s="1528"/>
      <c r="F3" s="1529"/>
      <c r="G3" s="459"/>
      <c r="H3" s="459"/>
      <c r="I3" s="460"/>
      <c r="J3" s="461"/>
    </row>
    <row r="4" spans="1:23" ht="18" customHeight="1">
      <c r="A4" s="454"/>
      <c r="B4" s="1539" t="s">
        <v>2197</v>
      </c>
      <c r="C4" s="1540"/>
      <c r="D4" s="1540"/>
      <c r="E4" s="1540"/>
      <c r="F4" s="1540"/>
      <c r="G4" s="1540"/>
      <c r="H4" s="1541"/>
      <c r="I4" s="634" t="s">
        <v>2022</v>
      </c>
      <c r="J4" s="461"/>
    </row>
    <row r="5" spans="1:23" ht="18" customHeight="1" thickBot="1">
      <c r="A5" s="454"/>
      <c r="B5" s="467" t="s">
        <v>1847</v>
      </c>
      <c r="C5" s="464"/>
      <c r="D5" s="459"/>
      <c r="E5" s="459"/>
      <c r="F5" s="468" t="s">
        <v>1621</v>
      </c>
      <c r="G5" s="459"/>
      <c r="H5" s="459"/>
      <c r="I5" s="469" t="s">
        <v>1849</v>
      </c>
      <c r="J5" s="1354" t="s">
        <v>2757</v>
      </c>
    </row>
    <row r="6" spans="1:23" ht="18" customHeight="1" thickTop="1">
      <c r="A6" s="454"/>
      <c r="B6" s="470" t="s">
        <v>2743</v>
      </c>
      <c r="C6" s="471"/>
      <c r="D6" s="472"/>
      <c r="E6" s="472"/>
      <c r="F6" s="472"/>
      <c r="G6" s="473" t="s">
        <v>1850</v>
      </c>
      <c r="H6" s="472"/>
      <c r="I6" s="474"/>
      <c r="J6" s="475"/>
    </row>
    <row r="7" spans="1:23" ht="18" customHeight="1">
      <c r="A7" s="454"/>
      <c r="B7" s="476"/>
      <c r="C7" s="477"/>
      <c r="D7" s="478"/>
      <c r="E7" s="478"/>
      <c r="F7" s="478"/>
      <c r="G7" s="479" t="s">
        <v>1851</v>
      </c>
      <c r="H7" s="478"/>
      <c r="I7" s="480"/>
      <c r="J7" s="481"/>
    </row>
    <row r="8" spans="1:23" ht="18" customHeight="1">
      <c r="A8" s="454"/>
      <c r="B8" s="467" t="s">
        <v>1682</v>
      </c>
      <c r="C8" s="464"/>
      <c r="D8" s="459"/>
      <c r="E8" s="459"/>
      <c r="F8" s="459"/>
      <c r="G8" s="468" t="s">
        <v>1850</v>
      </c>
      <c r="H8" s="459"/>
      <c r="I8" s="460"/>
      <c r="J8" s="461"/>
    </row>
    <row r="9" spans="1:23" ht="18" customHeight="1">
      <c r="A9" s="454"/>
      <c r="B9" s="463"/>
      <c r="C9" s="464"/>
      <c r="D9" s="459"/>
      <c r="E9" s="459"/>
      <c r="F9" s="459"/>
      <c r="G9" s="468" t="s">
        <v>1851</v>
      </c>
      <c r="H9" s="459"/>
      <c r="I9" s="460"/>
      <c r="J9" s="461"/>
    </row>
    <row r="10" spans="1:23" ht="18" customHeight="1">
      <c r="A10" s="454"/>
      <c r="B10" s="467" t="s">
        <v>1679</v>
      </c>
      <c r="C10" s="464"/>
      <c r="D10" s="459"/>
      <c r="E10" s="459"/>
      <c r="F10" s="459"/>
      <c r="G10" s="468" t="s">
        <v>1850</v>
      </c>
      <c r="H10" s="459"/>
      <c r="I10" s="460"/>
      <c r="J10" s="461"/>
    </row>
    <row r="11" spans="1:23" ht="18" customHeight="1" thickBot="1">
      <c r="A11" s="454"/>
      <c r="B11" s="463"/>
      <c r="C11" s="464"/>
      <c r="D11" s="459"/>
      <c r="E11" s="459"/>
      <c r="F11" s="459"/>
      <c r="G11" s="468" t="s">
        <v>1851</v>
      </c>
      <c r="H11" s="459"/>
      <c r="I11" s="460"/>
      <c r="J11" s="461"/>
    </row>
    <row r="12" spans="1:23" ht="18" customHeight="1" thickTop="1">
      <c r="A12" s="454"/>
      <c r="B12" s="482"/>
      <c r="C12" s="471"/>
      <c r="D12" s="472"/>
      <c r="E12" s="472"/>
      <c r="F12" s="472"/>
      <c r="G12" s="472"/>
      <c r="H12" s="472"/>
      <c r="I12" s="474"/>
      <c r="J12" s="475"/>
    </row>
    <row r="13" spans="1:23" ht="18" customHeight="1">
      <c r="A13" s="454"/>
      <c r="B13" s="476"/>
      <c r="C13" s="477"/>
      <c r="D13" s="478"/>
      <c r="E13" s="478"/>
      <c r="F13" s="478"/>
      <c r="G13" s="478"/>
      <c r="H13" s="478"/>
      <c r="I13" s="480"/>
      <c r="J13" s="481"/>
    </row>
    <row r="14" spans="1:23" ht="18" customHeight="1" thickBot="1">
      <c r="A14" s="454"/>
      <c r="B14" s="463"/>
      <c r="C14" s="464"/>
      <c r="D14" s="459"/>
      <c r="E14" s="459"/>
      <c r="F14" s="459"/>
      <c r="G14" s="459"/>
      <c r="H14" s="459"/>
      <c r="I14" s="460"/>
      <c r="J14" s="461"/>
    </row>
    <row r="15" spans="1:23" ht="18" customHeight="1" thickTop="1">
      <c r="A15" s="454"/>
      <c r="B15" s="483" t="s">
        <v>1853</v>
      </c>
      <c r="C15" s="484" t="s">
        <v>1854</v>
      </c>
      <c r="D15" s="484" t="s">
        <v>1855</v>
      </c>
      <c r="E15" s="485" t="s">
        <v>1856</v>
      </c>
      <c r="F15" s="486" t="s">
        <v>1857</v>
      </c>
      <c r="G15" s="487" t="s">
        <v>1858</v>
      </c>
      <c r="H15" s="488" t="s">
        <v>1859</v>
      </c>
      <c r="I15" s="457"/>
      <c r="J15" s="475"/>
    </row>
    <row r="16" spans="1:23" ht="18" customHeight="1">
      <c r="A16" s="454"/>
      <c r="B16" s="489">
        <v>1</v>
      </c>
      <c r="C16" s="490" t="s">
        <v>1860</v>
      </c>
      <c r="D16" s="491"/>
      <c r="E16" s="492"/>
      <c r="F16" s="493"/>
      <c r="G16" s="494">
        <v>6</v>
      </c>
      <c r="H16" s="495" t="s">
        <v>1861</v>
      </c>
      <c r="I16" s="496"/>
      <c r="J16" s="497"/>
    </row>
    <row r="17" spans="1:26" ht="18" customHeight="1">
      <c r="A17" s="454"/>
      <c r="B17" s="498">
        <v>2</v>
      </c>
      <c r="C17" s="499" t="s">
        <v>1862</v>
      </c>
      <c r="D17" s="500"/>
      <c r="E17" s="501"/>
      <c r="F17" s="493"/>
      <c r="G17" s="503">
        <v>7</v>
      </c>
      <c r="H17" s="504" t="s">
        <v>1863</v>
      </c>
      <c r="I17" s="496"/>
      <c r="J17" s="505"/>
    </row>
    <row r="18" spans="1:26" ht="18" customHeight="1">
      <c r="A18" s="454"/>
      <c r="B18" s="506">
        <v>3</v>
      </c>
      <c r="C18" s="507" t="s">
        <v>1864</v>
      </c>
      <c r="D18" s="508"/>
      <c r="E18" s="509"/>
      <c r="F18" s="510"/>
      <c r="G18" s="503">
        <v>8</v>
      </c>
      <c r="H18" s="504" t="s">
        <v>1865</v>
      </c>
      <c r="I18" s="496"/>
      <c r="J18" s="505"/>
    </row>
    <row r="19" spans="1:26" ht="18" customHeight="1">
      <c r="A19" s="454"/>
      <c r="B19" s="506">
        <v>4</v>
      </c>
      <c r="C19" s="511"/>
      <c r="D19" s="508"/>
      <c r="E19" s="509"/>
      <c r="F19" s="510"/>
      <c r="G19" s="503">
        <v>9</v>
      </c>
      <c r="H19" s="512"/>
      <c r="I19" s="496"/>
      <c r="J19" s="513"/>
    </row>
    <row r="20" spans="1:26" ht="18" customHeight="1" thickBot="1">
      <c r="A20" s="454"/>
      <c r="B20" s="506">
        <v>5</v>
      </c>
      <c r="C20" s="514" t="s">
        <v>1691</v>
      </c>
      <c r="D20" s="635"/>
      <c r="E20" s="516"/>
      <c r="F20" s="517"/>
      <c r="G20" s="503">
        <v>10</v>
      </c>
      <c r="H20" s="504" t="s">
        <v>1691</v>
      </c>
      <c r="I20" s="518"/>
      <c r="J20" s="519"/>
    </row>
    <row r="21" spans="1:26" ht="18" customHeight="1" thickTop="1">
      <c r="A21" s="454"/>
      <c r="B21" s="520" t="s">
        <v>1866</v>
      </c>
      <c r="C21" s="521" t="s">
        <v>1867</v>
      </c>
      <c r="D21" s="636"/>
      <c r="E21" s="523"/>
      <c r="F21" s="524"/>
      <c r="G21" s="520" t="s">
        <v>1868</v>
      </c>
      <c r="H21" s="488" t="s">
        <v>1867</v>
      </c>
      <c r="I21" s="480"/>
      <c r="J21" s="525"/>
    </row>
    <row r="22" spans="1:26" ht="18" customHeight="1">
      <c r="A22" s="454"/>
      <c r="B22" s="494">
        <v>11</v>
      </c>
      <c r="C22" s="526" t="s">
        <v>1869</v>
      </c>
      <c r="D22" s="527"/>
      <c r="E22" s="528" t="s">
        <v>1870</v>
      </c>
      <c r="F22" s="502"/>
      <c r="G22" s="494">
        <v>16</v>
      </c>
      <c r="H22" s="495" t="s">
        <v>1871</v>
      </c>
      <c r="I22" s="529" t="s">
        <v>1870</v>
      </c>
      <c r="J22" s="497"/>
      <c r="U22" s="453">
        <v>1</v>
      </c>
      <c r="V22" s="453">
        <v>1</v>
      </c>
      <c r="W22" s="453">
        <v>1</v>
      </c>
      <c r="X22" s="453">
        <v>1</v>
      </c>
      <c r="Y22" s="453">
        <v>1</v>
      </c>
      <c r="Z22" s="453">
        <v>1</v>
      </c>
    </row>
    <row r="23" spans="1:26" ht="18" customHeight="1">
      <c r="A23" s="454"/>
      <c r="B23" s="503">
        <v>12</v>
      </c>
      <c r="C23" s="530" t="s">
        <v>1872</v>
      </c>
      <c r="D23" s="531"/>
      <c r="E23" s="528" t="s">
        <v>1873</v>
      </c>
      <c r="F23" s="510"/>
      <c r="G23" s="503">
        <v>17</v>
      </c>
      <c r="H23" s="504" t="s">
        <v>1874</v>
      </c>
      <c r="I23" s="529" t="s">
        <v>1870</v>
      </c>
      <c r="J23" s="505"/>
      <c r="U23" s="453">
        <v>1</v>
      </c>
      <c r="V23" s="453">
        <v>1</v>
      </c>
      <c r="W23" s="453">
        <v>0</v>
      </c>
      <c r="X23" s="453">
        <v>1</v>
      </c>
      <c r="Y23" s="453">
        <v>1</v>
      </c>
      <c r="Z23" s="453">
        <v>1</v>
      </c>
    </row>
    <row r="24" spans="1:26" ht="18" customHeight="1">
      <c r="A24" s="454"/>
      <c r="B24" s="503">
        <v>13</v>
      </c>
      <c r="C24" s="530" t="s">
        <v>1875</v>
      </c>
      <c r="D24" s="531"/>
      <c r="E24" s="528" t="s">
        <v>1870</v>
      </c>
      <c r="F24" s="510"/>
      <c r="G24" s="503">
        <v>18</v>
      </c>
      <c r="H24" s="504" t="s">
        <v>1876</v>
      </c>
      <c r="I24" s="529" t="s">
        <v>1873</v>
      </c>
      <c r="J24" s="505"/>
      <c r="U24" s="453">
        <v>1</v>
      </c>
      <c r="V24" s="453">
        <v>1</v>
      </c>
      <c r="W24" s="453">
        <v>1</v>
      </c>
      <c r="X24" s="453">
        <v>1</v>
      </c>
      <c r="Y24" s="453">
        <v>1</v>
      </c>
      <c r="Z24" s="453">
        <v>0</v>
      </c>
    </row>
    <row r="25" spans="1:26" ht="18" customHeight="1">
      <c r="A25" s="454"/>
      <c r="B25" s="503">
        <v>14</v>
      </c>
      <c r="C25" s="464"/>
      <c r="D25" s="531"/>
      <c r="E25" s="532"/>
      <c r="F25" s="533"/>
      <c r="G25" s="503">
        <v>19</v>
      </c>
      <c r="H25" s="512"/>
      <c r="I25" s="496"/>
      <c r="J25" s="513"/>
    </row>
    <row r="26" spans="1:26" ht="18" customHeight="1" thickBot="1">
      <c r="A26" s="454"/>
      <c r="B26" s="503">
        <v>15</v>
      </c>
      <c r="C26" s="530"/>
      <c r="D26" s="531"/>
      <c r="E26" s="531"/>
      <c r="F26" s="534"/>
      <c r="G26" s="503">
        <v>20</v>
      </c>
      <c r="H26" s="504" t="s">
        <v>1691</v>
      </c>
      <c r="I26" s="518"/>
      <c r="J26" s="519"/>
    </row>
    <row r="27" spans="1:26" ht="18" customHeight="1" thickTop="1">
      <c r="A27" s="454"/>
      <c r="B27" s="535"/>
      <c r="C27" s="536" t="s">
        <v>2021</v>
      </c>
      <c r="D27" s="537"/>
      <c r="E27" s="538"/>
      <c r="F27" s="539"/>
      <c r="G27" s="540" t="s">
        <v>1878</v>
      </c>
      <c r="H27" s="541" t="s">
        <v>1671</v>
      </c>
      <c r="I27" s="480"/>
      <c r="J27" s="542"/>
    </row>
    <row r="28" spans="1:26" ht="18" customHeight="1">
      <c r="A28" s="454"/>
      <c r="B28" s="543"/>
      <c r="C28" s="544"/>
      <c r="D28" s="545"/>
      <c r="E28" s="546"/>
      <c r="F28" s="454"/>
      <c r="G28" s="547">
        <v>21</v>
      </c>
      <c r="H28" s="548" t="s">
        <v>1879</v>
      </c>
      <c r="I28" s="549"/>
      <c r="J28" s="550"/>
    </row>
    <row r="29" spans="1:26" ht="18" customHeight="1">
      <c r="A29" s="454"/>
      <c r="B29" s="551"/>
      <c r="C29" s="552"/>
      <c r="D29" s="553"/>
      <c r="E29" s="546"/>
      <c r="F29" s="454"/>
      <c r="G29" s="494">
        <v>22</v>
      </c>
      <c r="H29" s="495" t="s">
        <v>1880</v>
      </c>
      <c r="I29" s="554"/>
      <c r="J29" s="555"/>
    </row>
    <row r="30" spans="1:26" ht="18" customHeight="1">
      <c r="A30" s="454"/>
      <c r="B30" s="463"/>
      <c r="C30" s="512"/>
      <c r="D30" s="496"/>
      <c r="E30" s="546"/>
      <c r="F30" s="454"/>
      <c r="G30" s="503">
        <v>23</v>
      </c>
      <c r="H30" s="504" t="s">
        <v>1881</v>
      </c>
      <c r="I30" s="528"/>
      <c r="J30" s="556"/>
    </row>
    <row r="31" spans="1:26" ht="18" customHeight="1">
      <c r="A31" s="454"/>
      <c r="B31" s="557"/>
      <c r="C31" s="558"/>
      <c r="D31" s="559"/>
      <c r="E31" s="546"/>
      <c r="F31" s="454"/>
      <c r="G31" s="547">
        <v>24</v>
      </c>
      <c r="H31" s="548" t="s">
        <v>1691</v>
      </c>
      <c r="I31" s="560"/>
      <c r="J31" s="561"/>
    </row>
    <row r="32" spans="1:26" ht="18" customHeight="1" thickBot="1">
      <c r="A32" s="454"/>
      <c r="B32" s="476"/>
      <c r="C32" s="562"/>
      <c r="D32" s="563"/>
      <c r="E32" s="564"/>
      <c r="F32" s="565"/>
      <c r="G32" s="494" t="s">
        <v>1882</v>
      </c>
      <c r="H32" s="562"/>
      <c r="I32" s="563"/>
      <c r="J32" s="566"/>
    </row>
    <row r="33" spans="1:10" ht="18" customHeight="1" thickTop="1">
      <c r="A33" s="454"/>
      <c r="B33" s="535"/>
      <c r="C33" s="538"/>
      <c r="D33" s="567" t="s">
        <v>1883</v>
      </c>
      <c r="E33" s="568"/>
      <c r="F33" s="569"/>
      <c r="G33" s="570">
        <v>26</v>
      </c>
      <c r="H33" s="571" t="s">
        <v>1884</v>
      </c>
      <c r="I33" s="539"/>
      <c r="J33" s="572"/>
    </row>
    <row r="34" spans="1:10" ht="18" customHeight="1">
      <c r="A34" s="454"/>
      <c r="B34" s="573"/>
      <c r="C34" s="574"/>
      <c r="D34" s="575"/>
      <c r="E34" s="575"/>
      <c r="F34" s="575"/>
      <c r="G34" s="575"/>
      <c r="H34" s="575"/>
      <c r="I34" s="539"/>
      <c r="J34" s="576"/>
    </row>
    <row r="35" spans="1:10" ht="18" customHeight="1">
      <c r="A35" s="454"/>
      <c r="B35" s="543"/>
      <c r="C35" s="546"/>
      <c r="D35" s="450"/>
      <c r="E35" s="450"/>
      <c r="F35" s="450"/>
      <c r="G35" s="450"/>
      <c r="H35" s="450"/>
      <c r="I35" s="454"/>
      <c r="J35" s="577"/>
    </row>
    <row r="36" spans="1:10" ht="18" customHeight="1">
      <c r="A36" s="454"/>
      <c r="B36" s="543"/>
      <c r="C36" s="546"/>
      <c r="D36" s="450"/>
      <c r="E36" s="450"/>
      <c r="F36" s="450"/>
      <c r="G36" s="450"/>
      <c r="H36" s="450"/>
      <c r="I36" s="454"/>
      <c r="J36" s="577"/>
    </row>
    <row r="37" spans="1:10" ht="18" customHeight="1">
      <c r="A37" s="454"/>
      <c r="B37" s="543"/>
      <c r="C37" s="546"/>
      <c r="D37" s="450"/>
      <c r="E37" s="450"/>
      <c r="F37" s="450"/>
      <c r="G37" s="450"/>
      <c r="H37" s="450"/>
      <c r="I37" s="454"/>
      <c r="J37" s="577"/>
    </row>
    <row r="38" spans="1:10" ht="18" customHeight="1">
      <c r="A38" s="454"/>
      <c r="B38" s="543"/>
      <c r="C38" s="546"/>
      <c r="D38" s="450"/>
      <c r="E38" s="450"/>
      <c r="F38" s="450"/>
      <c r="G38" s="450"/>
      <c r="H38" s="450"/>
      <c r="I38" s="454"/>
      <c r="J38" s="577"/>
    </row>
    <row r="39" spans="1:10" ht="18" customHeight="1">
      <c r="A39" s="454"/>
      <c r="B39" s="543"/>
      <c r="C39" s="546"/>
      <c r="D39" s="450"/>
      <c r="E39" s="450"/>
      <c r="F39" s="450"/>
      <c r="G39" s="450"/>
      <c r="H39" s="450"/>
      <c r="I39" s="454"/>
      <c r="J39" s="577"/>
    </row>
    <row r="40" spans="1:10" ht="18" customHeight="1" thickBot="1">
      <c r="A40" s="454"/>
      <c r="B40" s="551"/>
      <c r="C40" s="564"/>
      <c r="D40" s="451"/>
      <c r="E40" s="451"/>
      <c r="F40" s="451"/>
      <c r="G40" s="451"/>
      <c r="H40" s="451"/>
      <c r="I40" s="565"/>
      <c r="J40" s="578"/>
    </row>
    <row r="41" spans="1:10" ht="15.75" thickTop="1">
      <c r="A41" s="454"/>
      <c r="B41" s="568"/>
      <c r="C41" s="568"/>
      <c r="D41" s="568"/>
      <c r="E41" s="568"/>
      <c r="F41" s="568"/>
      <c r="G41" s="568"/>
      <c r="H41" s="568"/>
      <c r="I41" s="568"/>
      <c r="J41" s="568"/>
    </row>
  </sheetData>
  <mergeCells count="3">
    <mergeCell ref="B2:F2"/>
    <mergeCell ref="B3:F3"/>
    <mergeCell ref="B4:H4"/>
  </mergeCells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view="pageLayout" topLeftCell="B13" zoomScale="98" zoomScaleNormal="100" zoomScaleSheetLayoutView="112" zoomScalePageLayoutView="98" workbookViewId="0">
      <selection activeCell="F25" sqref="F25"/>
    </sheetView>
  </sheetViews>
  <sheetFormatPr defaultColWidth="9.33203125" defaultRowHeight="15"/>
  <cols>
    <col min="1" max="1" width="5.5" style="453" hidden="1" customWidth="1"/>
    <col min="2" max="2" width="8.83203125" style="453" customWidth="1"/>
    <col min="3" max="3" width="12.5" style="453" customWidth="1"/>
    <col min="4" max="4" width="52.1640625" style="453" customWidth="1"/>
    <col min="5" max="5" width="9.83203125" style="453" customWidth="1"/>
    <col min="6" max="6" width="12.33203125" style="453" customWidth="1"/>
    <col min="7" max="9" width="13.6640625" style="453" customWidth="1"/>
    <col min="10" max="15" width="0" style="453" hidden="1" customWidth="1"/>
    <col min="16" max="16" width="10.1640625" style="453" customWidth="1"/>
    <col min="17" max="18" width="0" style="453" hidden="1" customWidth="1"/>
    <col min="19" max="19" width="10.1640625" style="453" customWidth="1"/>
    <col min="20" max="27" width="0" style="453" hidden="1" customWidth="1"/>
    <col min="28" max="29" width="9.33203125" style="453"/>
    <col min="30" max="30" width="25.33203125" style="453" customWidth="1"/>
    <col min="31" max="31" width="15.5" style="453" customWidth="1"/>
    <col min="32" max="16384" width="9.33203125" style="453"/>
  </cols>
  <sheetData>
    <row r="1" spans="1:30">
      <c r="A1" s="450"/>
      <c r="B1" s="579" t="s">
        <v>2743</v>
      </c>
      <c r="C1" s="450"/>
      <c r="D1" s="450"/>
      <c r="E1" s="579" t="s">
        <v>1621</v>
      </c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S1" s="450"/>
      <c r="W1" s="453">
        <v>30.126000000000001</v>
      </c>
    </row>
    <row r="2" spans="1:30">
      <c r="A2" s="450"/>
      <c r="B2" s="579" t="s">
        <v>1679</v>
      </c>
      <c r="C2" s="450"/>
      <c r="D2" s="450"/>
      <c r="E2" s="580" t="s">
        <v>2198</v>
      </c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S2" s="450"/>
    </row>
    <row r="3" spans="1:30">
      <c r="A3" s="450"/>
      <c r="B3" s="579" t="s">
        <v>1682</v>
      </c>
      <c r="C3" s="450"/>
      <c r="D3" s="450"/>
      <c r="E3" s="579" t="s">
        <v>2760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S3" s="450"/>
    </row>
    <row r="4" spans="1:30">
      <c r="A4" s="450"/>
      <c r="B4" s="1544" t="str">
        <f>'[1]RZP ZTI'!A5</f>
        <v>Stavba : SOŠ PZ Košice, zateplenie bloku A a rekonštrukcia bloku E</v>
      </c>
      <c r="C4" s="1545"/>
      <c r="D4" s="1546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S4" s="450"/>
    </row>
    <row r="5" spans="1:30">
      <c r="A5" s="450"/>
      <c r="B5" s="1544" t="str">
        <f>'[2]RZP VZT č.5'!B5:D5</f>
        <v>Objekt : Objekt č. 2 - SOŠ PZ Košice, rekonštrukcia bloku E</v>
      </c>
      <c r="C5" s="1545"/>
      <c r="D5" s="1546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S5" s="450"/>
    </row>
    <row r="6" spans="1:30">
      <c r="A6" s="450"/>
      <c r="B6" s="1544" t="s">
        <v>2199</v>
      </c>
      <c r="C6" s="1545"/>
      <c r="D6" s="1546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S6" s="450"/>
    </row>
    <row r="7" spans="1:30">
      <c r="A7" s="450"/>
      <c r="B7" s="579" t="s">
        <v>2200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S7" s="450"/>
    </row>
    <row r="8" spans="1:30">
      <c r="A8" s="450"/>
      <c r="B8" s="1544" t="s">
        <v>2786</v>
      </c>
      <c r="C8" s="1545"/>
      <c r="D8" s="1546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S8" s="450"/>
    </row>
    <row r="9" spans="1:30">
      <c r="A9" s="451"/>
      <c r="B9" s="452" t="s">
        <v>1887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S9" s="451"/>
      <c r="AC9" s="585"/>
      <c r="AD9" s="586"/>
    </row>
    <row r="10" spans="1:30" ht="15.75">
      <c r="A10" s="581" t="s">
        <v>1901</v>
      </c>
      <c r="B10" s="1443" t="s">
        <v>1902</v>
      </c>
      <c r="C10" s="1443" t="s">
        <v>1708</v>
      </c>
      <c r="D10" s="1443" t="s">
        <v>1903</v>
      </c>
      <c r="E10" s="1443" t="s">
        <v>1904</v>
      </c>
      <c r="F10" s="1443" t="s">
        <v>90</v>
      </c>
      <c r="G10" s="1443" t="s">
        <v>1855</v>
      </c>
      <c r="H10" s="1443" t="s">
        <v>1856</v>
      </c>
      <c r="I10" s="1443" t="s">
        <v>1905</v>
      </c>
      <c r="J10" s="1443"/>
      <c r="K10" s="1443"/>
      <c r="L10" s="1443"/>
      <c r="M10" s="1443"/>
      <c r="N10" s="1443"/>
      <c r="O10" s="1443"/>
      <c r="P10" s="1443" t="s">
        <v>1906</v>
      </c>
      <c r="Q10" s="582"/>
      <c r="R10" s="582"/>
      <c r="S10" s="1447" t="s">
        <v>2023</v>
      </c>
      <c r="T10" s="584"/>
      <c r="U10" s="584"/>
      <c r="V10" s="584"/>
      <c r="W10" s="584"/>
      <c r="X10" s="584"/>
      <c r="Y10" s="584"/>
      <c r="Z10" s="584"/>
    </row>
    <row r="11" spans="1:30" ht="15.75">
      <c r="A11" s="1440"/>
      <c r="B11" s="1440"/>
      <c r="C11" s="1440"/>
      <c r="D11" s="996" t="s">
        <v>2168</v>
      </c>
      <c r="E11" s="1440"/>
      <c r="F11" s="1440"/>
      <c r="G11" s="1440"/>
      <c r="H11" s="1440"/>
      <c r="I11" s="1440"/>
      <c r="J11" s="1440"/>
      <c r="K11" s="1440"/>
      <c r="L11" s="1440"/>
      <c r="M11" s="1440"/>
      <c r="N11" s="1440"/>
      <c r="O11" s="1440"/>
      <c r="P11" s="1440"/>
      <c r="Q11" s="1441"/>
      <c r="R11" s="1441"/>
      <c r="S11" s="1440"/>
      <c r="T11" s="1441"/>
      <c r="U11" s="1441"/>
      <c r="V11" s="1441"/>
      <c r="W11" s="1441"/>
      <c r="X11" s="1441"/>
      <c r="Y11" s="1441"/>
      <c r="Z11" s="1441"/>
      <c r="AA11" s="1442"/>
      <c r="AB11" s="1442"/>
    </row>
    <row r="12" spans="1:30" ht="15.75">
      <c r="A12" s="1440"/>
      <c r="B12" s="1440"/>
      <c r="C12" s="1440"/>
      <c r="D12" s="593" t="s">
        <v>2169</v>
      </c>
      <c r="E12" s="1440"/>
      <c r="F12" s="1440"/>
      <c r="G12" s="1440"/>
      <c r="H12" s="1440"/>
      <c r="I12" s="1440"/>
      <c r="J12" s="1440"/>
      <c r="K12" s="1440"/>
      <c r="L12" s="1440"/>
      <c r="M12" s="1440"/>
      <c r="N12" s="1440"/>
      <c r="O12" s="1440"/>
      <c r="P12" s="1440">
        <v>0.438</v>
      </c>
      <c r="Q12" s="1441"/>
      <c r="R12" s="1441"/>
      <c r="S12" s="1448">
        <v>0</v>
      </c>
      <c r="T12" s="1441"/>
      <c r="U12" s="1441"/>
      <c r="V12" s="1441"/>
      <c r="W12" s="1441"/>
      <c r="X12" s="1441"/>
      <c r="Y12" s="1441"/>
      <c r="Z12" s="1441"/>
      <c r="AA12" s="1442"/>
      <c r="AB12" s="1442"/>
    </row>
    <row r="13" spans="1:30" ht="22.5">
      <c r="A13" s="1440"/>
      <c r="B13" s="1440"/>
      <c r="C13" s="1444" t="s">
        <v>2800</v>
      </c>
      <c r="D13" s="1438" t="s">
        <v>2801</v>
      </c>
      <c r="E13" s="1437" t="s">
        <v>268</v>
      </c>
      <c r="F13" s="1445">
        <v>2</v>
      </c>
      <c r="G13" s="1440"/>
      <c r="H13" s="1440"/>
      <c r="I13" s="1440"/>
      <c r="J13" s="1440"/>
      <c r="K13" s="1440"/>
      <c r="L13" s="1440"/>
      <c r="M13" s="1440"/>
      <c r="N13" s="1440"/>
      <c r="O13" s="1440"/>
      <c r="P13" s="1440"/>
      <c r="Q13" s="1441"/>
      <c r="R13" s="1441"/>
      <c r="S13" s="1440"/>
      <c r="T13" s="1441"/>
      <c r="U13" s="1441"/>
      <c r="V13" s="1441"/>
      <c r="W13" s="1441"/>
      <c r="X13" s="1441"/>
      <c r="Y13" s="1441"/>
      <c r="Z13" s="1441"/>
      <c r="AA13" s="1442"/>
      <c r="AB13" s="1442"/>
    </row>
    <row r="14" spans="1:30" ht="22.5">
      <c r="A14" s="1440"/>
      <c r="B14" s="1440"/>
      <c r="C14" s="1444" t="s">
        <v>2795</v>
      </c>
      <c r="D14" s="1438" t="s">
        <v>376</v>
      </c>
      <c r="E14" s="1437" t="s">
        <v>157</v>
      </c>
      <c r="F14" s="1446">
        <v>0.438</v>
      </c>
      <c r="G14" s="1440"/>
      <c r="H14" s="1440"/>
      <c r="I14" s="1440"/>
      <c r="J14" s="1440"/>
      <c r="K14" s="1440"/>
      <c r="L14" s="1440"/>
      <c r="M14" s="1440"/>
      <c r="N14" s="1440"/>
      <c r="O14" s="1440"/>
      <c r="P14" s="1440"/>
      <c r="Q14" s="1441"/>
      <c r="R14" s="1441"/>
      <c r="S14" s="1440"/>
      <c r="T14" s="1441"/>
      <c r="U14" s="1441"/>
      <c r="V14" s="1441"/>
      <c r="W14" s="1441"/>
      <c r="X14" s="1441"/>
      <c r="Y14" s="1441"/>
      <c r="Z14" s="1441"/>
      <c r="AA14" s="1442"/>
      <c r="AB14" s="1442"/>
    </row>
    <row r="15" spans="1:30" ht="15.75">
      <c r="A15" s="1440"/>
      <c r="B15" s="1440"/>
      <c r="C15" s="1444" t="s">
        <v>2796</v>
      </c>
      <c r="D15" s="1438" t="s">
        <v>383</v>
      </c>
      <c r="E15" s="1437" t="s">
        <v>157</v>
      </c>
      <c r="F15" s="1446">
        <v>0.438</v>
      </c>
      <c r="G15" s="1440"/>
      <c r="H15" s="1440"/>
      <c r="I15" s="1440"/>
      <c r="J15" s="1440"/>
      <c r="K15" s="1440"/>
      <c r="L15" s="1440"/>
      <c r="M15" s="1440"/>
      <c r="N15" s="1440"/>
      <c r="O15" s="1440"/>
      <c r="P15" s="1440"/>
      <c r="Q15" s="1441"/>
      <c r="R15" s="1441"/>
      <c r="S15" s="1440"/>
      <c r="T15" s="1441"/>
      <c r="U15" s="1441"/>
      <c r="V15" s="1441"/>
      <c r="W15" s="1441"/>
      <c r="X15" s="1441"/>
      <c r="Y15" s="1441"/>
      <c r="Z15" s="1441"/>
      <c r="AA15" s="1442"/>
      <c r="AB15" s="1442"/>
    </row>
    <row r="16" spans="1:30" ht="22.5">
      <c r="A16" s="1440"/>
      <c r="B16" s="1440"/>
      <c r="C16" s="1444" t="s">
        <v>2797</v>
      </c>
      <c r="D16" s="1438" t="s">
        <v>386</v>
      </c>
      <c r="E16" s="1437" t="s">
        <v>157</v>
      </c>
      <c r="F16" s="1446">
        <v>13.14</v>
      </c>
      <c r="G16" s="1440"/>
      <c r="H16" s="1440"/>
      <c r="I16" s="1440"/>
      <c r="J16" s="1440"/>
      <c r="K16" s="1440"/>
      <c r="L16" s="1440"/>
      <c r="M16" s="1440"/>
      <c r="N16" s="1440"/>
      <c r="O16" s="1440"/>
      <c r="P16" s="1440"/>
      <c r="Q16" s="1441"/>
      <c r="R16" s="1441"/>
      <c r="S16" s="1440"/>
      <c r="T16" s="1441"/>
      <c r="U16" s="1441"/>
      <c r="V16" s="1441"/>
      <c r="W16" s="1441"/>
      <c r="X16" s="1441"/>
      <c r="Y16" s="1441"/>
      <c r="Z16" s="1441"/>
      <c r="AA16" s="1442"/>
      <c r="AB16" s="1442"/>
    </row>
    <row r="17" spans="1:30" ht="22.5">
      <c r="A17" s="1440"/>
      <c r="B17" s="1440"/>
      <c r="C17" s="1444" t="s">
        <v>2798</v>
      </c>
      <c r="D17" s="1438" t="s">
        <v>389</v>
      </c>
      <c r="E17" s="1437" t="s">
        <v>157</v>
      </c>
      <c r="F17" s="1446">
        <v>1.752</v>
      </c>
      <c r="G17" s="1440"/>
      <c r="H17" s="1440"/>
      <c r="I17" s="1440"/>
      <c r="J17" s="1440"/>
      <c r="K17" s="1440"/>
      <c r="L17" s="1440"/>
      <c r="M17" s="1440"/>
      <c r="N17" s="1440"/>
      <c r="O17" s="1440"/>
      <c r="P17" s="1440"/>
      <c r="Q17" s="1441"/>
      <c r="R17" s="1441"/>
      <c r="S17" s="1440"/>
      <c r="T17" s="1441"/>
      <c r="U17" s="1441"/>
      <c r="V17" s="1441"/>
      <c r="W17" s="1441"/>
      <c r="X17" s="1441"/>
      <c r="Y17" s="1441"/>
      <c r="Z17" s="1441"/>
      <c r="AA17" s="1442"/>
      <c r="AB17" s="1442"/>
    </row>
    <row r="18" spans="1:30" ht="22.5">
      <c r="A18" s="1440"/>
      <c r="B18" s="1440"/>
      <c r="C18" s="1444" t="s">
        <v>2799</v>
      </c>
      <c r="D18" s="1438" t="s">
        <v>2802</v>
      </c>
      <c r="E18" s="1437" t="s">
        <v>157</v>
      </c>
      <c r="F18" s="1446">
        <v>0.438</v>
      </c>
      <c r="G18" s="1440"/>
      <c r="H18" s="1440"/>
      <c r="I18" s="1440"/>
      <c r="J18" s="1440"/>
      <c r="K18" s="1440"/>
      <c r="L18" s="1440"/>
      <c r="M18" s="1440"/>
      <c r="N18" s="1440"/>
      <c r="O18" s="1440"/>
      <c r="P18" s="1440"/>
      <c r="Q18" s="1441"/>
      <c r="R18" s="1441"/>
      <c r="S18" s="1440"/>
      <c r="T18" s="1441"/>
      <c r="U18" s="1441"/>
      <c r="V18" s="1441"/>
      <c r="W18" s="1441"/>
      <c r="X18" s="1441"/>
      <c r="Y18" s="1441"/>
      <c r="Z18" s="1441"/>
      <c r="AA18" s="1442"/>
      <c r="AB18" s="1442"/>
    </row>
    <row r="19" spans="1:30" ht="15.75">
      <c r="A19" s="1440"/>
      <c r="B19" s="1440"/>
      <c r="C19" s="1440"/>
      <c r="D19" s="593" t="s">
        <v>2169</v>
      </c>
      <c r="E19" s="1440"/>
      <c r="F19" s="1440"/>
      <c r="G19" s="1440"/>
      <c r="H19" s="1440"/>
      <c r="I19" s="1440"/>
      <c r="J19" s="1440"/>
      <c r="K19" s="1440"/>
      <c r="L19" s="1440"/>
      <c r="M19" s="1440"/>
      <c r="N19" s="1440"/>
      <c r="O19" s="1440"/>
      <c r="P19" s="1440">
        <v>0.438</v>
      </c>
      <c r="Q19" s="1441"/>
      <c r="R19" s="1441"/>
      <c r="S19" s="1448">
        <v>0</v>
      </c>
      <c r="T19" s="1441"/>
      <c r="U19" s="1441"/>
      <c r="V19" s="1441"/>
      <c r="W19" s="1441"/>
      <c r="X19" s="1441"/>
      <c r="Y19" s="1441"/>
      <c r="Z19" s="1441"/>
      <c r="AA19" s="1442"/>
      <c r="AB19" s="1442"/>
    </row>
    <row r="20" spans="1:30" ht="15.75">
      <c r="A20" s="1440"/>
      <c r="B20" s="1440"/>
      <c r="C20" s="1440"/>
      <c r="D20" s="1440"/>
      <c r="E20" s="1440"/>
      <c r="F20" s="1440"/>
      <c r="G20" s="1440"/>
      <c r="H20" s="1440"/>
      <c r="I20" s="1440"/>
      <c r="J20" s="1440"/>
      <c r="K20" s="1440"/>
      <c r="L20" s="1440"/>
      <c r="M20" s="1440"/>
      <c r="N20" s="1440"/>
      <c r="O20" s="1440"/>
      <c r="P20" s="1440"/>
      <c r="Q20" s="1441"/>
      <c r="R20" s="1441"/>
      <c r="S20" s="1440"/>
      <c r="T20" s="1441"/>
      <c r="U20" s="1441"/>
      <c r="V20" s="1441"/>
      <c r="W20" s="1441"/>
      <c r="X20" s="1441"/>
      <c r="Y20" s="1441"/>
      <c r="Z20" s="1441"/>
      <c r="AA20" s="1442"/>
      <c r="AB20" s="1442"/>
    </row>
    <row r="21" spans="1:30">
      <c r="A21" s="994"/>
      <c r="B21" s="994"/>
      <c r="C21" s="995"/>
      <c r="D21" s="996" t="s">
        <v>2173</v>
      </c>
      <c r="E21" s="994"/>
      <c r="F21" s="997"/>
      <c r="G21" s="998"/>
      <c r="H21" s="998"/>
      <c r="I21" s="998"/>
      <c r="J21" s="994"/>
      <c r="K21" s="994"/>
      <c r="L21" s="994"/>
      <c r="M21" s="994"/>
      <c r="N21" s="994"/>
      <c r="O21" s="994"/>
      <c r="P21" s="994"/>
      <c r="Q21" s="592"/>
      <c r="R21" s="592"/>
      <c r="S21" s="994"/>
      <c r="T21" s="592"/>
      <c r="U21" s="592"/>
      <c r="V21" s="592"/>
      <c r="W21" s="592"/>
      <c r="X21" s="592"/>
      <c r="Y21" s="592"/>
      <c r="Z21" s="592"/>
    </row>
    <row r="22" spans="1:30">
      <c r="A22" s="593"/>
      <c r="B22" s="593"/>
      <c r="C22" s="593"/>
      <c r="D22" s="593" t="s">
        <v>2174</v>
      </c>
      <c r="E22" s="593"/>
      <c r="F22" s="594"/>
      <c r="G22" s="595"/>
      <c r="H22" s="595"/>
      <c r="I22" s="595"/>
      <c r="J22" s="593"/>
      <c r="K22" s="593"/>
      <c r="L22" s="593"/>
      <c r="M22" s="593"/>
      <c r="N22" s="593"/>
      <c r="O22" s="593"/>
      <c r="P22" s="593"/>
      <c r="Q22" s="592"/>
      <c r="R22" s="592"/>
      <c r="S22" s="593"/>
      <c r="T22" s="592"/>
      <c r="U22" s="592"/>
      <c r="V22" s="592"/>
      <c r="W22" s="592"/>
      <c r="X22" s="592"/>
      <c r="Y22" s="592"/>
      <c r="Z22" s="592"/>
    </row>
    <row r="23" spans="1:30" ht="28.5" customHeight="1">
      <c r="A23" s="596"/>
      <c r="B23" s="597" t="s">
        <v>2175</v>
      </c>
      <c r="C23" s="598" t="s">
        <v>2201</v>
      </c>
      <c r="D23" s="597" t="s">
        <v>2202</v>
      </c>
      <c r="E23" s="597" t="s">
        <v>1733</v>
      </c>
      <c r="F23" s="599">
        <v>2</v>
      </c>
      <c r="G23" s="607"/>
      <c r="H23" s="607"/>
      <c r="I23" s="599"/>
      <c r="J23" s="597"/>
      <c r="K23" s="600"/>
      <c r="L23" s="600"/>
      <c r="M23" s="600"/>
      <c r="N23" s="600"/>
      <c r="O23" s="600"/>
      <c r="P23" s="594"/>
      <c r="Q23" s="601"/>
      <c r="R23" s="601"/>
      <c r="S23" s="594"/>
      <c r="X23" s="453">
        <v>0</v>
      </c>
      <c r="Z23" s="453">
        <f t="shared" ref="Z23:Z28" si="0">0.058844*POWER(I23,0.952797)</f>
        <v>0</v>
      </c>
    </row>
    <row r="24" spans="1:30" ht="28.5" customHeight="1">
      <c r="A24" s="596"/>
      <c r="B24" s="597" t="s">
        <v>2175</v>
      </c>
      <c r="C24" s="598" t="s">
        <v>2203</v>
      </c>
      <c r="D24" s="597" t="s">
        <v>2204</v>
      </c>
      <c r="E24" s="597" t="s">
        <v>1733</v>
      </c>
      <c r="F24" s="599">
        <v>2</v>
      </c>
      <c r="G24" s="607"/>
      <c r="H24" s="607"/>
      <c r="I24" s="599"/>
      <c r="J24" s="597"/>
      <c r="K24" s="600"/>
      <c r="L24" s="600"/>
      <c r="M24" s="600"/>
      <c r="N24" s="600"/>
      <c r="O24" s="600"/>
      <c r="P24" s="594"/>
      <c r="Q24" s="601"/>
      <c r="R24" s="601"/>
      <c r="S24" s="594"/>
      <c r="X24" s="453">
        <v>0</v>
      </c>
      <c r="Z24" s="453">
        <f t="shared" si="0"/>
        <v>0</v>
      </c>
    </row>
    <row r="25" spans="1:30" ht="28.5" customHeight="1">
      <c r="A25" s="596"/>
      <c r="B25" s="597" t="s">
        <v>2175</v>
      </c>
      <c r="C25" s="598" t="s">
        <v>2205</v>
      </c>
      <c r="D25" s="597" t="s">
        <v>2206</v>
      </c>
      <c r="E25" s="597" t="s">
        <v>1733</v>
      </c>
      <c r="F25" s="599">
        <v>2</v>
      </c>
      <c r="G25" s="607"/>
      <c r="H25" s="607"/>
      <c r="I25" s="599"/>
      <c r="J25" s="597"/>
      <c r="K25" s="600"/>
      <c r="L25" s="600"/>
      <c r="M25" s="600"/>
      <c r="N25" s="600"/>
      <c r="O25" s="600"/>
      <c r="P25" s="594"/>
      <c r="Q25" s="601"/>
      <c r="R25" s="601"/>
      <c r="S25" s="594"/>
      <c r="X25" s="453">
        <v>0</v>
      </c>
      <c r="Z25" s="453">
        <f t="shared" si="0"/>
        <v>0</v>
      </c>
    </row>
    <row r="26" spans="1:30" ht="37.5" customHeight="1">
      <c r="A26" s="596"/>
      <c r="B26" s="1315" t="s">
        <v>2104</v>
      </c>
      <c r="C26" s="1320" t="s">
        <v>2207</v>
      </c>
      <c r="D26" s="1315" t="s">
        <v>2770</v>
      </c>
      <c r="E26" s="1315" t="s">
        <v>1733</v>
      </c>
      <c r="F26" s="1314">
        <v>2</v>
      </c>
      <c r="G26" s="641"/>
      <c r="H26" s="641"/>
      <c r="I26" s="642"/>
      <c r="J26" s="638"/>
      <c r="K26" s="643"/>
      <c r="L26" s="643"/>
      <c r="M26" s="643"/>
      <c r="N26" s="643"/>
      <c r="O26" s="643"/>
      <c r="P26" s="644"/>
      <c r="Q26" s="645"/>
      <c r="R26" s="645"/>
      <c r="S26" s="644"/>
      <c r="X26" s="453">
        <v>0</v>
      </c>
      <c r="Z26" s="453">
        <f t="shared" si="0"/>
        <v>0</v>
      </c>
    </row>
    <row r="27" spans="1:30" ht="27.75" customHeight="1">
      <c r="A27" s="596"/>
      <c r="B27" s="1315" t="s">
        <v>2104</v>
      </c>
      <c r="C27" s="1320" t="s">
        <v>2208</v>
      </c>
      <c r="D27" s="1315" t="s">
        <v>2771</v>
      </c>
      <c r="E27" s="1315" t="s">
        <v>1733</v>
      </c>
      <c r="F27" s="1314">
        <v>2</v>
      </c>
      <c r="G27" s="641"/>
      <c r="H27" s="641"/>
      <c r="I27" s="642"/>
      <c r="J27" s="638"/>
      <c r="K27" s="643"/>
      <c r="L27" s="643"/>
      <c r="M27" s="643"/>
      <c r="N27" s="643"/>
      <c r="O27" s="643"/>
      <c r="P27" s="644"/>
      <c r="Q27" s="645"/>
      <c r="R27" s="645"/>
      <c r="S27" s="644"/>
      <c r="X27" s="453">
        <v>0</v>
      </c>
      <c r="Z27" s="453">
        <f t="shared" si="0"/>
        <v>0</v>
      </c>
    </row>
    <row r="28" spans="1:30" ht="30" customHeight="1">
      <c r="A28" s="596"/>
      <c r="B28" s="1315" t="s">
        <v>2104</v>
      </c>
      <c r="C28" s="1320" t="s">
        <v>2209</v>
      </c>
      <c r="D28" s="1315" t="s">
        <v>2772</v>
      </c>
      <c r="E28" s="1315" t="s">
        <v>1733</v>
      </c>
      <c r="F28" s="1314">
        <v>2</v>
      </c>
      <c r="G28" s="641"/>
      <c r="H28" s="641"/>
      <c r="I28" s="642"/>
      <c r="J28" s="638"/>
      <c r="K28" s="643"/>
      <c r="L28" s="643"/>
      <c r="M28" s="643"/>
      <c r="N28" s="643"/>
      <c r="O28" s="643"/>
      <c r="P28" s="644"/>
      <c r="Q28" s="645"/>
      <c r="R28" s="645"/>
      <c r="S28" s="644"/>
      <c r="X28" s="453">
        <v>0</v>
      </c>
      <c r="Z28" s="453">
        <f t="shared" si="0"/>
        <v>0</v>
      </c>
    </row>
    <row r="29" spans="1:30">
      <c r="A29" s="596"/>
      <c r="B29" s="1315"/>
      <c r="C29" s="1312" t="s">
        <v>2572</v>
      </c>
      <c r="D29" s="1322" t="s">
        <v>2481</v>
      </c>
      <c r="E29" s="1322" t="s">
        <v>2571</v>
      </c>
      <c r="F29" s="1323">
        <v>1</v>
      </c>
      <c r="G29" s="641"/>
      <c r="H29" s="641"/>
      <c r="I29" s="642"/>
      <c r="J29" s="638"/>
      <c r="K29" s="643"/>
      <c r="L29" s="643"/>
      <c r="M29" s="643"/>
      <c r="N29" s="643"/>
      <c r="O29" s="643"/>
      <c r="P29" s="644"/>
      <c r="Q29" s="645"/>
      <c r="R29" s="645"/>
      <c r="S29" s="644"/>
      <c r="AD29" s="1319"/>
    </row>
    <row r="30" spans="1:30" ht="20.25" customHeight="1">
      <c r="A30" s="596"/>
      <c r="B30" s="597" t="s">
        <v>2175</v>
      </c>
      <c r="C30" s="598"/>
      <c r="D30" s="597" t="s">
        <v>2210</v>
      </c>
      <c r="E30" s="597" t="s">
        <v>725</v>
      </c>
      <c r="F30" s="599">
        <v>24</v>
      </c>
      <c r="G30" s="599"/>
      <c r="H30" s="599"/>
      <c r="I30" s="599"/>
      <c r="J30" s="597"/>
      <c r="K30" s="600"/>
      <c r="L30" s="600"/>
      <c r="M30" s="600"/>
      <c r="N30" s="600"/>
      <c r="O30" s="600"/>
      <c r="P30" s="594"/>
      <c r="Q30" s="601"/>
      <c r="R30" s="601"/>
      <c r="S30" s="594"/>
    </row>
    <row r="31" spans="1:30" ht="20.25" customHeight="1">
      <c r="A31" s="596"/>
      <c r="B31" s="597" t="s">
        <v>2175</v>
      </c>
      <c r="C31" s="598"/>
      <c r="D31" s="597" t="s">
        <v>2211</v>
      </c>
      <c r="E31" s="597" t="s">
        <v>725</v>
      </c>
      <c r="F31" s="599">
        <v>4</v>
      </c>
      <c r="G31" s="599"/>
      <c r="H31" s="599"/>
      <c r="I31" s="599"/>
      <c r="J31" s="597"/>
      <c r="K31" s="600"/>
      <c r="L31" s="600"/>
      <c r="M31" s="600"/>
      <c r="N31" s="600"/>
      <c r="O31" s="600"/>
      <c r="P31" s="594"/>
      <c r="Q31" s="601"/>
      <c r="R31" s="601"/>
      <c r="S31" s="594"/>
    </row>
    <row r="32" spans="1:30">
      <c r="A32" s="593"/>
      <c r="B32" s="593"/>
      <c r="C32" s="593"/>
      <c r="D32" s="593" t="s">
        <v>2174</v>
      </c>
      <c r="E32" s="593"/>
      <c r="F32" s="594"/>
      <c r="G32" s="603"/>
      <c r="H32" s="603"/>
      <c r="I32" s="603"/>
      <c r="J32" s="593"/>
      <c r="K32" s="593"/>
      <c r="L32" s="593"/>
      <c r="M32" s="593"/>
      <c r="N32" s="593"/>
      <c r="O32" s="593"/>
      <c r="P32" s="604"/>
      <c r="S32" s="594"/>
    </row>
    <row r="33" spans="1:31">
      <c r="A33" s="600"/>
      <c r="B33" s="600"/>
      <c r="C33" s="600"/>
      <c r="D33" s="600"/>
      <c r="E33" s="600"/>
      <c r="F33" s="605"/>
      <c r="G33" s="606"/>
      <c r="H33" s="606"/>
      <c r="I33" s="606"/>
      <c r="J33" s="600"/>
      <c r="K33" s="600"/>
      <c r="L33" s="600"/>
      <c r="M33" s="600"/>
      <c r="N33" s="600"/>
      <c r="O33" s="600"/>
      <c r="P33" s="600"/>
      <c r="S33" s="600"/>
    </row>
    <row r="34" spans="1:31">
      <c r="A34" s="593"/>
      <c r="B34" s="593"/>
      <c r="C34" s="593"/>
      <c r="D34" s="629" t="s">
        <v>2173</v>
      </c>
      <c r="E34" s="593"/>
      <c r="F34" s="594"/>
      <c r="G34" s="603"/>
      <c r="H34" s="603"/>
      <c r="I34" s="603"/>
      <c r="J34" s="593"/>
      <c r="K34" s="593"/>
      <c r="L34" s="593"/>
      <c r="M34" s="593"/>
      <c r="N34" s="593"/>
      <c r="O34" s="593"/>
      <c r="P34" s="604"/>
      <c r="S34" s="604"/>
    </row>
    <row r="35" spans="1:31">
      <c r="A35" s="630"/>
      <c r="B35" s="630" t="s">
        <v>2785</v>
      </c>
      <c r="C35" s="630"/>
      <c r="D35" s="630"/>
      <c r="E35" s="630"/>
      <c r="F35" s="631" t="s">
        <v>1896</v>
      </c>
      <c r="G35" s="632"/>
      <c r="H35" s="632"/>
      <c r="I35" s="632"/>
      <c r="J35" s="630"/>
      <c r="K35" s="630"/>
      <c r="L35" s="630"/>
      <c r="M35" s="630"/>
      <c r="N35" s="630"/>
      <c r="O35" s="630"/>
      <c r="P35" s="631">
        <f>P19</f>
        <v>0.438</v>
      </c>
      <c r="S35" s="631">
        <f>S19</f>
        <v>0</v>
      </c>
      <c r="Z35" s="453">
        <f>(SUM(Z21:Z34))</f>
        <v>0</v>
      </c>
    </row>
    <row r="36" spans="1:31">
      <c r="AD36" s="602"/>
      <c r="AE36" s="610"/>
    </row>
  </sheetData>
  <mergeCells count="4">
    <mergeCell ref="B4:D4"/>
    <mergeCell ref="B5:D5"/>
    <mergeCell ref="B6:D6"/>
    <mergeCell ref="B8:D8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 Zariadenie č. 3 - Vetranie garáži autobusu a osobných automobilov</oddHeader>
    <oddFooter xml:space="preserve">&amp;RStrana &amp;P z &amp;N  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view="pageLayout" zoomScaleNormal="100" zoomScaleSheetLayoutView="106" workbookViewId="0">
      <selection activeCell="B2" sqref="B2:F2"/>
    </sheetView>
  </sheetViews>
  <sheetFormatPr defaultRowHeight="15"/>
  <cols>
    <col min="1" max="1" width="2" style="453" customWidth="1"/>
    <col min="2" max="2" width="4.33203125" style="453" customWidth="1"/>
    <col min="3" max="3" width="5.5" style="453" customWidth="1"/>
    <col min="4" max="6" width="12.5" style="453" customWidth="1"/>
    <col min="7" max="7" width="4.33203125" style="453" customWidth="1"/>
    <col min="8" max="8" width="23" style="453" customWidth="1"/>
    <col min="9" max="10" width="12.5" style="453" customWidth="1"/>
    <col min="11" max="26" width="0" style="453" hidden="1" customWidth="1"/>
    <col min="27" max="16384" width="9.33203125" style="453"/>
  </cols>
  <sheetData>
    <row r="1" spans="1:23" ht="27.95" customHeight="1" thickBot="1">
      <c r="A1" s="450"/>
      <c r="B1" s="451"/>
      <c r="C1" s="451"/>
      <c r="D1" s="451"/>
      <c r="E1" s="451"/>
      <c r="F1" s="452" t="s">
        <v>1841</v>
      </c>
      <c r="G1" s="451"/>
      <c r="H1" s="451"/>
      <c r="I1" s="451"/>
      <c r="J1" s="451"/>
      <c r="W1" s="453">
        <v>30.126000000000001</v>
      </c>
    </row>
    <row r="2" spans="1:23" ht="27.75" customHeight="1" thickTop="1">
      <c r="A2" s="454"/>
      <c r="B2" s="1536" t="str">
        <f>'[1]Kl ZTI'!B2:F2</f>
        <v>Stavba: SOŠ PZ KE, zateplenie bloku A a rekonštrukcia bloku E</v>
      </c>
      <c r="C2" s="1537"/>
      <c r="D2" s="1537"/>
      <c r="E2" s="1537"/>
      <c r="F2" s="1538"/>
      <c r="G2" s="455" t="s">
        <v>1843</v>
      </c>
      <c r="H2" s="456"/>
      <c r="I2" s="457"/>
      <c r="J2" s="458"/>
    </row>
    <row r="3" spans="1:23" ht="26.25" customHeight="1">
      <c r="A3" s="454"/>
      <c r="B3" s="1527" t="s">
        <v>2196</v>
      </c>
      <c r="C3" s="1528"/>
      <c r="D3" s="1528"/>
      <c r="E3" s="1528"/>
      <c r="F3" s="1529"/>
      <c r="G3" s="459"/>
      <c r="H3" s="459"/>
      <c r="I3" s="460"/>
      <c r="J3" s="461"/>
    </row>
    <row r="4" spans="1:23" ht="18" customHeight="1">
      <c r="A4" s="454"/>
      <c r="B4" s="646" t="s">
        <v>2212</v>
      </c>
      <c r="C4" s="647"/>
      <c r="D4" s="647"/>
      <c r="E4" s="647"/>
      <c r="F4" s="648"/>
      <c r="G4" s="459"/>
      <c r="H4" s="649"/>
      <c r="I4" s="650" t="s">
        <v>2213</v>
      </c>
      <c r="J4" s="461"/>
    </row>
    <row r="5" spans="1:23" ht="18" customHeight="1" thickBot="1">
      <c r="A5" s="454"/>
      <c r="B5" s="467" t="s">
        <v>1847</v>
      </c>
      <c r="C5" s="464"/>
      <c r="D5" s="459"/>
      <c r="E5" s="459"/>
      <c r="F5" s="468" t="s">
        <v>1621</v>
      </c>
      <c r="G5" s="459"/>
      <c r="H5" s="459"/>
      <c r="I5" s="469" t="s">
        <v>1849</v>
      </c>
      <c r="J5" s="1354" t="s">
        <v>2757</v>
      </c>
    </row>
    <row r="6" spans="1:23" ht="18" customHeight="1" thickTop="1">
      <c r="A6" s="454"/>
      <c r="B6" s="470" t="s">
        <v>2743</v>
      </c>
      <c r="C6" s="471"/>
      <c r="D6" s="472"/>
      <c r="E6" s="472"/>
      <c r="F6" s="472"/>
      <c r="G6" s="473" t="s">
        <v>1850</v>
      </c>
      <c r="H6" s="472"/>
      <c r="I6" s="474"/>
      <c r="J6" s="475"/>
    </row>
    <row r="7" spans="1:23" ht="18" customHeight="1">
      <c r="A7" s="454"/>
      <c r="B7" s="476"/>
      <c r="C7" s="477"/>
      <c r="D7" s="478"/>
      <c r="E7" s="478"/>
      <c r="F7" s="478"/>
      <c r="G7" s="479" t="s">
        <v>1851</v>
      </c>
      <c r="H7" s="478"/>
      <c r="I7" s="480"/>
      <c r="J7" s="481"/>
    </row>
    <row r="8" spans="1:23" ht="18" customHeight="1">
      <c r="A8" s="454"/>
      <c r="B8" s="467" t="s">
        <v>1682</v>
      </c>
      <c r="C8" s="464"/>
      <c r="D8" s="459"/>
      <c r="E8" s="459"/>
      <c r="F8" s="459"/>
      <c r="G8" s="468" t="s">
        <v>1850</v>
      </c>
      <c r="H8" s="459"/>
      <c r="I8" s="460"/>
      <c r="J8" s="461"/>
    </row>
    <row r="9" spans="1:23" ht="18" customHeight="1">
      <c r="A9" s="454"/>
      <c r="B9" s="463"/>
      <c r="C9" s="464"/>
      <c r="D9" s="459"/>
      <c r="E9" s="459"/>
      <c r="F9" s="459"/>
      <c r="G9" s="468" t="s">
        <v>1851</v>
      </c>
      <c r="H9" s="459"/>
      <c r="I9" s="460"/>
      <c r="J9" s="461"/>
    </row>
    <row r="10" spans="1:23" ht="18" customHeight="1">
      <c r="A10" s="454"/>
      <c r="B10" s="467" t="s">
        <v>1679</v>
      </c>
      <c r="C10" s="464"/>
      <c r="D10" s="459"/>
      <c r="E10" s="459"/>
      <c r="F10" s="459"/>
      <c r="G10" s="468" t="s">
        <v>1850</v>
      </c>
      <c r="H10" s="459"/>
      <c r="I10" s="460"/>
      <c r="J10" s="461"/>
    </row>
    <row r="11" spans="1:23" ht="18" customHeight="1" thickBot="1">
      <c r="A11" s="454"/>
      <c r="B11" s="463"/>
      <c r="C11" s="464"/>
      <c r="D11" s="459"/>
      <c r="E11" s="459"/>
      <c r="F11" s="459"/>
      <c r="G11" s="468" t="s">
        <v>1851</v>
      </c>
      <c r="H11" s="459"/>
      <c r="I11" s="460"/>
      <c r="J11" s="461"/>
    </row>
    <row r="12" spans="1:23" ht="18" customHeight="1" thickTop="1">
      <c r="A12" s="454"/>
      <c r="B12" s="482"/>
      <c r="C12" s="471"/>
      <c r="D12" s="472"/>
      <c r="E12" s="472"/>
      <c r="F12" s="472"/>
      <c r="G12" s="472"/>
      <c r="H12" s="472"/>
      <c r="I12" s="474"/>
      <c r="J12" s="475"/>
    </row>
    <row r="13" spans="1:23" ht="18" customHeight="1">
      <c r="A13" s="454"/>
      <c r="B13" s="476"/>
      <c r="C13" s="477"/>
      <c r="D13" s="478"/>
      <c r="E13" s="478"/>
      <c r="F13" s="478"/>
      <c r="G13" s="478"/>
      <c r="H13" s="478"/>
      <c r="I13" s="480"/>
      <c r="J13" s="481"/>
    </row>
    <row r="14" spans="1:23" ht="18" customHeight="1" thickBot="1">
      <c r="A14" s="454"/>
      <c r="B14" s="463"/>
      <c r="C14" s="464"/>
      <c r="D14" s="459"/>
      <c r="E14" s="459"/>
      <c r="F14" s="459"/>
      <c r="G14" s="459"/>
      <c r="H14" s="459"/>
      <c r="I14" s="460"/>
      <c r="J14" s="461"/>
    </row>
    <row r="15" spans="1:23" ht="18" customHeight="1" thickTop="1">
      <c r="A15" s="454"/>
      <c r="B15" s="483" t="s">
        <v>1853</v>
      </c>
      <c r="C15" s="484" t="s">
        <v>1854</v>
      </c>
      <c r="D15" s="484" t="s">
        <v>1855</v>
      </c>
      <c r="E15" s="485" t="s">
        <v>1856</v>
      </c>
      <c r="F15" s="486" t="s">
        <v>1857</v>
      </c>
      <c r="G15" s="487" t="s">
        <v>1858</v>
      </c>
      <c r="H15" s="488" t="s">
        <v>1859</v>
      </c>
      <c r="I15" s="457"/>
      <c r="J15" s="475"/>
    </row>
    <row r="16" spans="1:23" ht="18" customHeight="1">
      <c r="A16" s="454"/>
      <c r="B16" s="489">
        <v>1</v>
      </c>
      <c r="C16" s="490" t="s">
        <v>1860</v>
      </c>
      <c r="D16" s="491"/>
      <c r="E16" s="492"/>
      <c r="F16" s="493"/>
      <c r="G16" s="494">
        <v>6</v>
      </c>
      <c r="H16" s="495" t="s">
        <v>1861</v>
      </c>
      <c r="I16" s="496"/>
      <c r="J16" s="497"/>
    </row>
    <row r="17" spans="1:32" ht="18" customHeight="1">
      <c r="A17" s="454"/>
      <c r="B17" s="498">
        <v>2</v>
      </c>
      <c r="C17" s="499" t="s">
        <v>1862</v>
      </c>
      <c r="D17" s="500"/>
      <c r="E17" s="501"/>
      <c r="F17" s="493"/>
      <c r="G17" s="503">
        <v>7</v>
      </c>
      <c r="H17" s="504" t="s">
        <v>1863</v>
      </c>
      <c r="I17" s="496"/>
      <c r="J17" s="505"/>
    </row>
    <row r="18" spans="1:32" ht="18" customHeight="1">
      <c r="A18" s="454"/>
      <c r="B18" s="506">
        <v>3</v>
      </c>
      <c r="C18" s="507" t="s">
        <v>1864</v>
      </c>
      <c r="D18" s="508"/>
      <c r="E18" s="509"/>
      <c r="F18" s="510"/>
      <c r="G18" s="503">
        <v>8</v>
      </c>
      <c r="H18" s="504" t="s">
        <v>1865</v>
      </c>
      <c r="I18" s="496"/>
      <c r="J18" s="505"/>
    </row>
    <row r="19" spans="1:32" ht="18" customHeight="1">
      <c r="A19" s="454"/>
      <c r="B19" s="506">
        <v>4</v>
      </c>
      <c r="C19" s="511"/>
      <c r="D19" s="508"/>
      <c r="E19" s="509"/>
      <c r="F19" s="510"/>
      <c r="G19" s="503">
        <v>9</v>
      </c>
      <c r="H19" s="512"/>
      <c r="I19" s="496"/>
      <c r="J19" s="513"/>
    </row>
    <row r="20" spans="1:32" ht="18" customHeight="1" thickBot="1">
      <c r="A20" s="454"/>
      <c r="B20" s="506">
        <v>5</v>
      </c>
      <c r="C20" s="514" t="s">
        <v>1691</v>
      </c>
      <c r="D20" s="635"/>
      <c r="E20" s="516"/>
      <c r="F20" s="517"/>
      <c r="G20" s="503">
        <v>10</v>
      </c>
      <c r="H20" s="504" t="s">
        <v>1691</v>
      </c>
      <c r="I20" s="518"/>
      <c r="J20" s="519"/>
    </row>
    <row r="21" spans="1:32" ht="18" customHeight="1" thickTop="1">
      <c r="A21" s="454"/>
      <c r="B21" s="520" t="s">
        <v>1866</v>
      </c>
      <c r="C21" s="521" t="s">
        <v>1867</v>
      </c>
      <c r="D21" s="636"/>
      <c r="E21" s="523"/>
      <c r="F21" s="524"/>
      <c r="G21" s="520" t="s">
        <v>1868</v>
      </c>
      <c r="H21" s="488" t="s">
        <v>1867</v>
      </c>
      <c r="I21" s="480"/>
      <c r="J21" s="525"/>
    </row>
    <row r="22" spans="1:32" ht="18" customHeight="1">
      <c r="A22" s="454"/>
      <c r="B22" s="494">
        <v>11</v>
      </c>
      <c r="C22" s="526" t="s">
        <v>1869</v>
      </c>
      <c r="D22" s="527"/>
      <c r="E22" s="528" t="s">
        <v>1870</v>
      </c>
      <c r="F22" s="502"/>
      <c r="G22" s="494">
        <v>16</v>
      </c>
      <c r="H22" s="495" t="s">
        <v>1871</v>
      </c>
      <c r="I22" s="529" t="s">
        <v>1870</v>
      </c>
      <c r="J22" s="497"/>
      <c r="U22" s="453">
        <v>1</v>
      </c>
      <c r="V22" s="453">
        <v>1</v>
      </c>
      <c r="W22" s="453">
        <v>1</v>
      </c>
      <c r="X22" s="453">
        <v>1</v>
      </c>
      <c r="Y22" s="453">
        <v>1</v>
      </c>
      <c r="Z22" s="453">
        <v>1</v>
      </c>
    </row>
    <row r="23" spans="1:32" ht="18" customHeight="1">
      <c r="A23" s="454"/>
      <c r="B23" s="503">
        <v>12</v>
      </c>
      <c r="C23" s="530" t="s">
        <v>1872</v>
      </c>
      <c r="D23" s="531"/>
      <c r="E23" s="528" t="s">
        <v>1873</v>
      </c>
      <c r="F23" s="510"/>
      <c r="G23" s="503">
        <v>17</v>
      </c>
      <c r="H23" s="504" t="s">
        <v>1874</v>
      </c>
      <c r="I23" s="529" t="s">
        <v>1870</v>
      </c>
      <c r="J23" s="505"/>
      <c r="U23" s="453">
        <v>1</v>
      </c>
      <c r="V23" s="453">
        <v>1</v>
      </c>
      <c r="W23" s="453">
        <v>0</v>
      </c>
      <c r="X23" s="453">
        <v>1</v>
      </c>
      <c r="Y23" s="453">
        <v>1</v>
      </c>
      <c r="Z23" s="453">
        <v>1</v>
      </c>
      <c r="AF23" s="1146"/>
    </row>
    <row r="24" spans="1:32" ht="18" customHeight="1">
      <c r="A24" s="454"/>
      <c r="B24" s="503">
        <v>13</v>
      </c>
      <c r="C24" s="530" t="s">
        <v>1875</v>
      </c>
      <c r="D24" s="531"/>
      <c r="E24" s="528" t="s">
        <v>1870</v>
      </c>
      <c r="F24" s="510"/>
      <c r="G24" s="503">
        <v>18</v>
      </c>
      <c r="H24" s="504" t="s">
        <v>1876</v>
      </c>
      <c r="I24" s="529" t="s">
        <v>1873</v>
      </c>
      <c r="J24" s="505"/>
      <c r="U24" s="453">
        <v>1</v>
      </c>
      <c r="V24" s="453">
        <v>1</v>
      </c>
      <c r="W24" s="453">
        <v>1</v>
      </c>
      <c r="X24" s="453">
        <v>1</v>
      </c>
      <c r="Y24" s="453">
        <v>1</v>
      </c>
      <c r="Z24" s="453">
        <v>0</v>
      </c>
    </row>
    <row r="25" spans="1:32" ht="18" customHeight="1">
      <c r="A25" s="454"/>
      <c r="B25" s="503">
        <v>14</v>
      </c>
      <c r="C25" s="464"/>
      <c r="D25" s="531"/>
      <c r="E25" s="532"/>
      <c r="F25" s="533"/>
      <c r="G25" s="503">
        <v>19</v>
      </c>
      <c r="H25" s="512"/>
      <c r="I25" s="496"/>
      <c r="J25" s="513"/>
    </row>
    <row r="26" spans="1:32" ht="18" customHeight="1" thickBot="1">
      <c r="A26" s="454"/>
      <c r="B26" s="503">
        <v>15</v>
      </c>
      <c r="C26" s="530"/>
      <c r="D26" s="531"/>
      <c r="E26" s="531"/>
      <c r="F26" s="534"/>
      <c r="G26" s="503">
        <v>20</v>
      </c>
      <c r="H26" s="504" t="s">
        <v>1691</v>
      </c>
      <c r="I26" s="518"/>
      <c r="J26" s="519"/>
    </row>
    <row r="27" spans="1:32" ht="18" customHeight="1" thickTop="1">
      <c r="A27" s="454"/>
      <c r="B27" s="535"/>
      <c r="C27" s="536" t="s">
        <v>2021</v>
      </c>
      <c r="D27" s="537"/>
      <c r="E27" s="538"/>
      <c r="F27" s="539"/>
      <c r="G27" s="540" t="s">
        <v>1878</v>
      </c>
      <c r="H27" s="541" t="s">
        <v>1671</v>
      </c>
      <c r="I27" s="480"/>
      <c r="J27" s="542"/>
    </row>
    <row r="28" spans="1:32" ht="18" customHeight="1">
      <c r="A28" s="454"/>
      <c r="B28" s="543"/>
      <c r="C28" s="544"/>
      <c r="D28" s="545"/>
      <c r="E28" s="546"/>
      <c r="F28" s="454"/>
      <c r="G28" s="547">
        <v>21</v>
      </c>
      <c r="H28" s="548" t="s">
        <v>1879</v>
      </c>
      <c r="I28" s="549"/>
      <c r="J28" s="550"/>
    </row>
    <row r="29" spans="1:32" ht="18" customHeight="1">
      <c r="A29" s="454"/>
      <c r="B29" s="551"/>
      <c r="C29" s="552"/>
      <c r="D29" s="553"/>
      <c r="E29" s="546"/>
      <c r="F29" s="454"/>
      <c r="G29" s="494">
        <v>22</v>
      </c>
      <c r="H29" s="495" t="s">
        <v>1880</v>
      </c>
      <c r="I29" s="554"/>
      <c r="J29" s="555"/>
    </row>
    <row r="30" spans="1:32" ht="18" customHeight="1">
      <c r="A30" s="454"/>
      <c r="B30" s="463"/>
      <c r="C30" s="512"/>
      <c r="D30" s="496"/>
      <c r="E30" s="546"/>
      <c r="F30" s="454"/>
      <c r="G30" s="503">
        <v>23</v>
      </c>
      <c r="H30" s="504" t="s">
        <v>1881</v>
      </c>
      <c r="I30" s="528"/>
      <c r="J30" s="556"/>
    </row>
    <row r="31" spans="1:32" ht="18" customHeight="1">
      <c r="A31" s="454"/>
      <c r="B31" s="557"/>
      <c r="C31" s="558"/>
      <c r="D31" s="559"/>
      <c r="E31" s="546"/>
      <c r="F31" s="454"/>
      <c r="G31" s="547">
        <v>24</v>
      </c>
      <c r="H31" s="548" t="s">
        <v>1691</v>
      </c>
      <c r="I31" s="560"/>
      <c r="J31" s="561"/>
    </row>
    <row r="32" spans="1:32" ht="18" customHeight="1" thickBot="1">
      <c r="A32" s="454"/>
      <c r="B32" s="476"/>
      <c r="C32" s="562"/>
      <c r="D32" s="563"/>
      <c r="E32" s="564"/>
      <c r="F32" s="565"/>
      <c r="G32" s="494" t="s">
        <v>1882</v>
      </c>
      <c r="H32" s="562"/>
      <c r="I32" s="563"/>
      <c r="J32" s="566"/>
    </row>
    <row r="33" spans="1:10" ht="18" customHeight="1" thickTop="1">
      <c r="A33" s="454"/>
      <c r="B33" s="535"/>
      <c r="C33" s="538"/>
      <c r="D33" s="567" t="s">
        <v>1883</v>
      </c>
      <c r="E33" s="568"/>
      <c r="F33" s="569"/>
      <c r="G33" s="570">
        <v>26</v>
      </c>
      <c r="H33" s="571" t="s">
        <v>1884</v>
      </c>
      <c r="I33" s="539"/>
      <c r="J33" s="572"/>
    </row>
    <row r="34" spans="1:10" ht="18" customHeight="1">
      <c r="A34" s="454"/>
      <c r="B34" s="573"/>
      <c r="C34" s="574"/>
      <c r="D34" s="575"/>
      <c r="E34" s="575"/>
      <c r="F34" s="575"/>
      <c r="G34" s="575"/>
      <c r="H34" s="575"/>
      <c r="I34" s="539"/>
      <c r="J34" s="576"/>
    </row>
    <row r="35" spans="1:10" ht="18" customHeight="1">
      <c r="A35" s="454"/>
      <c r="B35" s="543"/>
      <c r="C35" s="546"/>
      <c r="D35" s="450"/>
      <c r="E35" s="450"/>
      <c r="F35" s="450"/>
      <c r="G35" s="450"/>
      <c r="H35" s="450"/>
      <c r="I35" s="454"/>
      <c r="J35" s="577"/>
    </row>
    <row r="36" spans="1:10" ht="18" customHeight="1">
      <c r="A36" s="454"/>
      <c r="B36" s="543"/>
      <c r="C36" s="546"/>
      <c r="D36" s="450"/>
      <c r="E36" s="450"/>
      <c r="F36" s="450"/>
      <c r="G36" s="450"/>
      <c r="H36" s="450"/>
      <c r="I36" s="454"/>
      <c r="J36" s="577"/>
    </row>
    <row r="37" spans="1:10" ht="18" customHeight="1">
      <c r="A37" s="454"/>
      <c r="B37" s="543"/>
      <c r="C37" s="546"/>
      <c r="D37" s="450"/>
      <c r="E37" s="450"/>
      <c r="F37" s="450"/>
      <c r="G37" s="450"/>
      <c r="H37" s="450"/>
      <c r="I37" s="454"/>
      <c r="J37" s="577"/>
    </row>
    <row r="38" spans="1:10" ht="18" customHeight="1">
      <c r="A38" s="454"/>
      <c r="B38" s="543"/>
      <c r="C38" s="546"/>
      <c r="D38" s="450"/>
      <c r="E38" s="450"/>
      <c r="F38" s="450"/>
      <c r="G38" s="450"/>
      <c r="H38" s="450"/>
      <c r="I38" s="454"/>
      <c r="J38" s="577"/>
    </row>
    <row r="39" spans="1:10" ht="18" customHeight="1">
      <c r="A39" s="454"/>
      <c r="B39" s="543"/>
      <c r="C39" s="546"/>
      <c r="D39" s="450"/>
      <c r="E39" s="450"/>
      <c r="F39" s="450"/>
      <c r="G39" s="450"/>
      <c r="H39" s="450"/>
      <c r="I39" s="454"/>
      <c r="J39" s="577"/>
    </row>
    <row r="40" spans="1:10" ht="18" customHeight="1" thickBot="1">
      <c r="A40" s="454"/>
      <c r="B40" s="551"/>
      <c r="C40" s="564"/>
      <c r="D40" s="451"/>
      <c r="E40" s="451"/>
      <c r="F40" s="451"/>
      <c r="G40" s="451"/>
      <c r="H40" s="451"/>
      <c r="I40" s="565"/>
      <c r="J40" s="578"/>
    </row>
    <row r="41" spans="1:10" ht="15.75" thickTop="1">
      <c r="A41" s="454"/>
      <c r="B41" s="568"/>
      <c r="C41" s="568"/>
      <c r="D41" s="568"/>
      <c r="E41" s="568"/>
      <c r="F41" s="568"/>
      <c r="G41" s="568"/>
      <c r="H41" s="568"/>
      <c r="I41" s="568"/>
      <c r="J41" s="568"/>
    </row>
  </sheetData>
  <mergeCells count="2">
    <mergeCell ref="B2:F2"/>
    <mergeCell ref="B3:F3"/>
  </mergeCells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view="pageLayout" topLeftCell="B1" zoomScale="115" zoomScaleNormal="100" zoomScaleSheetLayoutView="100" zoomScalePageLayoutView="115" workbookViewId="0">
      <selection activeCell="D33" sqref="D33"/>
    </sheetView>
  </sheetViews>
  <sheetFormatPr defaultColWidth="9.33203125" defaultRowHeight="15"/>
  <cols>
    <col min="1" max="1" width="5.5" style="453" hidden="1" customWidth="1"/>
    <col min="2" max="2" width="9.33203125" style="453" customWidth="1"/>
    <col min="3" max="3" width="14" style="453" customWidth="1"/>
    <col min="4" max="4" width="52.1640625" style="453" customWidth="1"/>
    <col min="5" max="5" width="8.33203125" style="453" customWidth="1"/>
    <col min="6" max="6" width="11.33203125" style="453" customWidth="1"/>
    <col min="7" max="7" width="13" style="453" customWidth="1"/>
    <col min="8" max="8" width="11.83203125" style="453" customWidth="1"/>
    <col min="9" max="9" width="13.6640625" style="453" customWidth="1"/>
    <col min="10" max="15" width="0" style="453" hidden="1" customWidth="1"/>
    <col min="16" max="16" width="10.1640625" style="453" customWidth="1"/>
    <col min="17" max="18" width="0" style="453" hidden="1" customWidth="1"/>
    <col min="19" max="19" width="10.1640625" style="453" customWidth="1"/>
    <col min="20" max="26" width="0" style="453" hidden="1" customWidth="1"/>
    <col min="27" max="27" width="9.33203125" style="453"/>
    <col min="28" max="28" width="10.83203125" style="453" customWidth="1"/>
    <col min="29" max="29" width="9.33203125" style="453"/>
    <col min="30" max="30" width="35.1640625" style="453" bestFit="1" customWidth="1"/>
    <col min="31" max="31" width="12.33203125" style="453" customWidth="1"/>
    <col min="32" max="16384" width="9.33203125" style="453"/>
  </cols>
  <sheetData>
    <row r="1" spans="1:30">
      <c r="A1" s="450"/>
      <c r="B1" s="579" t="s">
        <v>2743</v>
      </c>
      <c r="C1" s="450"/>
      <c r="D1" s="450"/>
      <c r="E1" s="579" t="s">
        <v>1621</v>
      </c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S1" s="450"/>
      <c r="W1" s="453">
        <v>30.126000000000001</v>
      </c>
    </row>
    <row r="2" spans="1:30">
      <c r="A2" s="450"/>
      <c r="B2" s="579" t="s">
        <v>1679</v>
      </c>
      <c r="C2" s="450"/>
      <c r="D2" s="450"/>
      <c r="E2" s="580" t="s">
        <v>2214</v>
      </c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S2" s="450"/>
    </row>
    <row r="3" spans="1:30">
      <c r="A3" s="450"/>
      <c r="B3" s="579" t="s">
        <v>1682</v>
      </c>
      <c r="C3" s="450"/>
      <c r="D3" s="450"/>
      <c r="E3" s="579" t="s">
        <v>2760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S3" s="450"/>
    </row>
    <row r="4" spans="1:30">
      <c r="A4" s="450"/>
      <c r="B4" s="1544" t="str">
        <f>'[1]RZP ZTI'!A5</f>
        <v>Stavba : SOŠ PZ Košice, zateplenie bloku A a rekonštrukcia bloku E</v>
      </c>
      <c r="C4" s="1545"/>
      <c r="D4" s="1546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S4" s="450"/>
    </row>
    <row r="5" spans="1:30">
      <c r="A5" s="450"/>
      <c r="B5" s="1544" t="str">
        <f>'[2]RZP VZT č.5'!B5:D5</f>
        <v>Objekt : Objekt č. 2 - SOŠ PZ Košice, rekonštrukcia bloku E</v>
      </c>
      <c r="C5" s="1545"/>
      <c r="D5" s="1546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S5" s="450"/>
    </row>
    <row r="6" spans="1:30">
      <c r="A6" s="450"/>
      <c r="B6" s="1544" t="s">
        <v>2215</v>
      </c>
      <c r="C6" s="1545"/>
      <c r="D6" s="637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S6" s="450"/>
    </row>
    <row r="7" spans="1:30">
      <c r="A7" s="450"/>
      <c r="B7" s="579" t="s">
        <v>2216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S7" s="450"/>
    </row>
    <row r="8" spans="1:30">
      <c r="A8" s="450"/>
      <c r="B8" s="579" t="s">
        <v>2217</v>
      </c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S8" s="450"/>
      <c r="AC8" s="585"/>
      <c r="AD8" s="586"/>
    </row>
    <row r="9" spans="1:30">
      <c r="A9" s="451"/>
      <c r="B9" s="452" t="s">
        <v>1887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S9" s="451"/>
    </row>
    <row r="10" spans="1:30" ht="15.75">
      <c r="A10" s="581" t="s">
        <v>1901</v>
      </c>
      <c r="B10" s="581" t="s">
        <v>1902</v>
      </c>
      <c r="C10" s="581" t="s">
        <v>1708</v>
      </c>
      <c r="D10" s="581" t="s">
        <v>1903</v>
      </c>
      <c r="E10" s="581" t="s">
        <v>1904</v>
      </c>
      <c r="F10" s="581" t="s">
        <v>90</v>
      </c>
      <c r="G10" s="581" t="s">
        <v>1855</v>
      </c>
      <c r="H10" s="581" t="s">
        <v>1856</v>
      </c>
      <c r="I10" s="581" t="s">
        <v>1905</v>
      </c>
      <c r="J10" s="581"/>
      <c r="K10" s="581"/>
      <c r="L10" s="581"/>
      <c r="M10" s="581"/>
      <c r="N10" s="581"/>
      <c r="O10" s="581"/>
      <c r="P10" s="581" t="s">
        <v>1906</v>
      </c>
      <c r="Q10" s="582"/>
      <c r="R10" s="582"/>
      <c r="S10" s="581" t="s">
        <v>2023</v>
      </c>
      <c r="T10" s="584"/>
      <c r="U10" s="584"/>
      <c r="V10" s="584"/>
      <c r="W10" s="584"/>
      <c r="X10" s="584"/>
      <c r="Y10" s="584"/>
      <c r="Z10" s="584"/>
    </row>
    <row r="11" spans="1:30">
      <c r="A11" s="587"/>
      <c r="B11" s="587"/>
      <c r="C11" s="588"/>
      <c r="D11" s="589" t="s">
        <v>2173</v>
      </c>
      <c r="E11" s="587"/>
      <c r="F11" s="590"/>
      <c r="G11" s="591"/>
      <c r="H11" s="591"/>
      <c r="I11" s="591"/>
      <c r="J11" s="587"/>
      <c r="K11" s="587"/>
      <c r="L11" s="587"/>
      <c r="M11" s="587"/>
      <c r="N11" s="587"/>
      <c r="O11" s="587"/>
      <c r="P11" s="587"/>
      <c r="Q11" s="592"/>
      <c r="R11" s="592"/>
      <c r="S11" s="587"/>
      <c r="T11" s="592"/>
      <c r="U11" s="592"/>
      <c r="V11" s="592"/>
      <c r="W11" s="592"/>
      <c r="X11" s="592"/>
      <c r="Y11" s="592"/>
      <c r="Z11" s="592"/>
    </row>
    <row r="12" spans="1:30">
      <c r="A12" s="593"/>
      <c r="B12" s="593"/>
      <c r="C12" s="593"/>
      <c r="D12" s="593" t="s">
        <v>2174</v>
      </c>
      <c r="E12" s="593"/>
      <c r="F12" s="594"/>
      <c r="G12" s="595"/>
      <c r="H12" s="595"/>
      <c r="I12" s="595"/>
      <c r="J12" s="593"/>
      <c r="K12" s="593"/>
      <c r="L12" s="593"/>
      <c r="M12" s="593"/>
      <c r="N12" s="593"/>
      <c r="O12" s="593"/>
      <c r="P12" s="593"/>
      <c r="Q12" s="592"/>
      <c r="R12" s="592"/>
      <c r="S12" s="593"/>
      <c r="T12" s="592"/>
      <c r="U12" s="592"/>
      <c r="V12" s="592"/>
      <c r="W12" s="592"/>
      <c r="X12" s="592"/>
      <c r="Y12" s="592"/>
      <c r="Z12" s="592"/>
    </row>
    <row r="13" spans="1:30" ht="71.25" customHeight="1">
      <c r="A13" s="596"/>
      <c r="B13" s="597" t="s">
        <v>2175</v>
      </c>
      <c r="C13" s="598" t="s">
        <v>2218</v>
      </c>
      <c r="D13" s="611" t="s">
        <v>2219</v>
      </c>
      <c r="E13" s="611" t="s">
        <v>1792</v>
      </c>
      <c r="F13" s="607">
        <v>1</v>
      </c>
      <c r="G13" s="607"/>
      <c r="H13" s="599"/>
      <c r="I13" s="599"/>
      <c r="J13" s="597"/>
      <c r="K13" s="600"/>
      <c r="L13" s="600"/>
      <c r="M13" s="600"/>
      <c r="N13" s="600"/>
      <c r="O13" s="600"/>
      <c r="P13" s="594"/>
      <c r="Q13" s="601"/>
      <c r="R13" s="601"/>
      <c r="S13" s="594"/>
      <c r="X13" s="453">
        <v>0</v>
      </c>
      <c r="Z13" s="453">
        <f t="shared" ref="Z13:Z29" si="0">0.058844*POWER(I13,0.952797)</f>
        <v>0</v>
      </c>
    </row>
    <row r="14" spans="1:30" ht="18" customHeight="1">
      <c r="A14" s="596"/>
      <c r="B14" s="597" t="s">
        <v>2175</v>
      </c>
      <c r="C14" s="598" t="s">
        <v>2220</v>
      </c>
      <c r="D14" s="597" t="s">
        <v>2221</v>
      </c>
      <c r="E14" s="597" t="s">
        <v>1733</v>
      </c>
      <c r="F14" s="599">
        <v>1</v>
      </c>
      <c r="G14" s="607"/>
      <c r="H14" s="599"/>
      <c r="I14" s="599"/>
      <c r="J14" s="597"/>
      <c r="K14" s="600"/>
      <c r="L14" s="600"/>
      <c r="M14" s="600"/>
      <c r="N14" s="600"/>
      <c r="O14" s="600"/>
      <c r="P14" s="594"/>
      <c r="Q14" s="601"/>
      <c r="R14" s="601"/>
      <c r="S14" s="594"/>
      <c r="X14" s="453">
        <v>0</v>
      </c>
      <c r="Z14" s="453">
        <f t="shared" si="0"/>
        <v>0</v>
      </c>
    </row>
    <row r="15" spans="1:30" ht="18.75" customHeight="1">
      <c r="A15" s="596"/>
      <c r="B15" s="597" t="s">
        <v>2175</v>
      </c>
      <c r="C15" s="598" t="s">
        <v>2222</v>
      </c>
      <c r="D15" s="597" t="s">
        <v>2223</v>
      </c>
      <c r="E15" s="597" t="s">
        <v>1733</v>
      </c>
      <c r="F15" s="599">
        <v>1</v>
      </c>
      <c r="G15" s="607"/>
      <c r="H15" s="599"/>
      <c r="I15" s="599"/>
      <c r="J15" s="597"/>
      <c r="K15" s="600"/>
      <c r="L15" s="600"/>
      <c r="M15" s="600"/>
      <c r="N15" s="600"/>
      <c r="O15" s="600"/>
      <c r="P15" s="594"/>
      <c r="Q15" s="601"/>
      <c r="R15" s="601"/>
      <c r="S15" s="594"/>
      <c r="X15" s="453">
        <v>0</v>
      </c>
      <c r="Z15" s="453">
        <f t="shared" si="0"/>
        <v>0</v>
      </c>
    </row>
    <row r="16" spans="1:30" ht="25.5" customHeight="1">
      <c r="A16" s="596"/>
      <c r="B16" s="597" t="s">
        <v>2175</v>
      </c>
      <c r="C16" s="598" t="s">
        <v>2224</v>
      </c>
      <c r="D16" s="597" t="s">
        <v>2225</v>
      </c>
      <c r="E16" s="597" t="s">
        <v>1733</v>
      </c>
      <c r="F16" s="599">
        <v>1</v>
      </c>
      <c r="G16" s="607"/>
      <c r="H16" s="599"/>
      <c r="I16" s="599"/>
      <c r="J16" s="597"/>
      <c r="K16" s="600"/>
      <c r="L16" s="600"/>
      <c r="M16" s="600"/>
      <c r="N16" s="600"/>
      <c r="O16" s="600"/>
      <c r="P16" s="594"/>
      <c r="Q16" s="601"/>
      <c r="R16" s="601"/>
      <c r="S16" s="594"/>
      <c r="X16" s="453">
        <v>0</v>
      </c>
      <c r="Z16" s="453">
        <f t="shared" si="0"/>
        <v>0</v>
      </c>
    </row>
    <row r="17" spans="1:30" ht="29.25" customHeight="1">
      <c r="A17" s="596"/>
      <c r="B17" s="597" t="s">
        <v>2175</v>
      </c>
      <c r="C17" s="598" t="s">
        <v>2226</v>
      </c>
      <c r="D17" s="597" t="s">
        <v>2227</v>
      </c>
      <c r="E17" s="597" t="s">
        <v>1733</v>
      </c>
      <c r="F17" s="599">
        <v>1</v>
      </c>
      <c r="G17" s="607"/>
      <c r="H17" s="599"/>
      <c r="I17" s="599"/>
      <c r="J17" s="597"/>
      <c r="K17" s="600"/>
      <c r="L17" s="600"/>
      <c r="M17" s="600"/>
      <c r="N17" s="600"/>
      <c r="O17" s="600"/>
      <c r="P17" s="594"/>
      <c r="Q17" s="601"/>
      <c r="R17" s="601"/>
      <c r="S17" s="594"/>
      <c r="X17" s="453">
        <v>0</v>
      </c>
      <c r="Z17" s="453">
        <f t="shared" si="0"/>
        <v>0</v>
      </c>
    </row>
    <row r="18" spans="1:30" ht="23.25" customHeight="1">
      <c r="A18" s="596"/>
      <c r="B18" s="597" t="s">
        <v>2175</v>
      </c>
      <c r="C18" s="598" t="s">
        <v>2228</v>
      </c>
      <c r="D18" s="597" t="s">
        <v>2229</v>
      </c>
      <c r="E18" s="597" t="s">
        <v>140</v>
      </c>
      <c r="F18" s="599">
        <v>52</v>
      </c>
      <c r="G18" s="607"/>
      <c r="H18" s="599"/>
      <c r="I18" s="599"/>
      <c r="J18" s="597"/>
      <c r="K18" s="600"/>
      <c r="L18" s="600"/>
      <c r="M18" s="600"/>
      <c r="N18" s="600"/>
      <c r="O18" s="600"/>
      <c r="P18" s="594"/>
      <c r="Q18" s="601"/>
      <c r="R18" s="601"/>
      <c r="S18" s="594"/>
      <c r="X18" s="453">
        <v>0</v>
      </c>
      <c r="Z18" s="453">
        <f t="shared" si="0"/>
        <v>0</v>
      </c>
    </row>
    <row r="19" spans="1:30" ht="23.25" customHeight="1">
      <c r="A19" s="596"/>
      <c r="B19" s="597" t="s">
        <v>2175</v>
      </c>
      <c r="C19" s="598" t="s">
        <v>2185</v>
      </c>
      <c r="D19" s="597" t="s">
        <v>2186</v>
      </c>
      <c r="E19" s="597" t="s">
        <v>140</v>
      </c>
      <c r="F19" s="599">
        <v>15</v>
      </c>
      <c r="G19" s="607"/>
      <c r="H19" s="599"/>
      <c r="I19" s="599"/>
      <c r="J19" s="597"/>
      <c r="K19" s="600"/>
      <c r="L19" s="600"/>
      <c r="M19" s="600"/>
      <c r="N19" s="600"/>
      <c r="O19" s="600"/>
      <c r="P19" s="594"/>
      <c r="Q19" s="601"/>
      <c r="R19" s="601"/>
      <c r="S19" s="594"/>
      <c r="X19" s="453">
        <v>0</v>
      </c>
      <c r="Z19" s="453">
        <f t="shared" si="0"/>
        <v>0</v>
      </c>
    </row>
    <row r="20" spans="1:30" ht="23.25" customHeight="1">
      <c r="A20" s="596"/>
      <c r="B20" s="597" t="s">
        <v>2175</v>
      </c>
      <c r="C20" s="598" t="s">
        <v>2187</v>
      </c>
      <c r="D20" s="597" t="s">
        <v>2188</v>
      </c>
      <c r="E20" s="597" t="s">
        <v>1733</v>
      </c>
      <c r="F20" s="599">
        <v>15</v>
      </c>
      <c r="G20" s="607"/>
      <c r="H20" s="599"/>
      <c r="I20" s="599"/>
      <c r="J20" s="597"/>
      <c r="K20" s="600"/>
      <c r="L20" s="600"/>
      <c r="M20" s="600"/>
      <c r="N20" s="600"/>
      <c r="O20" s="600"/>
      <c r="P20" s="594"/>
      <c r="Q20" s="601"/>
      <c r="R20" s="601"/>
      <c r="S20" s="594"/>
      <c r="X20" s="453">
        <v>0</v>
      </c>
      <c r="Z20" s="453">
        <f t="shared" si="0"/>
        <v>0</v>
      </c>
    </row>
    <row r="21" spans="1:30" ht="27" customHeight="1">
      <c r="A21" s="596"/>
      <c r="B21" s="638" t="s">
        <v>2191</v>
      </c>
      <c r="C21" s="639" t="s">
        <v>2230</v>
      </c>
      <c r="D21" s="638" t="s">
        <v>2231</v>
      </c>
      <c r="E21" s="638" t="s">
        <v>2232</v>
      </c>
      <c r="F21" s="642">
        <v>9</v>
      </c>
      <c r="G21" s="642"/>
      <c r="H21" s="641"/>
      <c r="I21" s="642"/>
      <c r="J21" s="638"/>
      <c r="K21" s="643"/>
      <c r="L21" s="643"/>
      <c r="M21" s="643"/>
      <c r="N21" s="643"/>
      <c r="O21" s="643"/>
      <c r="P21" s="644"/>
      <c r="Q21" s="645"/>
      <c r="R21" s="645"/>
      <c r="S21" s="644"/>
      <c r="X21" s="453">
        <v>0</v>
      </c>
      <c r="Z21" s="453">
        <f t="shared" si="0"/>
        <v>0</v>
      </c>
    </row>
    <row r="22" spans="1:30" ht="30" customHeight="1">
      <c r="A22" s="596"/>
      <c r="B22" s="638" t="s">
        <v>2104</v>
      </c>
      <c r="C22" s="639" t="s">
        <v>2233</v>
      </c>
      <c r="D22" s="638" t="s">
        <v>2774</v>
      </c>
      <c r="E22" s="638" t="s">
        <v>1733</v>
      </c>
      <c r="F22" s="642">
        <v>39</v>
      </c>
      <c r="G22" s="642"/>
      <c r="H22" s="641"/>
      <c r="I22" s="642"/>
      <c r="J22" s="638"/>
      <c r="K22" s="643"/>
      <c r="L22" s="643"/>
      <c r="M22" s="643"/>
      <c r="N22" s="643"/>
      <c r="O22" s="643"/>
      <c r="P22" s="644"/>
      <c r="Q22" s="645"/>
      <c r="R22" s="645"/>
      <c r="S22" s="644"/>
      <c r="X22" s="453">
        <v>0</v>
      </c>
      <c r="Z22" s="453">
        <f t="shared" si="0"/>
        <v>0</v>
      </c>
    </row>
    <row r="23" spans="1:30" ht="40.5" customHeight="1">
      <c r="A23" s="596"/>
      <c r="B23" s="638" t="s">
        <v>2104</v>
      </c>
      <c r="C23" s="639" t="s">
        <v>2234</v>
      </c>
      <c r="D23" s="638" t="s">
        <v>2773</v>
      </c>
      <c r="E23" s="638" t="s">
        <v>1733</v>
      </c>
      <c r="F23" s="642">
        <v>1</v>
      </c>
      <c r="G23" s="642"/>
      <c r="H23" s="641"/>
      <c r="I23" s="642"/>
      <c r="J23" s="638"/>
      <c r="K23" s="643"/>
      <c r="L23" s="643"/>
      <c r="M23" s="643"/>
      <c r="N23" s="643"/>
      <c r="O23" s="643"/>
      <c r="P23" s="644"/>
      <c r="Q23" s="645"/>
      <c r="R23" s="645"/>
      <c r="S23" s="644"/>
      <c r="X23" s="453">
        <v>0</v>
      </c>
      <c r="Z23" s="453">
        <f t="shared" si="0"/>
        <v>0</v>
      </c>
    </row>
    <row r="24" spans="1:30" ht="33" customHeight="1">
      <c r="A24" s="596"/>
      <c r="B24" s="638" t="s">
        <v>2104</v>
      </c>
      <c r="C24" s="639" t="s">
        <v>2235</v>
      </c>
      <c r="D24" s="638" t="s">
        <v>2236</v>
      </c>
      <c r="E24" s="638" t="s">
        <v>134</v>
      </c>
      <c r="F24" s="642">
        <v>52.92</v>
      </c>
      <c r="G24" s="642"/>
      <c r="H24" s="641"/>
      <c r="I24" s="642"/>
      <c r="J24" s="638"/>
      <c r="K24" s="643"/>
      <c r="L24" s="643"/>
      <c r="M24" s="643"/>
      <c r="N24" s="643"/>
      <c r="O24" s="643"/>
      <c r="P24" s="644"/>
      <c r="Q24" s="645"/>
      <c r="R24" s="645"/>
      <c r="S24" s="644"/>
      <c r="X24" s="453">
        <v>0</v>
      </c>
      <c r="Z24" s="453">
        <f t="shared" si="0"/>
        <v>0</v>
      </c>
    </row>
    <row r="25" spans="1:30" ht="33" customHeight="1">
      <c r="A25" s="596"/>
      <c r="B25" s="638" t="s">
        <v>2104</v>
      </c>
      <c r="C25" s="639" t="s">
        <v>2237</v>
      </c>
      <c r="D25" s="638" t="s">
        <v>2238</v>
      </c>
      <c r="E25" s="638" t="s">
        <v>134</v>
      </c>
      <c r="F25" s="642">
        <v>18.899999999999999</v>
      </c>
      <c r="G25" s="642"/>
      <c r="H25" s="641"/>
      <c r="I25" s="642"/>
      <c r="J25" s="638"/>
      <c r="K25" s="643"/>
      <c r="L25" s="643"/>
      <c r="M25" s="643"/>
      <c r="N25" s="643"/>
      <c r="O25" s="643"/>
      <c r="P25" s="644"/>
      <c r="Q25" s="645"/>
      <c r="R25" s="645"/>
      <c r="S25" s="644"/>
      <c r="X25" s="453">
        <v>0</v>
      </c>
      <c r="Z25" s="453">
        <f t="shared" si="0"/>
        <v>0</v>
      </c>
    </row>
    <row r="26" spans="1:30" ht="40.5" customHeight="1">
      <c r="A26" s="596"/>
      <c r="B26" s="638" t="s">
        <v>2104</v>
      </c>
      <c r="C26" s="639" t="s">
        <v>2239</v>
      </c>
      <c r="D26" s="640" t="s">
        <v>2240</v>
      </c>
      <c r="E26" s="638" t="s">
        <v>2067</v>
      </c>
      <c r="F26" s="642">
        <v>15</v>
      </c>
      <c r="G26" s="642"/>
      <c r="H26" s="641"/>
      <c r="I26" s="642"/>
      <c r="J26" s="638"/>
      <c r="K26" s="643"/>
      <c r="L26" s="643"/>
      <c r="M26" s="643"/>
      <c r="N26" s="643"/>
      <c r="O26" s="643"/>
      <c r="P26" s="644"/>
      <c r="Q26" s="645"/>
      <c r="R26" s="645"/>
      <c r="S26" s="644"/>
      <c r="X26" s="453">
        <v>0</v>
      </c>
      <c r="Z26" s="453">
        <f t="shared" si="0"/>
        <v>0</v>
      </c>
      <c r="AD26" s="597"/>
    </row>
    <row r="27" spans="1:30" ht="28.5" customHeight="1">
      <c r="A27" s="596"/>
      <c r="B27" s="638" t="s">
        <v>2064</v>
      </c>
      <c r="C27" s="639" t="s">
        <v>2241</v>
      </c>
      <c r="D27" s="640" t="s">
        <v>2242</v>
      </c>
      <c r="E27" s="638" t="s">
        <v>2067</v>
      </c>
      <c r="F27" s="642">
        <v>2</v>
      </c>
      <c r="G27" s="642"/>
      <c r="H27" s="641"/>
      <c r="I27" s="642"/>
      <c r="J27" s="638"/>
      <c r="K27" s="643"/>
      <c r="L27" s="643"/>
      <c r="M27" s="643"/>
      <c r="N27" s="643"/>
      <c r="O27" s="643"/>
      <c r="P27" s="644"/>
      <c r="Q27" s="645"/>
      <c r="R27" s="645"/>
      <c r="S27" s="644"/>
      <c r="X27" s="453">
        <v>0</v>
      </c>
      <c r="Z27" s="453">
        <f t="shared" si="0"/>
        <v>0</v>
      </c>
      <c r="AD27" s="597"/>
    </row>
    <row r="28" spans="1:30" ht="28.5" customHeight="1">
      <c r="A28" s="596"/>
      <c r="B28" s="638" t="s">
        <v>2064</v>
      </c>
      <c r="C28" s="639" t="s">
        <v>2243</v>
      </c>
      <c r="D28" s="638" t="s">
        <v>2244</v>
      </c>
      <c r="E28" s="638" t="s">
        <v>2067</v>
      </c>
      <c r="F28" s="642">
        <v>5</v>
      </c>
      <c r="G28" s="642"/>
      <c r="H28" s="641"/>
      <c r="I28" s="642"/>
      <c r="J28" s="638"/>
      <c r="K28" s="643"/>
      <c r="L28" s="643"/>
      <c r="M28" s="643"/>
      <c r="N28" s="643"/>
      <c r="O28" s="643"/>
      <c r="P28" s="644"/>
      <c r="Q28" s="645"/>
      <c r="R28" s="645"/>
      <c r="S28" s="644"/>
      <c r="X28" s="453">
        <v>0</v>
      </c>
      <c r="Z28" s="453">
        <f t="shared" si="0"/>
        <v>0</v>
      </c>
    </row>
    <row r="29" spans="1:30" ht="28.5" customHeight="1">
      <c r="A29" s="596"/>
      <c r="B29" s="638" t="s">
        <v>2064</v>
      </c>
      <c r="C29" s="639" t="s">
        <v>2245</v>
      </c>
      <c r="D29" s="638" t="s">
        <v>2246</v>
      </c>
      <c r="E29" s="638" t="s">
        <v>2067</v>
      </c>
      <c r="F29" s="642">
        <v>10</v>
      </c>
      <c r="G29" s="642"/>
      <c r="H29" s="641"/>
      <c r="I29" s="642"/>
      <c r="J29" s="638"/>
      <c r="K29" s="643"/>
      <c r="L29" s="643"/>
      <c r="M29" s="643"/>
      <c r="N29" s="643"/>
      <c r="O29" s="643"/>
      <c r="P29" s="644"/>
      <c r="Q29" s="645"/>
      <c r="R29" s="645"/>
      <c r="S29" s="644"/>
      <c r="X29" s="453">
        <v>0</v>
      </c>
      <c r="Z29" s="453">
        <f t="shared" si="0"/>
        <v>0</v>
      </c>
      <c r="AC29" s="988"/>
      <c r="AD29" s="988"/>
    </row>
    <row r="30" spans="1:30" ht="18" customHeight="1">
      <c r="A30" s="596"/>
      <c r="B30" s="638"/>
      <c r="C30" s="1308" t="s">
        <v>2572</v>
      </c>
      <c r="D30" s="1366" t="s">
        <v>2481</v>
      </c>
      <c r="E30" s="1366" t="s">
        <v>2571</v>
      </c>
      <c r="F30" s="1367">
        <v>1</v>
      </c>
      <c r="G30" s="642"/>
      <c r="H30" s="641"/>
      <c r="I30" s="642"/>
      <c r="J30" s="638"/>
      <c r="K30" s="643"/>
      <c r="L30" s="643"/>
      <c r="M30" s="643"/>
      <c r="N30" s="643"/>
      <c r="O30" s="643"/>
      <c r="P30" s="644"/>
      <c r="Q30" s="645"/>
      <c r="R30" s="645"/>
      <c r="S30" s="644"/>
      <c r="AC30" s="988"/>
      <c r="AD30" s="1368"/>
    </row>
    <row r="31" spans="1:30" ht="15.75" customHeight="1">
      <c r="A31" s="596"/>
      <c r="B31" s="1334" t="s">
        <v>2175</v>
      </c>
      <c r="C31" s="1335"/>
      <c r="D31" s="1334" t="s">
        <v>2210</v>
      </c>
      <c r="E31" s="1334" t="s">
        <v>725</v>
      </c>
      <c r="F31" s="1336">
        <v>24</v>
      </c>
      <c r="G31" s="642"/>
      <c r="H31" s="642"/>
      <c r="I31" s="642"/>
      <c r="J31" s="638"/>
      <c r="K31" s="643"/>
      <c r="L31" s="643"/>
      <c r="M31" s="643"/>
      <c r="N31" s="643"/>
      <c r="O31" s="643"/>
      <c r="P31" s="644"/>
      <c r="Q31" s="645"/>
      <c r="R31" s="645"/>
      <c r="S31" s="644"/>
      <c r="AC31" s="988"/>
      <c r="AD31" s="988"/>
    </row>
    <row r="32" spans="1:30" ht="16.5" customHeight="1">
      <c r="A32" s="596"/>
      <c r="B32" s="597" t="s">
        <v>2175</v>
      </c>
      <c r="C32" s="598"/>
      <c r="D32" s="597" t="s">
        <v>2211</v>
      </c>
      <c r="E32" s="597" t="s">
        <v>725</v>
      </c>
      <c r="F32" s="599">
        <v>4</v>
      </c>
      <c r="G32" s="599"/>
      <c r="H32" s="599"/>
      <c r="I32" s="599"/>
      <c r="J32" s="597"/>
      <c r="K32" s="600"/>
      <c r="L32" s="600"/>
      <c r="M32" s="600"/>
      <c r="N32" s="600"/>
      <c r="O32" s="600"/>
      <c r="P32" s="594"/>
      <c r="Q32" s="601"/>
      <c r="R32" s="601"/>
      <c r="S32" s="594"/>
    </row>
    <row r="33" spans="1:31">
      <c r="A33" s="593"/>
      <c r="B33" s="593"/>
      <c r="C33" s="593"/>
      <c r="D33" s="593" t="s">
        <v>2174</v>
      </c>
      <c r="E33" s="593"/>
      <c r="F33" s="594"/>
      <c r="G33" s="603"/>
      <c r="H33" s="603"/>
      <c r="I33" s="603"/>
      <c r="J33" s="593"/>
      <c r="K33" s="593"/>
      <c r="L33" s="593"/>
      <c r="M33" s="593"/>
      <c r="N33" s="593"/>
      <c r="O33" s="593"/>
      <c r="P33" s="604"/>
      <c r="S33" s="594"/>
    </row>
    <row r="34" spans="1:31">
      <c r="A34" s="600"/>
      <c r="B34" s="600"/>
      <c r="C34" s="600"/>
      <c r="D34" s="600"/>
      <c r="E34" s="600"/>
      <c r="F34" s="605"/>
      <c r="G34" s="606"/>
      <c r="H34" s="606"/>
      <c r="I34" s="606"/>
      <c r="J34" s="600"/>
      <c r="K34" s="600"/>
      <c r="L34" s="600"/>
      <c r="M34" s="600"/>
      <c r="N34" s="600"/>
      <c r="O34" s="600"/>
      <c r="P34" s="600"/>
      <c r="S34" s="600"/>
    </row>
    <row r="35" spans="1:31">
      <c r="A35" s="593"/>
      <c r="B35" s="593"/>
      <c r="C35" s="593"/>
      <c r="D35" s="629" t="s">
        <v>2173</v>
      </c>
      <c r="E35" s="593"/>
      <c r="F35" s="594"/>
      <c r="G35" s="603"/>
      <c r="H35" s="603"/>
      <c r="I35" s="603"/>
      <c r="J35" s="593"/>
      <c r="K35" s="593"/>
      <c r="L35" s="593"/>
      <c r="M35" s="593"/>
      <c r="N35" s="593"/>
      <c r="O35" s="593"/>
      <c r="P35" s="604"/>
      <c r="S35" s="604"/>
    </row>
    <row r="36" spans="1:31">
      <c r="A36" s="630"/>
      <c r="B36" s="630" t="s">
        <v>2247</v>
      </c>
      <c r="C36" s="630"/>
      <c r="D36" s="630"/>
      <c r="E36" s="630"/>
      <c r="F36" s="631" t="s">
        <v>1896</v>
      </c>
      <c r="G36" s="632"/>
      <c r="H36" s="632"/>
      <c r="I36" s="632"/>
      <c r="J36" s="630"/>
      <c r="K36" s="630"/>
      <c r="L36" s="630"/>
      <c r="M36" s="630"/>
      <c r="N36" s="630"/>
      <c r="O36" s="630"/>
      <c r="P36" s="631"/>
      <c r="S36" s="631"/>
      <c r="Z36" s="453">
        <f>(SUM(Z11:Z35))</f>
        <v>0</v>
      </c>
    </row>
    <row r="40" spans="1:31">
      <c r="AE40" s="610"/>
    </row>
    <row r="41" spans="1:31">
      <c r="AD41" s="602"/>
      <c r="AE41" s="610"/>
    </row>
  </sheetData>
  <mergeCells count="3">
    <mergeCell ref="B4:D4"/>
    <mergeCell ref="B5:D5"/>
    <mergeCell ref="B6:C6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Zariadenie č. 2 - Vetranie Polygon  PsDS</oddHeader>
    <oddFooter xml:space="preserve">&amp;RStrana &amp;P z &amp;N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1"/>
  <sheetViews>
    <sheetView showGridLines="0" zoomScale="95" zoomScaleNormal="95" workbookViewId="0">
      <selection activeCell="AN94" sqref="AN94:AP94"/>
    </sheetView>
  </sheetViews>
  <sheetFormatPr defaultRowHeight="11.25"/>
  <cols>
    <col min="1" max="1" width="8.33203125" style="1215" customWidth="1"/>
    <col min="2" max="2" width="1.6640625" style="1215" customWidth="1"/>
    <col min="3" max="3" width="4.1640625" style="1215" customWidth="1"/>
    <col min="4" max="33" width="2.6640625" style="1215" customWidth="1"/>
    <col min="34" max="34" width="3.33203125" style="1215" customWidth="1"/>
    <col min="35" max="35" width="31.6640625" style="1215" customWidth="1"/>
    <col min="36" max="37" width="2.5" style="1215" customWidth="1"/>
    <col min="38" max="38" width="8.33203125" style="1215" customWidth="1"/>
    <col min="39" max="39" width="3.33203125" style="1215" customWidth="1"/>
    <col min="40" max="40" width="13.33203125" style="1215" customWidth="1"/>
    <col min="41" max="41" width="7.5" style="1215" customWidth="1"/>
    <col min="42" max="42" width="4.1640625" style="1215" customWidth="1"/>
    <col min="43" max="43" width="15.6640625" style="1215" hidden="1" customWidth="1"/>
    <col min="44" max="44" width="13.6640625" style="1215" customWidth="1"/>
    <col min="45" max="16384" width="9.33203125" style="1215"/>
  </cols>
  <sheetData>
    <row r="1" spans="1:44">
      <c r="A1" s="17" t="s">
        <v>0</v>
      </c>
    </row>
    <row r="2" spans="1:44" ht="36.950000000000003" customHeight="1">
      <c r="AR2" s="1218"/>
    </row>
    <row r="3" spans="1:4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</row>
    <row r="4" spans="1:44" ht="24.95" customHeight="1">
      <c r="B4" s="21"/>
      <c r="D4" s="22" t="s">
        <v>6</v>
      </c>
      <c r="AR4" s="21"/>
    </row>
    <row r="5" spans="1:44" ht="15" customHeight="1">
      <c r="B5" s="21"/>
      <c r="D5" s="23" t="s">
        <v>7</v>
      </c>
      <c r="K5" s="1492" t="s">
        <v>2722</v>
      </c>
      <c r="L5" s="1493"/>
      <c r="M5" s="1493"/>
      <c r="N5" s="1493"/>
      <c r="O5" s="1493"/>
      <c r="P5" s="1493"/>
      <c r="Q5" s="1493"/>
      <c r="R5" s="1493"/>
      <c r="S5" s="1493"/>
      <c r="T5" s="1493"/>
      <c r="U5" s="1493"/>
      <c r="V5" s="1493"/>
      <c r="W5" s="1493"/>
      <c r="X5" s="1493"/>
      <c r="Y5" s="1493"/>
      <c r="Z5" s="1493"/>
      <c r="AA5" s="1493"/>
      <c r="AB5" s="1493"/>
      <c r="AC5" s="1493"/>
      <c r="AD5" s="1493"/>
      <c r="AE5" s="1493"/>
      <c r="AF5" s="1493"/>
      <c r="AG5" s="1493"/>
      <c r="AH5" s="1493"/>
      <c r="AI5" s="1493"/>
      <c r="AJ5" s="1493"/>
      <c r="AK5" s="1493"/>
      <c r="AL5" s="1493"/>
      <c r="AM5" s="1493"/>
      <c r="AN5" s="1493"/>
      <c r="AO5" s="1493"/>
      <c r="AR5" s="21"/>
    </row>
    <row r="6" spans="1:44" ht="18" customHeight="1">
      <c r="B6" s="21"/>
      <c r="D6" s="25" t="s">
        <v>8</v>
      </c>
      <c r="K6" s="1494" t="str">
        <f>'[1]Rekapitulácia stavby'!K6:AO6</f>
        <v>SOŠ PZ Košice, zateplenie bloku A a rekonštrukcia bloku E</v>
      </c>
      <c r="L6" s="1493"/>
      <c r="M6" s="1493"/>
      <c r="N6" s="1493"/>
      <c r="O6" s="1493"/>
      <c r="P6" s="1493"/>
      <c r="Q6" s="1493"/>
      <c r="R6" s="1493"/>
      <c r="S6" s="1493"/>
      <c r="T6" s="1493"/>
      <c r="U6" s="1493"/>
      <c r="V6" s="1493"/>
      <c r="W6" s="1493"/>
      <c r="X6" s="1493"/>
      <c r="Y6" s="1493"/>
      <c r="Z6" s="1493"/>
      <c r="AA6" s="1493"/>
      <c r="AB6" s="1493"/>
      <c r="AC6" s="1493"/>
      <c r="AD6" s="1493"/>
      <c r="AE6" s="1493"/>
      <c r="AF6" s="1493"/>
      <c r="AG6" s="1493"/>
      <c r="AH6" s="1493"/>
      <c r="AI6" s="1493"/>
      <c r="AJ6" s="1493"/>
      <c r="AK6" s="1493"/>
      <c r="AL6" s="1493"/>
      <c r="AM6" s="1493"/>
      <c r="AN6" s="1493"/>
      <c r="AO6" s="1493"/>
      <c r="AR6" s="21"/>
    </row>
    <row r="7" spans="1:44" ht="18" customHeight="1">
      <c r="B7" s="21"/>
      <c r="D7" s="25"/>
      <c r="K7" s="1494" t="s">
        <v>2723</v>
      </c>
      <c r="L7" s="1494"/>
      <c r="M7" s="1494"/>
      <c r="N7" s="1494"/>
      <c r="O7" s="1494"/>
      <c r="P7" s="1494"/>
      <c r="Q7" s="1494"/>
      <c r="R7" s="1494"/>
      <c r="S7" s="1494"/>
      <c r="T7" s="1494"/>
      <c r="U7" s="1494"/>
      <c r="V7" s="1494"/>
      <c r="W7" s="1494"/>
      <c r="X7" s="1494"/>
      <c r="Y7" s="1494"/>
      <c r="Z7" s="1494"/>
      <c r="AA7" s="1494"/>
      <c r="AB7" s="1494"/>
      <c r="AC7" s="1494"/>
      <c r="AD7" s="1494"/>
      <c r="AE7" s="1494"/>
      <c r="AF7" s="1494"/>
      <c r="AG7" s="1494"/>
      <c r="AH7" s="1494"/>
      <c r="AI7" s="1494"/>
      <c r="AR7" s="21"/>
    </row>
    <row r="8" spans="1:44" ht="12" customHeight="1">
      <c r="B8" s="21"/>
      <c r="D8" s="1213" t="s">
        <v>10</v>
      </c>
      <c r="K8" s="1214" t="s">
        <v>1</v>
      </c>
      <c r="AK8" s="1213" t="s">
        <v>11</v>
      </c>
      <c r="AN8" s="1214" t="s">
        <v>1</v>
      </c>
      <c r="AR8" s="21"/>
    </row>
    <row r="9" spans="1:44" ht="12" customHeight="1">
      <c r="B9" s="21"/>
      <c r="D9" s="1213" t="s">
        <v>12</v>
      </c>
      <c r="K9" s="1214" t="s">
        <v>13</v>
      </c>
      <c r="AK9" s="1213" t="s">
        <v>14</v>
      </c>
      <c r="AN9" s="1351" t="s">
        <v>2757</v>
      </c>
      <c r="AR9" s="21"/>
    </row>
    <row r="10" spans="1:44" ht="14.45" customHeight="1">
      <c r="B10" s="21"/>
      <c r="AR10" s="21"/>
    </row>
    <row r="11" spans="1:44" ht="12" customHeight="1">
      <c r="B11" s="21"/>
      <c r="D11" s="1213" t="s">
        <v>2748</v>
      </c>
      <c r="AK11" s="1213" t="s">
        <v>16</v>
      </c>
      <c r="AN11" s="1214" t="s">
        <v>1</v>
      </c>
      <c r="AR11" s="21"/>
    </row>
    <row r="12" spans="1:44" ht="18.399999999999999" customHeight="1">
      <c r="B12" s="21"/>
      <c r="E12" s="1214" t="s">
        <v>22</v>
      </c>
      <c r="AK12" s="1213" t="s">
        <v>17</v>
      </c>
      <c r="AN12" s="1214" t="s">
        <v>1</v>
      </c>
      <c r="AR12" s="21"/>
    </row>
    <row r="13" spans="1:44" ht="6.95" customHeight="1">
      <c r="B13" s="21"/>
      <c r="AR13" s="21"/>
    </row>
    <row r="14" spans="1:44" ht="12" customHeight="1">
      <c r="B14" s="21"/>
      <c r="D14" s="1213" t="s">
        <v>18</v>
      </c>
      <c r="AK14" s="1213" t="s">
        <v>16</v>
      </c>
      <c r="AN14" s="1214" t="s">
        <v>1</v>
      </c>
      <c r="AR14" s="21"/>
    </row>
    <row r="15" spans="1:44" ht="12.75">
      <c r="B15" s="21"/>
      <c r="E15" s="1214" t="s">
        <v>22</v>
      </c>
      <c r="AK15" s="1213" t="s">
        <v>17</v>
      </c>
      <c r="AN15" s="1214" t="s">
        <v>1</v>
      </c>
      <c r="AR15" s="21"/>
    </row>
    <row r="16" spans="1:44" ht="6.95" customHeight="1">
      <c r="B16" s="21"/>
      <c r="AR16" s="21"/>
    </row>
    <row r="17" spans="2:44" ht="12" customHeight="1">
      <c r="B17" s="21"/>
      <c r="D17" s="1213" t="s">
        <v>19</v>
      </c>
      <c r="AK17" s="1213" t="s">
        <v>16</v>
      </c>
      <c r="AN17" s="1214" t="s">
        <v>1</v>
      </c>
      <c r="AR17" s="21"/>
    </row>
    <row r="18" spans="2:44" ht="18.399999999999999" customHeight="1">
      <c r="B18" s="21"/>
      <c r="E18" s="1214"/>
      <c r="AK18" s="1213" t="s">
        <v>17</v>
      </c>
      <c r="AN18" s="1214" t="s">
        <v>1</v>
      </c>
      <c r="AR18" s="21"/>
    </row>
    <row r="19" spans="2:44" ht="6.95" customHeight="1">
      <c r="B19" s="21"/>
      <c r="AR19" s="21"/>
    </row>
    <row r="20" spans="2:44" ht="12" customHeight="1">
      <c r="B20" s="21"/>
      <c r="D20" s="1213" t="s">
        <v>21</v>
      </c>
      <c r="AK20" s="1213" t="s">
        <v>16</v>
      </c>
      <c r="AN20" s="1214" t="s">
        <v>1</v>
      </c>
      <c r="AR20" s="21"/>
    </row>
    <row r="21" spans="2:44" ht="18.399999999999999" customHeight="1">
      <c r="B21" s="21"/>
      <c r="E21" s="1214" t="s">
        <v>22</v>
      </c>
      <c r="AK21" s="1213" t="s">
        <v>17</v>
      </c>
      <c r="AN21" s="1214" t="s">
        <v>1</v>
      </c>
      <c r="AR21" s="21"/>
    </row>
    <row r="22" spans="2:44" ht="6.95" customHeight="1">
      <c r="B22" s="21"/>
      <c r="AR22" s="21"/>
    </row>
    <row r="23" spans="2:44" ht="12" customHeight="1">
      <c r="B23" s="21"/>
      <c r="D23" s="1213" t="s">
        <v>23</v>
      </c>
      <c r="AR23" s="21"/>
    </row>
    <row r="24" spans="2:44" ht="16.5" customHeight="1">
      <c r="B24" s="21"/>
      <c r="E24" s="1497" t="s">
        <v>1</v>
      </c>
      <c r="F24" s="1497"/>
      <c r="G24" s="1497"/>
      <c r="H24" s="1497"/>
      <c r="I24" s="1497"/>
      <c r="J24" s="1497"/>
      <c r="K24" s="1497"/>
      <c r="L24" s="1497"/>
      <c r="M24" s="1497"/>
      <c r="N24" s="1497"/>
      <c r="O24" s="1497"/>
      <c r="P24" s="1497"/>
      <c r="Q24" s="1497"/>
      <c r="R24" s="1497"/>
      <c r="S24" s="1497"/>
      <c r="T24" s="1497"/>
      <c r="U24" s="1497"/>
      <c r="V24" s="1497"/>
      <c r="W24" s="1497"/>
      <c r="X24" s="1497"/>
      <c r="Y24" s="1497"/>
      <c r="Z24" s="1497"/>
      <c r="AA24" s="1497"/>
      <c r="AB24" s="1497"/>
      <c r="AC24" s="1497"/>
      <c r="AD24" s="1497"/>
      <c r="AE24" s="1497"/>
      <c r="AF24" s="1497"/>
      <c r="AG24" s="1497"/>
      <c r="AH24" s="1497"/>
      <c r="AI24" s="1497"/>
      <c r="AJ24" s="1497"/>
      <c r="AK24" s="1497"/>
      <c r="AL24" s="1497"/>
      <c r="AM24" s="1497"/>
      <c r="AN24" s="1497"/>
      <c r="AR24" s="21"/>
    </row>
    <row r="25" spans="2:44" ht="6.95" customHeight="1">
      <c r="B25" s="21"/>
      <c r="AR25" s="21"/>
    </row>
    <row r="26" spans="2:44" ht="6.95" customHeight="1">
      <c r="B26" s="2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R26" s="21"/>
    </row>
    <row r="27" spans="2:44" s="1217" customFormat="1" ht="25.9" customHeight="1">
      <c r="B27" s="30"/>
      <c r="D27" s="31" t="s">
        <v>24</v>
      </c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16"/>
      <c r="AC27" s="1216"/>
      <c r="AD27" s="1216"/>
      <c r="AE27" s="1216"/>
      <c r="AF27" s="1216"/>
      <c r="AG27" s="1216"/>
      <c r="AH27" s="1216"/>
      <c r="AI27" s="1216"/>
      <c r="AJ27" s="1216"/>
      <c r="AK27" s="1498"/>
      <c r="AL27" s="1499"/>
      <c r="AM27" s="1499"/>
      <c r="AN27" s="1499"/>
      <c r="AO27" s="1499"/>
      <c r="AR27" s="30"/>
    </row>
    <row r="28" spans="2:44" s="1217" customFormat="1" ht="6.95" customHeight="1">
      <c r="B28" s="30"/>
      <c r="AR28" s="30"/>
    </row>
    <row r="29" spans="2:44" s="1217" customFormat="1" ht="12.75">
      <c r="B29" s="30"/>
      <c r="L29" s="1500" t="s">
        <v>25</v>
      </c>
      <c r="M29" s="1500"/>
      <c r="N29" s="1500"/>
      <c r="O29" s="1500"/>
      <c r="P29" s="1500"/>
      <c r="W29" s="1500" t="s">
        <v>26</v>
      </c>
      <c r="X29" s="1500"/>
      <c r="Y29" s="1500"/>
      <c r="Z29" s="1500"/>
      <c r="AA29" s="1500"/>
      <c r="AB29" s="1500"/>
      <c r="AC29" s="1500"/>
      <c r="AD29" s="1500"/>
      <c r="AE29" s="1500"/>
      <c r="AK29" s="1500" t="s">
        <v>27</v>
      </c>
      <c r="AL29" s="1500"/>
      <c r="AM29" s="1500"/>
      <c r="AN29" s="1500"/>
      <c r="AO29" s="1500"/>
      <c r="AR29" s="30"/>
    </row>
    <row r="30" spans="2:44" s="1208" customFormat="1" ht="14.45" customHeight="1">
      <c r="B30" s="34"/>
      <c r="D30" s="1213" t="s">
        <v>28</v>
      </c>
      <c r="F30" s="1213" t="s">
        <v>2724</v>
      </c>
      <c r="L30" s="1487">
        <v>0.2</v>
      </c>
      <c r="M30" s="1457"/>
      <c r="N30" s="1457"/>
      <c r="O30" s="1457"/>
      <c r="P30" s="1457"/>
      <c r="W30" s="1456"/>
      <c r="X30" s="1457"/>
      <c r="Y30" s="1457"/>
      <c r="Z30" s="1457"/>
      <c r="AA30" s="1457"/>
      <c r="AB30" s="1457"/>
      <c r="AC30" s="1457"/>
      <c r="AD30" s="1457"/>
      <c r="AE30" s="1457"/>
      <c r="AK30" s="1456"/>
      <c r="AL30" s="1457"/>
      <c r="AM30" s="1457"/>
      <c r="AN30" s="1457"/>
      <c r="AO30" s="1457"/>
      <c r="AR30" s="34"/>
    </row>
    <row r="31" spans="2:44" s="1208" customFormat="1" ht="14.45" customHeight="1">
      <c r="B31" s="34"/>
      <c r="F31" s="1213" t="s">
        <v>29</v>
      </c>
      <c r="L31" s="1487">
        <v>0.2</v>
      </c>
      <c r="M31" s="1457"/>
      <c r="N31" s="1457"/>
      <c r="O31" s="1457"/>
      <c r="P31" s="1457"/>
      <c r="W31" s="1456"/>
      <c r="X31" s="1457"/>
      <c r="Y31" s="1457"/>
      <c r="Z31" s="1457"/>
      <c r="AA31" s="1457"/>
      <c r="AB31" s="1457"/>
      <c r="AC31" s="1457"/>
      <c r="AD31" s="1457"/>
      <c r="AE31" s="1457"/>
      <c r="AK31" s="1456"/>
      <c r="AL31" s="1457"/>
      <c r="AM31" s="1457"/>
      <c r="AN31" s="1457"/>
      <c r="AO31" s="1457"/>
      <c r="AR31" s="34"/>
    </row>
    <row r="32" spans="2:44" s="1208" customFormat="1" ht="14.45" hidden="1" customHeight="1">
      <c r="B32" s="34"/>
      <c r="F32" s="1213" t="s">
        <v>30</v>
      </c>
      <c r="L32" s="1487">
        <v>0.2</v>
      </c>
      <c r="M32" s="1457"/>
      <c r="N32" s="1457"/>
      <c r="O32" s="1457"/>
      <c r="P32" s="1457"/>
      <c r="W32" s="1456" t="e">
        <f>ROUND(#REF!, 2)</f>
        <v>#REF!</v>
      </c>
      <c r="X32" s="1457"/>
      <c r="Y32" s="1457"/>
      <c r="Z32" s="1457"/>
      <c r="AA32" s="1457"/>
      <c r="AB32" s="1457"/>
      <c r="AC32" s="1457"/>
      <c r="AD32" s="1457"/>
      <c r="AE32" s="1457"/>
      <c r="AK32" s="1456"/>
      <c r="AL32" s="1457"/>
      <c r="AM32" s="1457"/>
      <c r="AN32" s="1457"/>
      <c r="AO32" s="1457"/>
      <c r="AR32" s="34"/>
    </row>
    <row r="33" spans="2:44" s="1208" customFormat="1" ht="14.45" hidden="1" customHeight="1">
      <c r="B33" s="34"/>
      <c r="F33" s="1213" t="s">
        <v>31</v>
      </c>
      <c r="L33" s="1487">
        <v>0.2</v>
      </c>
      <c r="M33" s="1457"/>
      <c r="N33" s="1457"/>
      <c r="O33" s="1457"/>
      <c r="P33" s="1457"/>
      <c r="W33" s="1456" t="e">
        <f>ROUND(#REF!, 2)</f>
        <v>#REF!</v>
      </c>
      <c r="X33" s="1457"/>
      <c r="Y33" s="1457"/>
      <c r="Z33" s="1457"/>
      <c r="AA33" s="1457"/>
      <c r="AB33" s="1457"/>
      <c r="AC33" s="1457"/>
      <c r="AD33" s="1457"/>
      <c r="AE33" s="1457"/>
      <c r="AK33" s="1456"/>
      <c r="AL33" s="1457"/>
      <c r="AM33" s="1457"/>
      <c r="AN33" s="1457"/>
      <c r="AO33" s="1457"/>
      <c r="AR33" s="34"/>
    </row>
    <row r="34" spans="2:44" s="1208" customFormat="1" ht="14.45" hidden="1" customHeight="1">
      <c r="B34" s="34"/>
      <c r="F34" s="1213" t="s">
        <v>32</v>
      </c>
      <c r="L34" s="1487">
        <v>0</v>
      </c>
      <c r="M34" s="1457"/>
      <c r="N34" s="1457"/>
      <c r="O34" s="1457"/>
      <c r="P34" s="1457"/>
      <c r="W34" s="1456" t="e">
        <f>ROUND(#REF!, 2)</f>
        <v>#REF!</v>
      </c>
      <c r="X34" s="1457"/>
      <c r="Y34" s="1457"/>
      <c r="Z34" s="1457"/>
      <c r="AA34" s="1457"/>
      <c r="AB34" s="1457"/>
      <c r="AC34" s="1457"/>
      <c r="AD34" s="1457"/>
      <c r="AE34" s="1457"/>
      <c r="AK34" s="1456"/>
      <c r="AL34" s="1457"/>
      <c r="AM34" s="1457"/>
      <c r="AN34" s="1457"/>
      <c r="AO34" s="1457"/>
      <c r="AR34" s="34"/>
    </row>
    <row r="35" spans="2:44" s="1217" customFormat="1" ht="6.95" customHeight="1">
      <c r="B35" s="30"/>
      <c r="AR35" s="30"/>
    </row>
    <row r="36" spans="2:44" s="1217" customFormat="1" ht="25.9" customHeight="1">
      <c r="B36" s="30"/>
      <c r="C36" s="37"/>
      <c r="D36" s="38" t="s">
        <v>33</v>
      </c>
      <c r="E36" s="1209"/>
      <c r="F36" s="1209"/>
      <c r="G36" s="1209"/>
      <c r="H36" s="1209"/>
      <c r="I36" s="1209"/>
      <c r="J36" s="1209"/>
      <c r="K36" s="1209"/>
      <c r="L36" s="1209"/>
      <c r="M36" s="1209"/>
      <c r="N36" s="1209"/>
      <c r="O36" s="1209"/>
      <c r="P36" s="1209"/>
      <c r="Q36" s="1209"/>
      <c r="R36" s="1209"/>
      <c r="S36" s="1209"/>
      <c r="T36" s="40" t="s">
        <v>34</v>
      </c>
      <c r="U36" s="1209"/>
      <c r="V36" s="1209"/>
      <c r="W36" s="1209"/>
      <c r="X36" s="1461" t="s">
        <v>35</v>
      </c>
      <c r="Y36" s="1462"/>
      <c r="Z36" s="1462"/>
      <c r="AA36" s="1462"/>
      <c r="AB36" s="1462"/>
      <c r="AC36" s="1209"/>
      <c r="AD36" s="1209"/>
      <c r="AE36" s="1209"/>
      <c r="AF36" s="1209"/>
      <c r="AG36" s="1209"/>
      <c r="AH36" s="1209"/>
      <c r="AI36" s="1209"/>
      <c r="AJ36" s="1209"/>
      <c r="AK36" s="1463"/>
      <c r="AL36" s="1462"/>
      <c r="AM36" s="1462"/>
      <c r="AN36" s="1462"/>
      <c r="AO36" s="1462"/>
      <c r="AP36" s="152"/>
      <c r="AQ36" s="37"/>
      <c r="AR36" s="30"/>
    </row>
    <row r="37" spans="2:44" s="1217" customFormat="1" ht="6.95" customHeight="1">
      <c r="B37" s="30"/>
      <c r="AR37" s="30"/>
    </row>
    <row r="38" spans="2:44" s="1217" customFormat="1" ht="14.45" customHeight="1">
      <c r="B38" s="30"/>
      <c r="AR38" s="30"/>
    </row>
    <row r="39" spans="2:44" ht="14.45" customHeight="1">
      <c r="B39" s="21"/>
      <c r="AR39" s="21"/>
    </row>
    <row r="40" spans="2:44" ht="14.45" customHeight="1">
      <c r="B40" s="21"/>
      <c r="AR40" s="21"/>
    </row>
    <row r="41" spans="2:44" ht="14.45" customHeight="1">
      <c r="B41" s="21"/>
      <c r="AR41" s="21"/>
    </row>
    <row r="42" spans="2:44" ht="14.45" customHeight="1">
      <c r="B42" s="21"/>
      <c r="AR42" s="21"/>
    </row>
    <row r="43" spans="2:44" ht="14.45" customHeight="1">
      <c r="B43" s="21"/>
      <c r="AR43" s="21"/>
    </row>
    <row r="44" spans="2:44" ht="14.45" customHeight="1">
      <c r="B44" s="21"/>
      <c r="AR44" s="21"/>
    </row>
    <row r="45" spans="2:44" ht="14.45" customHeight="1">
      <c r="B45" s="21"/>
      <c r="AR45" s="21"/>
    </row>
    <row r="46" spans="2:44" ht="14.45" customHeight="1">
      <c r="B46" s="21"/>
      <c r="AR46" s="21"/>
    </row>
    <row r="47" spans="2:44" ht="14.45" customHeight="1">
      <c r="B47" s="21"/>
      <c r="AR47" s="21"/>
    </row>
    <row r="48" spans="2:44" ht="14.45" customHeight="1">
      <c r="B48" s="21"/>
      <c r="AR48" s="21"/>
    </row>
    <row r="49" spans="2:44" ht="14.45" customHeight="1">
      <c r="B49" s="21"/>
      <c r="AR49" s="21"/>
    </row>
    <row r="50" spans="2:44" s="1217" customFormat="1" ht="14.45" customHeight="1">
      <c r="B50" s="30"/>
      <c r="D50" s="42" t="s">
        <v>36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2" t="s">
        <v>37</v>
      </c>
      <c r="AI50" s="45"/>
      <c r="AJ50" s="45"/>
      <c r="AK50" s="45"/>
      <c r="AL50" s="45"/>
      <c r="AM50" s="45"/>
      <c r="AN50" s="45"/>
      <c r="AO50" s="45"/>
      <c r="AR50" s="30"/>
    </row>
    <row r="51" spans="2:44">
      <c r="B51" s="21"/>
      <c r="AR51" s="21"/>
    </row>
    <row r="52" spans="2:44">
      <c r="B52" s="21"/>
      <c r="AR52" s="21"/>
    </row>
    <row r="53" spans="2:44">
      <c r="B53" s="21"/>
      <c r="AR53" s="21"/>
    </row>
    <row r="54" spans="2:44">
      <c r="B54" s="21"/>
      <c r="AR54" s="21"/>
    </row>
    <row r="55" spans="2:44">
      <c r="B55" s="21"/>
      <c r="AR55" s="21"/>
    </row>
    <row r="56" spans="2:44">
      <c r="B56" s="21"/>
      <c r="AR56" s="21"/>
    </row>
    <row r="57" spans="2:44">
      <c r="B57" s="21"/>
      <c r="AR57" s="21"/>
    </row>
    <row r="58" spans="2:44">
      <c r="B58" s="21"/>
      <c r="AR58" s="21"/>
    </row>
    <row r="59" spans="2:44">
      <c r="B59" s="21"/>
      <c r="AR59" s="21"/>
    </row>
    <row r="60" spans="2:44">
      <c r="B60" s="21"/>
      <c r="AR60" s="21"/>
    </row>
    <row r="61" spans="2:44" s="1217" customFormat="1" ht="12.75">
      <c r="B61" s="30"/>
      <c r="D61" s="44" t="s">
        <v>38</v>
      </c>
      <c r="E61" s="1216"/>
      <c r="F61" s="1216"/>
      <c r="G61" s="1216"/>
      <c r="H61" s="1216"/>
      <c r="I61" s="1216"/>
      <c r="J61" s="1216"/>
      <c r="K61" s="1216"/>
      <c r="L61" s="1216"/>
      <c r="M61" s="1216"/>
      <c r="N61" s="1216"/>
      <c r="O61" s="1216"/>
      <c r="P61" s="1216"/>
      <c r="Q61" s="1216"/>
      <c r="R61" s="1216"/>
      <c r="S61" s="1216"/>
      <c r="T61" s="1216"/>
      <c r="U61" s="1216"/>
      <c r="V61" s="44" t="s">
        <v>39</v>
      </c>
      <c r="W61" s="1216"/>
      <c r="X61" s="1216"/>
      <c r="Y61" s="1216"/>
      <c r="Z61" s="1216"/>
      <c r="AA61" s="1216"/>
      <c r="AB61" s="1216"/>
      <c r="AC61" s="1216"/>
      <c r="AD61" s="1216"/>
      <c r="AE61" s="1216"/>
      <c r="AF61" s="1216"/>
      <c r="AG61" s="1216"/>
      <c r="AH61" s="44" t="s">
        <v>38</v>
      </c>
      <c r="AI61" s="1216"/>
      <c r="AJ61" s="1216"/>
      <c r="AK61" s="1216"/>
      <c r="AL61" s="1216"/>
      <c r="AM61" s="44" t="s">
        <v>39</v>
      </c>
      <c r="AN61" s="1216"/>
      <c r="AO61" s="1216"/>
      <c r="AR61" s="30"/>
    </row>
    <row r="62" spans="2:44">
      <c r="B62" s="21"/>
      <c r="AR62" s="21"/>
    </row>
    <row r="63" spans="2:44">
      <c r="B63" s="21"/>
      <c r="AR63" s="21"/>
    </row>
    <row r="64" spans="2:44">
      <c r="B64" s="21"/>
      <c r="AR64" s="21"/>
    </row>
    <row r="65" spans="2:44" s="1217" customFormat="1" ht="12.75">
      <c r="B65" s="30"/>
      <c r="D65" s="42" t="s">
        <v>40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2" t="s">
        <v>41</v>
      </c>
      <c r="AI65" s="45"/>
      <c r="AJ65" s="45"/>
      <c r="AK65" s="45"/>
      <c r="AL65" s="45"/>
      <c r="AM65" s="45"/>
      <c r="AN65" s="45"/>
      <c r="AO65" s="45"/>
      <c r="AR65" s="30"/>
    </row>
    <row r="66" spans="2:44">
      <c r="B66" s="21"/>
      <c r="AR66" s="21"/>
    </row>
    <row r="67" spans="2:44">
      <c r="B67" s="21"/>
      <c r="AR67" s="21"/>
    </row>
    <row r="68" spans="2:44">
      <c r="B68" s="21"/>
      <c r="AR68" s="21"/>
    </row>
    <row r="69" spans="2:44">
      <c r="B69" s="21"/>
      <c r="AR69" s="21"/>
    </row>
    <row r="70" spans="2:44">
      <c r="B70" s="21"/>
      <c r="AR70" s="21"/>
    </row>
    <row r="71" spans="2:44">
      <c r="B71" s="21"/>
      <c r="AR71" s="21"/>
    </row>
    <row r="72" spans="2:44">
      <c r="B72" s="21"/>
      <c r="AR72" s="21"/>
    </row>
    <row r="73" spans="2:44">
      <c r="B73" s="21"/>
      <c r="AR73" s="21"/>
    </row>
    <row r="74" spans="2:44">
      <c r="B74" s="21"/>
      <c r="AR74" s="21"/>
    </row>
    <row r="75" spans="2:44">
      <c r="B75" s="21"/>
      <c r="AR75" s="21"/>
    </row>
    <row r="76" spans="2:44" s="1217" customFormat="1" ht="12.75">
      <c r="B76" s="30"/>
      <c r="D76" s="44" t="s">
        <v>38</v>
      </c>
      <c r="E76" s="1216"/>
      <c r="F76" s="1216"/>
      <c r="G76" s="1216"/>
      <c r="H76" s="1216"/>
      <c r="I76" s="1216"/>
      <c r="J76" s="1216"/>
      <c r="K76" s="1216"/>
      <c r="L76" s="1216"/>
      <c r="M76" s="1216"/>
      <c r="N76" s="1216"/>
      <c r="O76" s="1216"/>
      <c r="P76" s="1216"/>
      <c r="Q76" s="1216"/>
      <c r="R76" s="1216"/>
      <c r="S76" s="1216"/>
      <c r="T76" s="1216"/>
      <c r="U76" s="1216"/>
      <c r="V76" s="44" t="s">
        <v>39</v>
      </c>
      <c r="W76" s="1216"/>
      <c r="X76" s="1216"/>
      <c r="Y76" s="1216"/>
      <c r="Z76" s="1216"/>
      <c r="AA76" s="1216"/>
      <c r="AB76" s="1216"/>
      <c r="AC76" s="1216"/>
      <c r="AD76" s="1216"/>
      <c r="AE76" s="1216"/>
      <c r="AF76" s="1216"/>
      <c r="AG76" s="1216"/>
      <c r="AH76" s="44" t="s">
        <v>38</v>
      </c>
      <c r="AI76" s="1216"/>
      <c r="AJ76" s="1216"/>
      <c r="AK76" s="1216"/>
      <c r="AL76" s="1216"/>
      <c r="AM76" s="44" t="s">
        <v>39</v>
      </c>
      <c r="AN76" s="1216"/>
      <c r="AO76" s="1216"/>
      <c r="AR76" s="30"/>
    </row>
    <row r="77" spans="2:44" s="1217" customFormat="1">
      <c r="B77" s="30"/>
      <c r="AR77" s="30"/>
    </row>
    <row r="78" spans="2:44" s="1217" customFormat="1" ht="6.95" customHeight="1"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30"/>
    </row>
    <row r="82" spans="2:44" s="1217" customFormat="1" ht="6.95" customHeight="1"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30"/>
    </row>
    <row r="83" spans="2:44" s="1217" customFormat="1" ht="24.95" customHeight="1">
      <c r="B83" s="30"/>
      <c r="C83" s="22" t="s">
        <v>42</v>
      </c>
      <c r="AR83" s="30"/>
    </row>
    <row r="84" spans="2:44" s="1217" customFormat="1" ht="6.95" customHeight="1">
      <c r="B84" s="30"/>
      <c r="AR84" s="30"/>
    </row>
    <row r="85" spans="2:44" s="1212" customFormat="1" ht="12" customHeight="1">
      <c r="B85" s="50"/>
      <c r="C85" s="1213" t="s">
        <v>7</v>
      </c>
      <c r="L85" s="1212" t="str">
        <f>K5</f>
        <v>11941</v>
      </c>
      <c r="AR85" s="50"/>
    </row>
    <row r="86" spans="2:44" s="1211" customFormat="1" ht="18" customHeight="1">
      <c r="B86" s="51"/>
      <c r="C86" s="52" t="s">
        <v>8</v>
      </c>
      <c r="L86" s="1509" t="str">
        <f>K6</f>
        <v>SOŠ PZ Košice, zateplenie bloku A a rekonštrukcia bloku E</v>
      </c>
      <c r="M86" s="1510"/>
      <c r="N86" s="1510"/>
      <c r="O86" s="1510"/>
      <c r="P86" s="1510"/>
      <c r="Q86" s="1510"/>
      <c r="R86" s="1510"/>
      <c r="S86" s="1510"/>
      <c r="T86" s="1510"/>
      <c r="U86" s="1510"/>
      <c r="V86" s="1510"/>
      <c r="W86" s="1510"/>
      <c r="X86" s="1510"/>
      <c r="Y86" s="1510"/>
      <c r="Z86" s="1510"/>
      <c r="AA86" s="1510"/>
      <c r="AB86" s="1510"/>
      <c r="AC86" s="1510"/>
      <c r="AD86" s="1510"/>
      <c r="AE86" s="1510"/>
      <c r="AF86" s="1510"/>
      <c r="AG86" s="1510"/>
      <c r="AH86" s="1510"/>
      <c r="AI86" s="1510"/>
      <c r="AJ86" s="1510"/>
      <c r="AK86" s="1510"/>
      <c r="AL86" s="1510"/>
      <c r="AM86" s="1510"/>
      <c r="AN86" s="1510"/>
      <c r="AO86" s="1510"/>
      <c r="AR86" s="51"/>
    </row>
    <row r="87" spans="2:44" s="1211" customFormat="1" ht="18" customHeight="1">
      <c r="B87" s="51"/>
      <c r="C87" s="52"/>
      <c r="L87" s="1511" t="s">
        <v>2723</v>
      </c>
      <c r="M87" s="1511"/>
      <c r="N87" s="1511"/>
      <c r="O87" s="1511"/>
      <c r="P87" s="1511"/>
      <c r="Q87" s="1511"/>
      <c r="R87" s="1511"/>
      <c r="S87" s="1511"/>
      <c r="T87" s="1511"/>
      <c r="U87" s="1511"/>
      <c r="V87" s="1511"/>
      <c r="W87" s="1511"/>
      <c r="X87" s="1511"/>
      <c r="Y87" s="1511"/>
      <c r="Z87" s="1511"/>
      <c r="AA87" s="1511"/>
      <c r="AB87" s="1511"/>
      <c r="AC87" s="1511"/>
      <c r="AD87" s="1511"/>
      <c r="AE87" s="1511"/>
      <c r="AF87" s="1511"/>
      <c r="AG87" s="1511"/>
      <c r="AH87" s="1511"/>
      <c r="AI87" s="1511"/>
      <c r="AR87" s="51"/>
    </row>
    <row r="88" spans="2:44" s="1217" customFormat="1" ht="6.95" customHeight="1">
      <c r="B88" s="30"/>
      <c r="AR88" s="30"/>
    </row>
    <row r="89" spans="2:44" s="1217" customFormat="1" ht="12" customHeight="1">
      <c r="B89" s="30"/>
      <c r="C89" s="1213" t="s">
        <v>12</v>
      </c>
      <c r="L89" s="53" t="str">
        <f>IF(K9="","",K9)</f>
        <v>Košice</v>
      </c>
      <c r="AI89" s="1213" t="s">
        <v>14</v>
      </c>
      <c r="AM89" s="1512" t="str">
        <f>IF(AN9= "","",AN9)</f>
        <v>03.2023</v>
      </c>
      <c r="AN89" s="1512"/>
      <c r="AR89" s="30"/>
    </row>
    <row r="90" spans="2:44" s="1217" customFormat="1" ht="6.95" customHeight="1">
      <c r="B90" s="30"/>
      <c r="AR90" s="30"/>
    </row>
    <row r="91" spans="2:44" s="1217" customFormat="1" ht="15.2" customHeight="1">
      <c r="B91" s="30"/>
      <c r="C91" s="1213" t="s">
        <v>2748</v>
      </c>
      <c r="L91" s="1212"/>
      <c r="AI91" s="1213" t="s">
        <v>19</v>
      </c>
      <c r="AM91" s="1506" t="str">
        <f>IF(E18="","",E18)</f>
        <v/>
      </c>
      <c r="AN91" s="1507"/>
      <c r="AO91" s="1507"/>
      <c r="AP91" s="1507"/>
      <c r="AR91" s="30"/>
    </row>
    <row r="92" spans="2:44" s="1217" customFormat="1" ht="15.2" customHeight="1">
      <c r="B92" s="30"/>
      <c r="C92" s="1213" t="s">
        <v>18</v>
      </c>
      <c r="L92" s="1212" t="str">
        <f>IF(E15="","",E15)</f>
        <v xml:space="preserve"> </v>
      </c>
      <c r="AI92" s="1213" t="s">
        <v>21</v>
      </c>
      <c r="AM92" s="1506" t="str">
        <f>IF(E21="","",E21)</f>
        <v xml:space="preserve"> </v>
      </c>
      <c r="AN92" s="1507"/>
      <c r="AO92" s="1507"/>
      <c r="AP92" s="1507"/>
      <c r="AR92" s="30"/>
    </row>
    <row r="93" spans="2:44" s="1217" customFormat="1" ht="10.9" customHeight="1">
      <c r="B93" s="30"/>
      <c r="AR93" s="30"/>
    </row>
    <row r="94" spans="2:44" s="1217" customFormat="1" ht="29.25" customHeight="1">
      <c r="B94" s="30"/>
      <c r="C94" s="1475" t="s">
        <v>43</v>
      </c>
      <c r="D94" s="1476"/>
      <c r="E94" s="1476"/>
      <c r="F94" s="1476"/>
      <c r="G94" s="1476"/>
      <c r="H94" s="55"/>
      <c r="I94" s="1477" t="s">
        <v>44</v>
      </c>
      <c r="J94" s="1476"/>
      <c r="K94" s="1476"/>
      <c r="L94" s="1476"/>
      <c r="M94" s="1476"/>
      <c r="N94" s="1476"/>
      <c r="O94" s="1476"/>
      <c r="P94" s="1476"/>
      <c r="Q94" s="1476"/>
      <c r="R94" s="1476"/>
      <c r="S94" s="1476"/>
      <c r="T94" s="1476"/>
      <c r="U94" s="1476"/>
      <c r="V94" s="1476"/>
      <c r="W94" s="1476"/>
      <c r="X94" s="1476"/>
      <c r="Y94" s="1476"/>
      <c r="Z94" s="1476"/>
      <c r="AA94" s="1476"/>
      <c r="AB94" s="1476"/>
      <c r="AC94" s="1476"/>
      <c r="AD94" s="1476"/>
      <c r="AE94" s="1476"/>
      <c r="AF94" s="1476"/>
      <c r="AG94" s="1488" t="s">
        <v>45</v>
      </c>
      <c r="AH94" s="1476"/>
      <c r="AI94" s="1476"/>
      <c r="AJ94" s="1476"/>
      <c r="AK94" s="1476"/>
      <c r="AL94" s="1476"/>
      <c r="AM94" s="1476"/>
      <c r="AN94" s="1477" t="s">
        <v>46</v>
      </c>
      <c r="AO94" s="1476"/>
      <c r="AP94" s="1508"/>
      <c r="AQ94" s="1225" t="s">
        <v>47</v>
      </c>
      <c r="AR94" s="30"/>
    </row>
    <row r="95" spans="2:44" s="1217" customFormat="1" ht="10.9" customHeight="1">
      <c r="B95" s="30"/>
      <c r="AR95" s="30"/>
    </row>
    <row r="96" spans="2:44" s="6" customFormat="1" ht="32.450000000000003" customHeight="1">
      <c r="B96" s="57"/>
      <c r="C96" s="58" t="s">
        <v>48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1504"/>
      <c r="AH96" s="1504"/>
      <c r="AI96" s="1504"/>
      <c r="AJ96" s="1504"/>
      <c r="AK96" s="1504"/>
      <c r="AL96" s="1504"/>
      <c r="AM96" s="1504"/>
      <c r="AN96" s="1505"/>
      <c r="AO96" s="1505"/>
      <c r="AP96" s="1505"/>
      <c r="AQ96" s="1226" t="s">
        <v>1</v>
      </c>
      <c r="AR96" s="57"/>
    </row>
    <row r="97" spans="1:44" s="7" customFormat="1" ht="16.5" customHeight="1">
      <c r="A97" s="1227"/>
      <c r="B97" s="64"/>
      <c r="C97" s="65"/>
      <c r="D97" s="1501" t="s">
        <v>54</v>
      </c>
      <c r="E97" s="1501"/>
      <c r="F97" s="1501"/>
      <c r="G97" s="1501"/>
      <c r="H97" s="1501"/>
      <c r="I97" s="1210"/>
      <c r="J97" s="1501" t="s">
        <v>2725</v>
      </c>
      <c r="K97" s="1501"/>
      <c r="L97" s="1501"/>
      <c r="M97" s="1501"/>
      <c r="N97" s="1501"/>
      <c r="O97" s="1501"/>
      <c r="P97" s="1501"/>
      <c r="Q97" s="1501"/>
      <c r="R97" s="1501"/>
      <c r="S97" s="1501"/>
      <c r="T97" s="1501"/>
      <c r="U97" s="1501"/>
      <c r="V97" s="1501"/>
      <c r="W97" s="1501"/>
      <c r="X97" s="1501"/>
      <c r="Y97" s="1501"/>
      <c r="Z97" s="1501"/>
      <c r="AA97" s="1501"/>
      <c r="AB97" s="1501"/>
      <c r="AC97" s="1501"/>
      <c r="AD97" s="1501"/>
      <c r="AE97" s="1501"/>
      <c r="AF97" s="1501"/>
      <c r="AG97" s="1502"/>
      <c r="AH97" s="1503"/>
      <c r="AI97" s="1503"/>
      <c r="AJ97" s="1503"/>
      <c r="AK97" s="1503"/>
      <c r="AL97" s="1503"/>
      <c r="AM97" s="1503"/>
      <c r="AN97" s="1502"/>
      <c r="AO97" s="1503"/>
      <c r="AP97" s="1503"/>
      <c r="AQ97" s="1228" t="s">
        <v>2726</v>
      </c>
      <c r="AR97" s="64"/>
    </row>
    <row r="98" spans="1:44" s="7" customFormat="1" ht="16.5" customHeight="1">
      <c r="A98" s="1227"/>
      <c r="B98" s="64"/>
      <c r="C98" s="65"/>
      <c r="D98" s="1501" t="s">
        <v>57</v>
      </c>
      <c r="E98" s="1501"/>
      <c r="F98" s="1501"/>
      <c r="G98" s="1501"/>
      <c r="H98" s="1501"/>
      <c r="I98" s="1210"/>
      <c r="J98" s="1501" t="s">
        <v>2727</v>
      </c>
      <c r="K98" s="1501"/>
      <c r="L98" s="1501"/>
      <c r="M98" s="1501"/>
      <c r="N98" s="1501"/>
      <c r="O98" s="1501"/>
      <c r="P98" s="1501"/>
      <c r="Q98" s="1501"/>
      <c r="R98" s="1501"/>
      <c r="S98" s="1501"/>
      <c r="T98" s="1501"/>
      <c r="U98" s="1501"/>
      <c r="V98" s="1501"/>
      <c r="W98" s="1501"/>
      <c r="X98" s="1501"/>
      <c r="Y98" s="1501"/>
      <c r="Z98" s="1501"/>
      <c r="AA98" s="1501"/>
      <c r="AB98" s="1501"/>
      <c r="AC98" s="1501"/>
      <c r="AD98" s="1501"/>
      <c r="AE98" s="1501"/>
      <c r="AF98" s="1501"/>
      <c r="AG98" s="1502"/>
      <c r="AH98" s="1503"/>
      <c r="AI98" s="1503"/>
      <c r="AJ98" s="1503"/>
      <c r="AK98" s="1503"/>
      <c r="AL98" s="1503"/>
      <c r="AM98" s="1503"/>
      <c r="AN98" s="1502"/>
      <c r="AO98" s="1503"/>
      <c r="AP98" s="1503"/>
      <c r="AQ98" s="1228" t="s">
        <v>2726</v>
      </c>
      <c r="AR98" s="64"/>
    </row>
    <row r="99" spans="1:44" s="7" customFormat="1" ht="16.5" customHeight="1">
      <c r="A99" s="1227"/>
      <c r="B99" s="64"/>
      <c r="C99" s="65"/>
      <c r="D99" s="1501" t="s">
        <v>54</v>
      </c>
      <c r="E99" s="1501"/>
      <c r="F99" s="1501"/>
      <c r="G99" s="1501"/>
      <c r="H99" s="1501"/>
      <c r="I99" s="1210"/>
      <c r="J99" s="1501" t="s">
        <v>1608</v>
      </c>
      <c r="K99" s="1501"/>
      <c r="L99" s="1501"/>
      <c r="M99" s="1501"/>
      <c r="N99" s="1501"/>
      <c r="O99" s="1501"/>
      <c r="P99" s="1501"/>
      <c r="Q99" s="1501"/>
      <c r="R99" s="1501"/>
      <c r="S99" s="1501"/>
      <c r="T99" s="1501"/>
      <c r="U99" s="1501"/>
      <c r="V99" s="1501"/>
      <c r="W99" s="1501"/>
      <c r="X99" s="1501"/>
      <c r="Y99" s="1501"/>
      <c r="Z99" s="1501"/>
      <c r="AA99" s="1501"/>
      <c r="AB99" s="1501"/>
      <c r="AC99" s="1501"/>
      <c r="AD99" s="1501"/>
      <c r="AE99" s="1501"/>
      <c r="AF99" s="1501"/>
      <c r="AG99" s="1502"/>
      <c r="AH99" s="1503"/>
      <c r="AI99" s="1503"/>
      <c r="AJ99" s="1503"/>
      <c r="AK99" s="1503"/>
      <c r="AL99" s="1503"/>
      <c r="AM99" s="1503"/>
      <c r="AN99" s="1502"/>
      <c r="AO99" s="1503"/>
      <c r="AP99" s="1503"/>
      <c r="AQ99" s="1228" t="s">
        <v>2726</v>
      </c>
      <c r="AR99" s="64"/>
    </row>
    <row r="100" spans="1:44" s="1217" customFormat="1" ht="30" customHeight="1">
      <c r="B100" s="30"/>
      <c r="AR100" s="30"/>
    </row>
    <row r="101" spans="1:44" s="1217" customFormat="1" ht="6.95" customHeight="1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30"/>
    </row>
  </sheetData>
  <mergeCells count="48">
    <mergeCell ref="K5:AO5"/>
    <mergeCell ref="K6:AO6"/>
    <mergeCell ref="K7:AI7"/>
    <mergeCell ref="E24:AN24"/>
    <mergeCell ref="AK27:AO27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AM91:AP91"/>
    <mergeCell ref="L33:P33"/>
    <mergeCell ref="W33:AE33"/>
    <mergeCell ref="AK33:AO33"/>
    <mergeCell ref="L34:P34"/>
    <mergeCell ref="W34:AE34"/>
    <mergeCell ref="AK34:AO34"/>
    <mergeCell ref="X36:AB36"/>
    <mergeCell ref="AK36:AO36"/>
    <mergeCell ref="L86:AO86"/>
    <mergeCell ref="L87:AI87"/>
    <mergeCell ref="AM89:AN89"/>
    <mergeCell ref="AM92:AP92"/>
    <mergeCell ref="C94:G94"/>
    <mergeCell ref="I94:AF94"/>
    <mergeCell ref="AG94:AM94"/>
    <mergeCell ref="AN94:AP94"/>
    <mergeCell ref="AG96:AM96"/>
    <mergeCell ref="AN96:AP96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D99:H99"/>
    <mergeCell ref="J99:AF99"/>
    <mergeCell ref="AG99:AM99"/>
    <mergeCell ref="AN99:AP99"/>
  </mergeCell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zoomScaleNormal="100" zoomScaleSheetLayoutView="136" workbookViewId="0">
      <selection activeCell="J6" sqref="J6"/>
    </sheetView>
  </sheetViews>
  <sheetFormatPr defaultRowHeight="15"/>
  <cols>
    <col min="1" max="1" width="2" style="453" customWidth="1"/>
    <col min="2" max="2" width="4.33203125" style="453" customWidth="1"/>
    <col min="3" max="3" width="5.5" style="453" customWidth="1"/>
    <col min="4" max="6" width="12.5" style="453" customWidth="1"/>
    <col min="7" max="7" width="4.33203125" style="453" customWidth="1"/>
    <col min="8" max="8" width="23" style="453" customWidth="1"/>
    <col min="9" max="10" width="12.5" style="453" customWidth="1"/>
    <col min="11" max="26" width="0" style="453" hidden="1" customWidth="1"/>
    <col min="27" max="16384" width="9.33203125" style="453"/>
  </cols>
  <sheetData>
    <row r="1" spans="1:31" ht="27.95" customHeight="1" thickBot="1">
      <c r="A1" s="450"/>
      <c r="B1" s="451"/>
      <c r="C1" s="451"/>
      <c r="D1" s="451"/>
      <c r="E1" s="451"/>
      <c r="F1" s="452" t="s">
        <v>1841</v>
      </c>
      <c r="G1" s="451"/>
      <c r="H1" s="451"/>
      <c r="I1" s="451"/>
      <c r="J1" s="451"/>
      <c r="W1" s="453">
        <v>30.126000000000001</v>
      </c>
    </row>
    <row r="2" spans="1:31" ht="29.25" customHeight="1" thickTop="1">
      <c r="A2" s="454"/>
      <c r="B2" s="1536" t="str">
        <f>'[1]Kl ZTI'!B2:F2</f>
        <v>Stavba: SOŠ PZ KE, zateplenie bloku A a rekonštrukcia bloku E</v>
      </c>
      <c r="C2" s="1537"/>
      <c r="D2" s="1537"/>
      <c r="E2" s="1537"/>
      <c r="F2" s="1538"/>
      <c r="G2" s="455" t="s">
        <v>1843</v>
      </c>
      <c r="H2" s="456"/>
      <c r="I2" s="457"/>
      <c r="J2" s="458"/>
    </row>
    <row r="3" spans="1:31" ht="26.25" customHeight="1">
      <c r="A3" s="454"/>
      <c r="B3" s="1527" t="s">
        <v>1844</v>
      </c>
      <c r="C3" s="1528"/>
      <c r="D3" s="1528"/>
      <c r="E3" s="1528"/>
      <c r="F3" s="1529"/>
      <c r="G3" s="459"/>
      <c r="H3" s="459"/>
      <c r="I3" s="460"/>
      <c r="J3" s="461"/>
    </row>
    <row r="4" spans="1:31" ht="18" customHeight="1">
      <c r="A4" s="454"/>
      <c r="B4" s="646" t="s">
        <v>2248</v>
      </c>
      <c r="C4" s="647"/>
      <c r="D4" s="647"/>
      <c r="E4" s="647"/>
      <c r="F4" s="648"/>
      <c r="G4" s="459"/>
      <c r="H4" s="459"/>
      <c r="I4" s="634" t="s">
        <v>2249</v>
      </c>
      <c r="J4" s="461"/>
    </row>
    <row r="5" spans="1:31" ht="18" customHeight="1" thickBot="1">
      <c r="A5" s="454"/>
      <c r="B5" s="467" t="s">
        <v>1847</v>
      </c>
      <c r="C5" s="464"/>
      <c r="D5" s="459"/>
      <c r="E5" s="459"/>
      <c r="F5" s="468" t="s">
        <v>1621</v>
      </c>
      <c r="G5" s="459"/>
      <c r="H5" s="459"/>
      <c r="I5" s="469" t="s">
        <v>1849</v>
      </c>
      <c r="J5" s="1354" t="s">
        <v>2757</v>
      </c>
      <c r="AE5" s="602"/>
    </row>
    <row r="6" spans="1:31" ht="18" customHeight="1" thickTop="1">
      <c r="A6" s="454"/>
      <c r="B6" s="470" t="s">
        <v>2743</v>
      </c>
      <c r="C6" s="471"/>
      <c r="D6" s="472"/>
      <c r="E6" s="472"/>
      <c r="F6" s="472"/>
      <c r="G6" s="473" t="s">
        <v>1850</v>
      </c>
      <c r="H6" s="472"/>
      <c r="I6" s="474"/>
      <c r="J6" s="475"/>
    </row>
    <row r="7" spans="1:31" ht="18" customHeight="1">
      <c r="A7" s="454"/>
      <c r="B7" s="476"/>
      <c r="C7" s="477"/>
      <c r="D7" s="478"/>
      <c r="E7" s="478"/>
      <c r="F7" s="478"/>
      <c r="G7" s="479" t="s">
        <v>1851</v>
      </c>
      <c r="H7" s="478"/>
      <c r="I7" s="480"/>
      <c r="J7" s="481"/>
    </row>
    <row r="8" spans="1:31" ht="18" customHeight="1">
      <c r="A8" s="454"/>
      <c r="B8" s="467" t="s">
        <v>1682</v>
      </c>
      <c r="C8" s="464"/>
      <c r="D8" s="459"/>
      <c r="E8" s="459"/>
      <c r="F8" s="459"/>
      <c r="G8" s="468" t="s">
        <v>1850</v>
      </c>
      <c r="H8" s="459"/>
      <c r="I8" s="460"/>
      <c r="J8" s="461"/>
    </row>
    <row r="9" spans="1:31" ht="18" customHeight="1">
      <c r="A9" s="454"/>
      <c r="B9" s="463"/>
      <c r="C9" s="464"/>
      <c r="D9" s="459"/>
      <c r="E9" s="459"/>
      <c r="F9" s="459"/>
      <c r="G9" s="468" t="s">
        <v>1851</v>
      </c>
      <c r="H9" s="459"/>
      <c r="I9" s="460"/>
      <c r="J9" s="461"/>
    </row>
    <row r="10" spans="1:31" ht="18" customHeight="1">
      <c r="A10" s="454"/>
      <c r="B10" s="467" t="s">
        <v>1679</v>
      </c>
      <c r="C10" s="464"/>
      <c r="D10" s="459"/>
      <c r="E10" s="459"/>
      <c r="F10" s="459"/>
      <c r="G10" s="468" t="s">
        <v>1850</v>
      </c>
      <c r="H10" s="459"/>
      <c r="I10" s="460"/>
      <c r="J10" s="461"/>
    </row>
    <row r="11" spans="1:31" ht="18" customHeight="1" thickBot="1">
      <c r="A11" s="454"/>
      <c r="B11" s="463"/>
      <c r="C11" s="464"/>
      <c r="D11" s="459"/>
      <c r="E11" s="459"/>
      <c r="F11" s="459"/>
      <c r="G11" s="468" t="s">
        <v>1851</v>
      </c>
      <c r="H11" s="459"/>
      <c r="I11" s="460"/>
      <c r="J11" s="461"/>
    </row>
    <row r="12" spans="1:31" ht="18" customHeight="1" thickTop="1">
      <c r="A12" s="454"/>
      <c r="B12" s="482"/>
      <c r="C12" s="471"/>
      <c r="D12" s="472"/>
      <c r="E12" s="472"/>
      <c r="F12" s="472"/>
      <c r="G12" s="472"/>
      <c r="H12" s="472"/>
      <c r="I12" s="474"/>
      <c r="J12" s="475"/>
    </row>
    <row r="13" spans="1:31" ht="18" customHeight="1">
      <c r="A13" s="454"/>
      <c r="B13" s="476"/>
      <c r="C13" s="477"/>
      <c r="D13" s="478"/>
      <c r="E13" s="478"/>
      <c r="F13" s="478"/>
      <c r="G13" s="478"/>
      <c r="H13" s="478"/>
      <c r="I13" s="480"/>
      <c r="J13" s="481"/>
    </row>
    <row r="14" spans="1:31" ht="18" customHeight="1" thickBot="1">
      <c r="A14" s="454"/>
      <c r="B14" s="463"/>
      <c r="C14" s="464"/>
      <c r="D14" s="459"/>
      <c r="E14" s="459"/>
      <c r="F14" s="459"/>
      <c r="G14" s="459"/>
      <c r="H14" s="459"/>
      <c r="I14" s="460"/>
      <c r="J14" s="461"/>
    </row>
    <row r="15" spans="1:31" ht="18" customHeight="1" thickTop="1">
      <c r="A15" s="454"/>
      <c r="B15" s="483" t="s">
        <v>1853</v>
      </c>
      <c r="C15" s="484" t="s">
        <v>1854</v>
      </c>
      <c r="D15" s="484" t="s">
        <v>1855</v>
      </c>
      <c r="E15" s="485" t="s">
        <v>1856</v>
      </c>
      <c r="F15" s="486" t="s">
        <v>1857</v>
      </c>
      <c r="G15" s="487" t="s">
        <v>1858</v>
      </c>
      <c r="H15" s="488" t="s">
        <v>1859</v>
      </c>
      <c r="I15" s="457"/>
      <c r="J15" s="475"/>
    </row>
    <row r="16" spans="1:31" ht="18" customHeight="1">
      <c r="A16" s="454"/>
      <c r="B16" s="489">
        <v>1</v>
      </c>
      <c r="C16" s="490" t="s">
        <v>1860</v>
      </c>
      <c r="D16" s="491"/>
      <c r="E16" s="492"/>
      <c r="F16" s="493"/>
      <c r="G16" s="494">
        <v>6</v>
      </c>
      <c r="H16" s="495" t="s">
        <v>1861</v>
      </c>
      <c r="I16" s="496"/>
      <c r="J16" s="497"/>
    </row>
    <row r="17" spans="1:26" ht="18" customHeight="1">
      <c r="A17" s="454"/>
      <c r="B17" s="498">
        <v>2</v>
      </c>
      <c r="C17" s="499" t="s">
        <v>1862</v>
      </c>
      <c r="D17" s="500"/>
      <c r="E17" s="501"/>
      <c r="F17" s="493"/>
      <c r="G17" s="503">
        <v>7</v>
      </c>
      <c r="H17" s="504" t="s">
        <v>1863</v>
      </c>
      <c r="I17" s="496"/>
      <c r="J17" s="505"/>
    </row>
    <row r="18" spans="1:26" ht="18" customHeight="1">
      <c r="A18" s="454"/>
      <c r="B18" s="506">
        <v>3</v>
      </c>
      <c r="C18" s="507" t="s">
        <v>1864</v>
      </c>
      <c r="D18" s="508"/>
      <c r="E18" s="509"/>
      <c r="F18" s="510"/>
      <c r="G18" s="503">
        <v>8</v>
      </c>
      <c r="H18" s="504" t="s">
        <v>1865</v>
      </c>
      <c r="I18" s="496"/>
      <c r="J18" s="505"/>
    </row>
    <row r="19" spans="1:26" ht="18" customHeight="1">
      <c r="A19" s="454"/>
      <c r="B19" s="506">
        <v>4</v>
      </c>
      <c r="C19" s="511"/>
      <c r="D19" s="508"/>
      <c r="E19" s="509"/>
      <c r="F19" s="510"/>
      <c r="G19" s="503">
        <v>9</v>
      </c>
      <c r="H19" s="512"/>
      <c r="I19" s="496"/>
      <c r="J19" s="513"/>
    </row>
    <row r="20" spans="1:26" ht="18" customHeight="1" thickBot="1">
      <c r="A20" s="454"/>
      <c r="B20" s="506">
        <v>5</v>
      </c>
      <c r="C20" s="514" t="s">
        <v>1691</v>
      </c>
      <c r="D20" s="635"/>
      <c r="E20" s="516"/>
      <c r="F20" s="517"/>
      <c r="G20" s="503">
        <v>10</v>
      </c>
      <c r="H20" s="504" t="s">
        <v>1691</v>
      </c>
      <c r="I20" s="518"/>
      <c r="J20" s="519"/>
    </row>
    <row r="21" spans="1:26" ht="18" customHeight="1" thickTop="1">
      <c r="A21" s="454"/>
      <c r="B21" s="520" t="s">
        <v>1866</v>
      </c>
      <c r="C21" s="521" t="s">
        <v>1867</v>
      </c>
      <c r="D21" s="636"/>
      <c r="E21" s="523"/>
      <c r="F21" s="524"/>
      <c r="G21" s="520" t="s">
        <v>1868</v>
      </c>
      <c r="H21" s="488" t="s">
        <v>1867</v>
      </c>
      <c r="I21" s="480"/>
      <c r="J21" s="525"/>
    </row>
    <row r="22" spans="1:26" ht="18" customHeight="1">
      <c r="A22" s="454"/>
      <c r="B22" s="494">
        <v>11</v>
      </c>
      <c r="C22" s="526" t="s">
        <v>1869</v>
      </c>
      <c r="D22" s="527"/>
      <c r="E22" s="528" t="s">
        <v>1870</v>
      </c>
      <c r="F22" s="502"/>
      <c r="G22" s="494">
        <v>16</v>
      </c>
      <c r="H22" s="495" t="s">
        <v>1871</v>
      </c>
      <c r="I22" s="529" t="s">
        <v>1870</v>
      </c>
      <c r="J22" s="497"/>
      <c r="U22" s="453">
        <v>1</v>
      </c>
      <c r="V22" s="453">
        <v>1</v>
      </c>
      <c r="W22" s="453">
        <v>1</v>
      </c>
      <c r="X22" s="453">
        <v>1</v>
      </c>
      <c r="Y22" s="453">
        <v>1</v>
      </c>
      <c r="Z22" s="453">
        <v>1</v>
      </c>
    </row>
    <row r="23" spans="1:26" ht="18" customHeight="1">
      <c r="A23" s="454"/>
      <c r="B23" s="503">
        <v>12</v>
      </c>
      <c r="C23" s="530" t="s">
        <v>1872</v>
      </c>
      <c r="D23" s="531"/>
      <c r="E23" s="528" t="s">
        <v>1873</v>
      </c>
      <c r="F23" s="510"/>
      <c r="G23" s="503">
        <v>17</v>
      </c>
      <c r="H23" s="504" t="s">
        <v>1874</v>
      </c>
      <c r="I23" s="529" t="s">
        <v>1870</v>
      </c>
      <c r="J23" s="505"/>
      <c r="U23" s="453">
        <v>1</v>
      </c>
      <c r="V23" s="453">
        <v>1</v>
      </c>
      <c r="W23" s="453">
        <v>0</v>
      </c>
      <c r="X23" s="453">
        <v>1</v>
      </c>
      <c r="Y23" s="453">
        <v>1</v>
      </c>
      <c r="Z23" s="453">
        <v>1</v>
      </c>
    </row>
    <row r="24" spans="1:26" ht="18" customHeight="1">
      <c r="A24" s="454"/>
      <c r="B24" s="503">
        <v>13</v>
      </c>
      <c r="C24" s="530" t="s">
        <v>1875</v>
      </c>
      <c r="D24" s="531"/>
      <c r="E24" s="528" t="s">
        <v>1870</v>
      </c>
      <c r="F24" s="510"/>
      <c r="G24" s="503">
        <v>18</v>
      </c>
      <c r="H24" s="504" t="s">
        <v>1876</v>
      </c>
      <c r="I24" s="529" t="s">
        <v>1873</v>
      </c>
      <c r="J24" s="505"/>
      <c r="U24" s="453">
        <v>1</v>
      </c>
      <c r="V24" s="453">
        <v>1</v>
      </c>
      <c r="W24" s="453">
        <v>1</v>
      </c>
      <c r="X24" s="453">
        <v>1</v>
      </c>
      <c r="Y24" s="453">
        <v>1</v>
      </c>
      <c r="Z24" s="453">
        <v>0</v>
      </c>
    </row>
    <row r="25" spans="1:26" ht="18" customHeight="1">
      <c r="A25" s="454"/>
      <c r="B25" s="503">
        <v>14</v>
      </c>
      <c r="C25" s="464"/>
      <c r="D25" s="531"/>
      <c r="E25" s="532"/>
      <c r="F25" s="533"/>
      <c r="G25" s="503">
        <v>19</v>
      </c>
      <c r="H25" s="512"/>
      <c r="I25" s="496"/>
      <c r="J25" s="513"/>
    </row>
    <row r="26" spans="1:26" ht="18" customHeight="1" thickBot="1">
      <c r="A26" s="454"/>
      <c r="B26" s="503">
        <v>15</v>
      </c>
      <c r="C26" s="530"/>
      <c r="D26" s="531"/>
      <c r="E26" s="531"/>
      <c r="F26" s="534"/>
      <c r="G26" s="503">
        <v>20</v>
      </c>
      <c r="H26" s="504" t="s">
        <v>1691</v>
      </c>
      <c r="I26" s="518"/>
      <c r="J26" s="519"/>
    </row>
    <row r="27" spans="1:26" ht="18" customHeight="1" thickTop="1">
      <c r="A27" s="454"/>
      <c r="B27" s="535"/>
      <c r="C27" s="536" t="s">
        <v>2021</v>
      </c>
      <c r="D27" s="537"/>
      <c r="E27" s="538"/>
      <c r="F27" s="539"/>
      <c r="G27" s="540" t="s">
        <v>1878</v>
      </c>
      <c r="H27" s="541" t="s">
        <v>1671</v>
      </c>
      <c r="I27" s="480"/>
      <c r="J27" s="542"/>
    </row>
    <row r="28" spans="1:26" ht="18" customHeight="1">
      <c r="A28" s="454"/>
      <c r="B28" s="543"/>
      <c r="C28" s="544"/>
      <c r="D28" s="545"/>
      <c r="E28" s="546"/>
      <c r="F28" s="454"/>
      <c r="G28" s="547">
        <v>21</v>
      </c>
      <c r="H28" s="548" t="s">
        <v>1879</v>
      </c>
      <c r="I28" s="549"/>
      <c r="J28" s="550"/>
    </row>
    <row r="29" spans="1:26" ht="18" customHeight="1">
      <c r="A29" s="454"/>
      <c r="B29" s="551"/>
      <c r="C29" s="552"/>
      <c r="D29" s="553"/>
      <c r="E29" s="546"/>
      <c r="F29" s="454"/>
      <c r="G29" s="494">
        <v>22</v>
      </c>
      <c r="H29" s="495" t="s">
        <v>1880</v>
      </c>
      <c r="I29" s="554"/>
      <c r="J29" s="555"/>
    </row>
    <row r="30" spans="1:26" ht="18" customHeight="1">
      <c r="A30" s="454"/>
      <c r="B30" s="463"/>
      <c r="C30" s="512"/>
      <c r="D30" s="496"/>
      <c r="E30" s="546"/>
      <c r="F30" s="454"/>
      <c r="G30" s="503">
        <v>23</v>
      </c>
      <c r="H30" s="504" t="s">
        <v>1881</v>
      </c>
      <c r="I30" s="528"/>
      <c r="J30" s="556"/>
    </row>
    <row r="31" spans="1:26" ht="18" customHeight="1">
      <c r="A31" s="454"/>
      <c r="B31" s="557"/>
      <c r="C31" s="558"/>
      <c r="D31" s="559"/>
      <c r="E31" s="546"/>
      <c r="F31" s="454"/>
      <c r="G31" s="547">
        <v>24</v>
      </c>
      <c r="H31" s="548" t="s">
        <v>1691</v>
      </c>
      <c r="I31" s="560"/>
      <c r="J31" s="561"/>
    </row>
    <row r="32" spans="1:26" ht="18" customHeight="1" thickBot="1">
      <c r="A32" s="454"/>
      <c r="B32" s="476"/>
      <c r="C32" s="562"/>
      <c r="D32" s="563"/>
      <c r="E32" s="564"/>
      <c r="F32" s="565"/>
      <c r="G32" s="494" t="s">
        <v>1882</v>
      </c>
      <c r="H32" s="562"/>
      <c r="I32" s="563"/>
      <c r="J32" s="566"/>
    </row>
    <row r="33" spans="1:10" ht="18" customHeight="1" thickTop="1">
      <c r="A33" s="454"/>
      <c r="B33" s="535"/>
      <c r="C33" s="538"/>
      <c r="D33" s="567" t="s">
        <v>1883</v>
      </c>
      <c r="E33" s="568"/>
      <c r="F33" s="569"/>
      <c r="G33" s="570">
        <v>26</v>
      </c>
      <c r="H33" s="571" t="s">
        <v>1884</v>
      </c>
      <c r="I33" s="539"/>
      <c r="J33" s="572"/>
    </row>
    <row r="34" spans="1:10" ht="18" customHeight="1">
      <c r="A34" s="454"/>
      <c r="B34" s="573"/>
      <c r="C34" s="574"/>
      <c r="D34" s="575"/>
      <c r="E34" s="575"/>
      <c r="F34" s="575"/>
      <c r="G34" s="575"/>
      <c r="H34" s="575"/>
      <c r="I34" s="539"/>
      <c r="J34" s="576"/>
    </row>
    <row r="35" spans="1:10" ht="18" customHeight="1">
      <c r="A35" s="454"/>
      <c r="B35" s="543"/>
      <c r="C35" s="546"/>
      <c r="D35" s="450"/>
      <c r="E35" s="450"/>
      <c r="F35" s="450"/>
      <c r="G35" s="450"/>
      <c r="H35" s="450"/>
      <c r="I35" s="454"/>
      <c r="J35" s="577"/>
    </row>
    <row r="36" spans="1:10" ht="18" customHeight="1">
      <c r="A36" s="454"/>
      <c r="B36" s="543"/>
      <c r="C36" s="546"/>
      <c r="D36" s="450"/>
      <c r="E36" s="450"/>
      <c r="F36" s="450"/>
      <c r="G36" s="450"/>
      <c r="H36" s="450"/>
      <c r="I36" s="454"/>
      <c r="J36" s="577"/>
    </row>
    <row r="37" spans="1:10" ht="18" customHeight="1">
      <c r="A37" s="454"/>
      <c r="B37" s="543"/>
      <c r="C37" s="546"/>
      <c r="D37" s="450"/>
      <c r="E37" s="450"/>
      <c r="F37" s="450"/>
      <c r="G37" s="450"/>
      <c r="H37" s="450"/>
      <c r="I37" s="454"/>
      <c r="J37" s="577"/>
    </row>
    <row r="38" spans="1:10" ht="18" customHeight="1">
      <c r="A38" s="454"/>
      <c r="B38" s="543"/>
      <c r="C38" s="546"/>
      <c r="D38" s="450"/>
      <c r="E38" s="450"/>
      <c r="F38" s="450"/>
      <c r="G38" s="450"/>
      <c r="H38" s="450"/>
      <c r="I38" s="454"/>
      <c r="J38" s="577"/>
    </row>
    <row r="39" spans="1:10" ht="18" customHeight="1">
      <c r="A39" s="454"/>
      <c r="B39" s="543"/>
      <c r="C39" s="546"/>
      <c r="D39" s="450"/>
      <c r="E39" s="450"/>
      <c r="F39" s="450"/>
      <c r="G39" s="450"/>
      <c r="H39" s="450"/>
      <c r="I39" s="454"/>
      <c r="J39" s="577"/>
    </row>
    <row r="40" spans="1:10" ht="18" customHeight="1" thickBot="1">
      <c r="A40" s="454"/>
      <c r="B40" s="551"/>
      <c r="C40" s="564"/>
      <c r="D40" s="451"/>
      <c r="E40" s="451"/>
      <c r="F40" s="451"/>
      <c r="G40" s="451"/>
      <c r="H40" s="451"/>
      <c r="I40" s="565"/>
      <c r="J40" s="578"/>
    </row>
    <row r="41" spans="1:10" ht="15.75" thickTop="1">
      <c r="A41" s="454"/>
      <c r="B41" s="568"/>
      <c r="C41" s="568"/>
      <c r="D41" s="568"/>
      <c r="E41" s="568"/>
      <c r="F41" s="568"/>
      <c r="G41" s="568"/>
      <c r="H41" s="568"/>
      <c r="I41" s="568"/>
      <c r="J41" s="568"/>
    </row>
  </sheetData>
  <mergeCells count="2">
    <mergeCell ref="B2:F2"/>
    <mergeCell ref="B3:F3"/>
  </mergeCell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view="pageLayout" topLeftCell="B1" zoomScale="130" zoomScaleNormal="100" zoomScaleSheetLayoutView="100" zoomScalePageLayoutView="130" workbookViewId="0">
      <selection activeCell="D47" sqref="D47"/>
    </sheetView>
  </sheetViews>
  <sheetFormatPr defaultColWidth="9.33203125" defaultRowHeight="15"/>
  <cols>
    <col min="1" max="1" width="5.5" style="453" hidden="1" customWidth="1"/>
    <col min="2" max="2" width="7.83203125" style="453" customWidth="1"/>
    <col min="3" max="3" width="15" style="453" customWidth="1"/>
    <col min="4" max="4" width="52.1640625" style="453" customWidth="1"/>
    <col min="5" max="5" width="8.1640625" style="453" customWidth="1"/>
    <col min="6" max="6" width="11.33203125" style="453" customWidth="1"/>
    <col min="7" max="7" width="13.1640625" style="453" customWidth="1"/>
    <col min="8" max="8" width="12.6640625" style="453" customWidth="1"/>
    <col min="9" max="9" width="13.6640625" style="453" customWidth="1"/>
    <col min="10" max="15" width="0" style="453" hidden="1" customWidth="1"/>
    <col min="16" max="16" width="10.1640625" style="453" customWidth="1"/>
    <col min="17" max="18" width="0" style="453" hidden="1" customWidth="1"/>
    <col min="19" max="19" width="10.1640625" style="453" customWidth="1"/>
    <col min="20" max="26" width="0" style="453" hidden="1" customWidth="1"/>
    <col min="27" max="29" width="9.33203125" style="453"/>
    <col min="30" max="30" width="35.1640625" style="453" bestFit="1" customWidth="1"/>
    <col min="31" max="31" width="16.83203125" style="453" customWidth="1"/>
    <col min="32" max="16384" width="9.33203125" style="453"/>
  </cols>
  <sheetData>
    <row r="1" spans="1:30">
      <c r="A1" s="450"/>
      <c r="B1" s="579" t="s">
        <v>2743</v>
      </c>
      <c r="C1" s="450"/>
      <c r="D1" s="450"/>
      <c r="E1" s="579" t="s">
        <v>1621</v>
      </c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S1" s="450"/>
      <c r="W1" s="453">
        <v>30.126000000000001</v>
      </c>
    </row>
    <row r="2" spans="1:30">
      <c r="A2" s="450"/>
      <c r="B2" s="579" t="s">
        <v>1679</v>
      </c>
      <c r="C2" s="450"/>
      <c r="D2" s="450"/>
      <c r="E2" s="580" t="s">
        <v>2250</v>
      </c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S2" s="450"/>
    </row>
    <row r="3" spans="1:30">
      <c r="A3" s="450"/>
      <c r="B3" s="579" t="s">
        <v>1682</v>
      </c>
      <c r="C3" s="450"/>
      <c r="D3" s="450"/>
      <c r="E3" s="579" t="s">
        <v>2760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S3" s="450"/>
    </row>
    <row r="4" spans="1:30">
      <c r="A4" s="450"/>
      <c r="B4" s="1544" t="str">
        <f>'[1]RZP ZTI'!A5</f>
        <v>Stavba : SOŠ PZ Košice, zateplenie bloku A a rekonštrukcia bloku E</v>
      </c>
      <c r="C4" s="1545"/>
      <c r="D4" s="1546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S4" s="450"/>
    </row>
    <row r="5" spans="1:30">
      <c r="A5" s="450"/>
      <c r="B5" s="1544" t="str">
        <f>'[2]RZP VZT č.5'!B5:D5</f>
        <v>Objekt : Objekt č. 2 - SOŠ PZ Košice, rekonštrukcia bloku E</v>
      </c>
      <c r="C5" s="1545"/>
      <c r="D5" s="1546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S5" s="450"/>
    </row>
    <row r="6" spans="1:30">
      <c r="A6" s="450"/>
      <c r="B6" s="1544" t="s">
        <v>2199</v>
      </c>
      <c r="C6" s="1545"/>
      <c r="D6" s="1546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S6" s="450"/>
    </row>
    <row r="7" spans="1:30">
      <c r="A7" s="450"/>
      <c r="B7" s="1544" t="s">
        <v>2200</v>
      </c>
      <c r="C7" s="1545"/>
      <c r="D7" s="1546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S7" s="450"/>
    </row>
    <row r="8" spans="1:30">
      <c r="A8" s="450"/>
      <c r="B8" s="1544" t="s">
        <v>2251</v>
      </c>
      <c r="C8" s="1545"/>
      <c r="D8" s="1546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S8" s="450"/>
    </row>
    <row r="9" spans="1:30">
      <c r="A9" s="451"/>
      <c r="B9" s="452" t="s">
        <v>1887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S9" s="451"/>
      <c r="AC9" s="585"/>
      <c r="AD9" s="586"/>
    </row>
    <row r="10" spans="1:30" ht="15.75">
      <c r="A10" s="581" t="s">
        <v>1901</v>
      </c>
      <c r="B10" s="581" t="s">
        <v>1902</v>
      </c>
      <c r="C10" s="581" t="s">
        <v>1708</v>
      </c>
      <c r="D10" s="581" t="s">
        <v>1903</v>
      </c>
      <c r="E10" s="581" t="s">
        <v>1904</v>
      </c>
      <c r="F10" s="581" t="s">
        <v>90</v>
      </c>
      <c r="G10" s="581" t="s">
        <v>1855</v>
      </c>
      <c r="H10" s="581" t="s">
        <v>1856</v>
      </c>
      <c r="I10" s="581" t="s">
        <v>1905</v>
      </c>
      <c r="J10" s="581"/>
      <c r="K10" s="581"/>
      <c r="L10" s="581"/>
      <c r="M10" s="581"/>
      <c r="N10" s="581"/>
      <c r="O10" s="581"/>
      <c r="P10" s="581" t="s">
        <v>1906</v>
      </c>
      <c r="Q10" s="582"/>
      <c r="R10" s="582"/>
      <c r="S10" s="581" t="s">
        <v>2023</v>
      </c>
      <c r="T10" s="584"/>
      <c r="U10" s="584"/>
      <c r="V10" s="584"/>
      <c r="W10" s="584"/>
      <c r="X10" s="584"/>
      <c r="Y10" s="584"/>
      <c r="Z10" s="584"/>
    </row>
    <row r="11" spans="1:30">
      <c r="A11" s="587"/>
      <c r="B11" s="587"/>
      <c r="C11" s="588"/>
      <c r="D11" s="589" t="s">
        <v>2173</v>
      </c>
      <c r="E11" s="587"/>
      <c r="F11" s="590"/>
      <c r="G11" s="591"/>
      <c r="H11" s="591"/>
      <c r="I11" s="591"/>
      <c r="J11" s="587"/>
      <c r="K11" s="587"/>
      <c r="L11" s="587"/>
      <c r="M11" s="587"/>
      <c r="N11" s="587"/>
      <c r="O11" s="587"/>
      <c r="P11" s="587"/>
      <c r="Q11" s="592"/>
      <c r="R11" s="592"/>
      <c r="S11" s="587"/>
      <c r="T11" s="592"/>
      <c r="U11" s="592"/>
      <c r="V11" s="592"/>
      <c r="W11" s="592"/>
      <c r="X11" s="592"/>
      <c r="Y11" s="592"/>
      <c r="Z11" s="592"/>
    </row>
    <row r="12" spans="1:30">
      <c r="A12" s="593"/>
      <c r="B12" s="593"/>
      <c r="C12" s="593"/>
      <c r="D12" s="593" t="s">
        <v>2174</v>
      </c>
      <c r="E12" s="593"/>
      <c r="F12" s="594"/>
      <c r="G12" s="595"/>
      <c r="H12" s="595"/>
      <c r="I12" s="595"/>
      <c r="J12" s="593"/>
      <c r="K12" s="593"/>
      <c r="L12" s="593"/>
      <c r="M12" s="593"/>
      <c r="N12" s="593"/>
      <c r="O12" s="593"/>
      <c r="P12" s="593"/>
      <c r="Q12" s="592"/>
      <c r="R12" s="592"/>
      <c r="S12" s="593"/>
      <c r="T12" s="592"/>
      <c r="U12" s="592"/>
      <c r="V12" s="592"/>
      <c r="W12" s="592"/>
      <c r="X12" s="592"/>
      <c r="Y12" s="592"/>
      <c r="Z12" s="592"/>
    </row>
    <row r="13" spans="1:30" ht="75" customHeight="1">
      <c r="A13" s="596"/>
      <c r="B13" s="597" t="s">
        <v>2175</v>
      </c>
      <c r="C13" s="598" t="s">
        <v>2253</v>
      </c>
      <c r="D13" s="611" t="s">
        <v>2254</v>
      </c>
      <c r="E13" s="611" t="s">
        <v>2252</v>
      </c>
      <c r="F13" s="607">
        <v>1</v>
      </c>
      <c r="G13" s="607"/>
      <c r="H13" s="599"/>
      <c r="I13" s="599"/>
      <c r="J13" s="597"/>
      <c r="K13" s="600"/>
      <c r="L13" s="600"/>
      <c r="M13" s="600"/>
      <c r="N13" s="600"/>
      <c r="O13" s="600"/>
      <c r="P13" s="594"/>
      <c r="Q13" s="601"/>
      <c r="R13" s="601"/>
      <c r="S13" s="594"/>
      <c r="X13" s="453">
        <v>0</v>
      </c>
      <c r="Z13" s="453">
        <f t="shared" ref="Z13:Z37" si="0">0.058844*POWER(I13,0.952797)</f>
        <v>0</v>
      </c>
    </row>
    <row r="14" spans="1:30" ht="18" customHeight="1">
      <c r="A14" s="596"/>
      <c r="B14" s="597" t="s">
        <v>2175</v>
      </c>
      <c r="C14" s="598" t="s">
        <v>2255</v>
      </c>
      <c r="D14" s="597" t="s">
        <v>2256</v>
      </c>
      <c r="E14" s="597" t="s">
        <v>1733</v>
      </c>
      <c r="F14" s="599">
        <v>1</v>
      </c>
      <c r="G14" s="607"/>
      <c r="H14" s="599"/>
      <c r="I14" s="599"/>
      <c r="J14" s="597"/>
      <c r="K14" s="600"/>
      <c r="L14" s="600"/>
      <c r="M14" s="600"/>
      <c r="N14" s="600"/>
      <c r="O14" s="600"/>
      <c r="P14" s="594"/>
      <c r="Q14" s="601"/>
      <c r="R14" s="601"/>
      <c r="S14" s="594"/>
      <c r="X14" s="453">
        <v>0</v>
      </c>
      <c r="Z14" s="453">
        <f t="shared" si="0"/>
        <v>0</v>
      </c>
    </row>
    <row r="15" spans="1:30" ht="24.95" customHeight="1">
      <c r="A15" s="596"/>
      <c r="B15" s="597" t="s">
        <v>2175</v>
      </c>
      <c r="C15" s="598" t="s">
        <v>2257</v>
      </c>
      <c r="D15" s="597" t="s">
        <v>2258</v>
      </c>
      <c r="E15" s="597" t="s">
        <v>1733</v>
      </c>
      <c r="F15" s="599">
        <v>1</v>
      </c>
      <c r="G15" s="599"/>
      <c r="H15" s="599"/>
      <c r="I15" s="599"/>
      <c r="J15" s="597"/>
      <c r="K15" s="600"/>
      <c r="L15" s="600"/>
      <c r="M15" s="600"/>
      <c r="N15" s="600"/>
      <c r="O15" s="600"/>
      <c r="P15" s="594"/>
      <c r="Q15" s="601"/>
      <c r="R15" s="601"/>
      <c r="S15" s="594"/>
      <c r="X15" s="453">
        <v>0</v>
      </c>
      <c r="Z15" s="453">
        <f t="shared" si="0"/>
        <v>0</v>
      </c>
    </row>
    <row r="16" spans="1:30" ht="24.95" customHeight="1">
      <c r="A16" s="596"/>
      <c r="B16" s="597" t="s">
        <v>2175</v>
      </c>
      <c r="C16" s="598" t="s">
        <v>2259</v>
      </c>
      <c r="D16" s="597" t="s">
        <v>2260</v>
      </c>
      <c r="E16" s="597" t="s">
        <v>1733</v>
      </c>
      <c r="F16" s="599">
        <v>1</v>
      </c>
      <c r="G16" s="599"/>
      <c r="H16" s="599"/>
      <c r="I16" s="599"/>
      <c r="J16" s="597"/>
      <c r="K16" s="600"/>
      <c r="L16" s="600"/>
      <c r="M16" s="600"/>
      <c r="N16" s="600"/>
      <c r="O16" s="600"/>
      <c r="P16" s="594"/>
      <c r="Q16" s="601"/>
      <c r="R16" s="601"/>
      <c r="S16" s="594"/>
      <c r="X16" s="453">
        <v>0</v>
      </c>
      <c r="Z16" s="453">
        <f t="shared" si="0"/>
        <v>0</v>
      </c>
    </row>
    <row r="17" spans="1:30" ht="18.75" customHeight="1">
      <c r="A17" s="596"/>
      <c r="B17" s="597" t="s">
        <v>2175</v>
      </c>
      <c r="C17" s="598" t="s">
        <v>2261</v>
      </c>
      <c r="D17" s="597" t="s">
        <v>2262</v>
      </c>
      <c r="E17" s="597" t="s">
        <v>1733</v>
      </c>
      <c r="F17" s="599">
        <v>1</v>
      </c>
      <c r="G17" s="599"/>
      <c r="H17" s="599"/>
      <c r="I17" s="599"/>
      <c r="J17" s="597"/>
      <c r="K17" s="600"/>
      <c r="L17" s="600"/>
      <c r="M17" s="600"/>
      <c r="N17" s="600"/>
      <c r="O17" s="600"/>
      <c r="P17" s="594"/>
      <c r="Q17" s="601"/>
      <c r="R17" s="601"/>
      <c r="S17" s="594"/>
      <c r="X17" s="453">
        <v>0</v>
      </c>
      <c r="Z17" s="453">
        <f t="shared" si="0"/>
        <v>0</v>
      </c>
    </row>
    <row r="18" spans="1:30" ht="18" customHeight="1">
      <c r="A18" s="596"/>
      <c r="B18" s="597" t="s">
        <v>2175</v>
      </c>
      <c r="C18" s="598" t="s">
        <v>2263</v>
      </c>
      <c r="D18" s="597" t="s">
        <v>2264</v>
      </c>
      <c r="E18" s="597" t="s">
        <v>1733</v>
      </c>
      <c r="F18" s="599">
        <v>9</v>
      </c>
      <c r="G18" s="599"/>
      <c r="H18" s="599"/>
      <c r="I18" s="599"/>
      <c r="J18" s="597"/>
      <c r="K18" s="600"/>
      <c r="L18" s="600"/>
      <c r="M18" s="600"/>
      <c r="N18" s="600"/>
      <c r="O18" s="600"/>
      <c r="P18" s="594"/>
      <c r="Q18" s="601"/>
      <c r="R18" s="601"/>
      <c r="S18" s="594"/>
      <c r="X18" s="453">
        <v>0</v>
      </c>
      <c r="Z18" s="453">
        <f t="shared" si="0"/>
        <v>0</v>
      </c>
    </row>
    <row r="19" spans="1:30" ht="18" customHeight="1">
      <c r="A19" s="596"/>
      <c r="B19" s="597" t="s">
        <v>2175</v>
      </c>
      <c r="C19" s="598" t="s">
        <v>2265</v>
      </c>
      <c r="D19" s="597" t="s">
        <v>2266</v>
      </c>
      <c r="E19" s="597" t="s">
        <v>140</v>
      </c>
      <c r="F19" s="599">
        <v>6</v>
      </c>
      <c r="G19" s="599"/>
      <c r="H19" s="599"/>
      <c r="I19" s="599"/>
      <c r="J19" s="597"/>
      <c r="K19" s="600"/>
      <c r="L19" s="600"/>
      <c r="M19" s="600"/>
      <c r="N19" s="600"/>
      <c r="O19" s="600"/>
      <c r="P19" s="594"/>
      <c r="Q19" s="601"/>
      <c r="R19" s="601"/>
      <c r="S19" s="594"/>
      <c r="X19" s="453">
        <v>0</v>
      </c>
      <c r="Z19" s="453">
        <f t="shared" si="0"/>
        <v>0</v>
      </c>
    </row>
    <row r="20" spans="1:30" ht="17.25" customHeight="1">
      <c r="A20" s="596"/>
      <c r="B20" s="597" t="s">
        <v>2175</v>
      </c>
      <c r="C20" s="598" t="s">
        <v>2185</v>
      </c>
      <c r="D20" s="597" t="s">
        <v>2186</v>
      </c>
      <c r="E20" s="597" t="s">
        <v>140</v>
      </c>
      <c r="F20" s="599">
        <v>9</v>
      </c>
      <c r="G20" s="607"/>
      <c r="H20" s="607"/>
      <c r="I20" s="599"/>
      <c r="J20" s="597"/>
      <c r="K20" s="600"/>
      <c r="L20" s="600"/>
      <c r="M20" s="600"/>
      <c r="N20" s="600"/>
      <c r="O20" s="600"/>
      <c r="P20" s="594"/>
      <c r="Q20" s="601"/>
      <c r="R20" s="601"/>
      <c r="S20" s="594"/>
      <c r="X20" s="453">
        <v>0</v>
      </c>
      <c r="Z20" s="453">
        <f t="shared" si="0"/>
        <v>0</v>
      </c>
    </row>
    <row r="21" spans="1:30" ht="18" customHeight="1">
      <c r="A21" s="596"/>
      <c r="B21" s="597" t="s">
        <v>2175</v>
      </c>
      <c r="C21" s="598" t="s">
        <v>2187</v>
      </c>
      <c r="D21" s="597" t="s">
        <v>2188</v>
      </c>
      <c r="E21" s="597" t="s">
        <v>1733</v>
      </c>
      <c r="F21" s="599">
        <v>9</v>
      </c>
      <c r="G21" s="607"/>
      <c r="H21" s="607"/>
      <c r="I21" s="599"/>
      <c r="J21" s="597"/>
      <c r="K21" s="600"/>
      <c r="L21" s="600"/>
      <c r="M21" s="600"/>
      <c r="N21" s="600"/>
      <c r="O21" s="600"/>
      <c r="P21" s="594"/>
      <c r="Q21" s="601"/>
      <c r="R21" s="601"/>
      <c r="S21" s="594"/>
      <c r="X21" s="453">
        <v>0</v>
      </c>
      <c r="Z21" s="453">
        <f t="shared" si="0"/>
        <v>0</v>
      </c>
    </row>
    <row r="22" spans="1:30" ht="27" customHeight="1">
      <c r="A22" s="596"/>
      <c r="B22" s="638" t="s">
        <v>2191</v>
      </c>
      <c r="C22" s="639" t="s">
        <v>2230</v>
      </c>
      <c r="D22" s="638" t="s">
        <v>2231</v>
      </c>
      <c r="E22" s="638" t="s">
        <v>2232</v>
      </c>
      <c r="F22" s="642">
        <v>4</v>
      </c>
      <c r="G22" s="641"/>
      <c r="H22" s="641"/>
      <c r="I22" s="642"/>
      <c r="J22" s="638"/>
      <c r="K22" s="643"/>
      <c r="L22" s="643"/>
      <c r="M22" s="643"/>
      <c r="N22" s="643"/>
      <c r="O22" s="643"/>
      <c r="P22" s="644"/>
      <c r="Q22" s="645"/>
      <c r="R22" s="645"/>
      <c r="S22" s="644"/>
      <c r="X22" s="453">
        <v>0</v>
      </c>
      <c r="Z22" s="453">
        <f t="shared" si="0"/>
        <v>0</v>
      </c>
    </row>
    <row r="23" spans="1:30" ht="27" customHeight="1">
      <c r="A23" s="596"/>
      <c r="B23" s="638" t="s">
        <v>2104</v>
      </c>
      <c r="C23" s="639" t="s">
        <v>2233</v>
      </c>
      <c r="D23" s="638" t="s">
        <v>2774</v>
      </c>
      <c r="E23" s="638" t="s">
        <v>1733</v>
      </c>
      <c r="F23" s="642">
        <v>22</v>
      </c>
      <c r="G23" s="641"/>
      <c r="H23" s="641"/>
      <c r="I23" s="642"/>
      <c r="J23" s="638"/>
      <c r="K23" s="643"/>
      <c r="L23" s="643"/>
      <c r="M23" s="643"/>
      <c r="N23" s="643"/>
      <c r="O23" s="643"/>
      <c r="P23" s="644"/>
      <c r="Q23" s="645"/>
      <c r="R23" s="645"/>
      <c r="S23" s="644"/>
      <c r="X23" s="453">
        <v>0</v>
      </c>
      <c r="Z23" s="453">
        <f t="shared" si="0"/>
        <v>0</v>
      </c>
    </row>
    <row r="24" spans="1:30" ht="38.25" customHeight="1">
      <c r="A24" s="596"/>
      <c r="B24" s="638" t="s">
        <v>2104</v>
      </c>
      <c r="C24" s="639" t="s">
        <v>2267</v>
      </c>
      <c r="D24" s="638" t="s">
        <v>2775</v>
      </c>
      <c r="E24" s="638" t="s">
        <v>1733</v>
      </c>
      <c r="F24" s="642">
        <v>1</v>
      </c>
      <c r="G24" s="642"/>
      <c r="H24" s="642"/>
      <c r="I24" s="642"/>
      <c r="J24" s="638"/>
      <c r="K24" s="643"/>
      <c r="L24" s="643"/>
      <c r="M24" s="643"/>
      <c r="N24" s="643"/>
      <c r="O24" s="643"/>
      <c r="P24" s="644"/>
      <c r="Q24" s="645"/>
      <c r="R24" s="645"/>
      <c r="S24" s="644"/>
      <c r="X24" s="453">
        <v>0</v>
      </c>
      <c r="Z24" s="453">
        <f t="shared" si="0"/>
        <v>0</v>
      </c>
    </row>
    <row r="25" spans="1:30" ht="27.75" customHeight="1">
      <c r="A25" s="596"/>
      <c r="B25" s="638" t="s">
        <v>2104</v>
      </c>
      <c r="C25" s="639" t="s">
        <v>2268</v>
      </c>
      <c r="D25" s="638" t="s">
        <v>2269</v>
      </c>
      <c r="E25" s="638" t="s">
        <v>134</v>
      </c>
      <c r="F25" s="642">
        <v>24</v>
      </c>
      <c r="G25" s="642"/>
      <c r="H25" s="642"/>
      <c r="I25" s="642"/>
      <c r="J25" s="638"/>
      <c r="K25" s="643"/>
      <c r="L25" s="643"/>
      <c r="M25" s="643"/>
      <c r="N25" s="643"/>
      <c r="O25" s="643"/>
      <c r="P25" s="644"/>
      <c r="Q25" s="645"/>
      <c r="R25" s="645"/>
      <c r="S25" s="644"/>
      <c r="X25" s="453">
        <v>0</v>
      </c>
      <c r="Z25" s="453">
        <f t="shared" si="0"/>
        <v>0</v>
      </c>
    </row>
    <row r="26" spans="1:30" ht="27.75" customHeight="1">
      <c r="A26" s="596"/>
      <c r="B26" s="638" t="s">
        <v>2104</v>
      </c>
      <c r="C26" s="639" t="s">
        <v>2235</v>
      </c>
      <c r="D26" s="638" t="s">
        <v>2236</v>
      </c>
      <c r="E26" s="638" t="s">
        <v>134</v>
      </c>
      <c r="F26" s="642">
        <v>16.8</v>
      </c>
      <c r="G26" s="642"/>
      <c r="H26" s="642"/>
      <c r="I26" s="642"/>
      <c r="J26" s="638"/>
      <c r="K26" s="643"/>
      <c r="L26" s="643"/>
      <c r="M26" s="643"/>
      <c r="N26" s="643"/>
      <c r="O26" s="643"/>
      <c r="P26" s="644"/>
      <c r="Q26" s="645"/>
      <c r="R26" s="645"/>
      <c r="S26" s="644"/>
      <c r="X26" s="453">
        <v>0</v>
      </c>
      <c r="Z26" s="453">
        <f t="shared" si="0"/>
        <v>0</v>
      </c>
    </row>
    <row r="27" spans="1:30" ht="27.75" customHeight="1">
      <c r="A27" s="596"/>
      <c r="B27" s="638" t="s">
        <v>2104</v>
      </c>
      <c r="C27" s="639" t="s">
        <v>2235</v>
      </c>
      <c r="D27" s="638" t="s">
        <v>2236</v>
      </c>
      <c r="E27" s="638" t="s">
        <v>134</v>
      </c>
      <c r="F27" s="642">
        <v>27.75</v>
      </c>
      <c r="G27" s="642"/>
      <c r="H27" s="642"/>
      <c r="I27" s="642"/>
      <c r="J27" s="638"/>
      <c r="K27" s="643"/>
      <c r="L27" s="643"/>
      <c r="M27" s="643"/>
      <c r="N27" s="643"/>
      <c r="O27" s="643"/>
      <c r="P27" s="644"/>
      <c r="Q27" s="645"/>
      <c r="R27" s="645"/>
      <c r="S27" s="644"/>
      <c r="X27" s="453">
        <v>0</v>
      </c>
      <c r="Z27" s="453">
        <f t="shared" si="0"/>
        <v>0</v>
      </c>
    </row>
    <row r="28" spans="1:30" ht="27.75" customHeight="1">
      <c r="A28" s="596"/>
      <c r="B28" s="638" t="s">
        <v>2104</v>
      </c>
      <c r="C28" s="639" t="s">
        <v>2270</v>
      </c>
      <c r="D28" s="638" t="s">
        <v>2271</v>
      </c>
      <c r="E28" s="638" t="s">
        <v>134</v>
      </c>
      <c r="F28" s="642">
        <v>9</v>
      </c>
      <c r="G28" s="642"/>
      <c r="H28" s="642"/>
      <c r="I28" s="642"/>
      <c r="J28" s="638"/>
      <c r="K28" s="643"/>
      <c r="L28" s="643"/>
      <c r="M28" s="643"/>
      <c r="N28" s="643"/>
      <c r="O28" s="643"/>
      <c r="P28" s="644"/>
      <c r="Q28" s="645"/>
      <c r="R28" s="645"/>
      <c r="S28" s="644"/>
      <c r="X28" s="453">
        <v>0</v>
      </c>
      <c r="Z28" s="453">
        <f t="shared" si="0"/>
        <v>0</v>
      </c>
    </row>
    <row r="29" spans="1:30" ht="27.75" customHeight="1">
      <c r="A29" s="596"/>
      <c r="B29" s="638" t="s">
        <v>2104</v>
      </c>
      <c r="C29" s="639" t="s">
        <v>2237</v>
      </c>
      <c r="D29" s="638" t="s">
        <v>2238</v>
      </c>
      <c r="E29" s="638" t="s">
        <v>134</v>
      </c>
      <c r="F29" s="642">
        <v>8.6</v>
      </c>
      <c r="G29" s="642"/>
      <c r="H29" s="642"/>
      <c r="I29" s="642"/>
      <c r="J29" s="638"/>
      <c r="K29" s="643"/>
      <c r="L29" s="643"/>
      <c r="M29" s="643"/>
      <c r="N29" s="643"/>
      <c r="O29" s="643"/>
      <c r="P29" s="644"/>
      <c r="Q29" s="645"/>
      <c r="R29" s="645"/>
      <c r="S29" s="644"/>
      <c r="X29" s="453">
        <v>0</v>
      </c>
      <c r="Z29" s="453">
        <f t="shared" si="0"/>
        <v>0</v>
      </c>
    </row>
    <row r="30" spans="1:30" ht="27.75" customHeight="1">
      <c r="A30" s="596"/>
      <c r="B30" s="638" t="s">
        <v>2104</v>
      </c>
      <c r="C30" s="639" t="s">
        <v>2237</v>
      </c>
      <c r="D30" s="638" t="s">
        <v>2238</v>
      </c>
      <c r="E30" s="638" t="s">
        <v>134</v>
      </c>
      <c r="F30" s="642">
        <v>6.3</v>
      </c>
      <c r="G30" s="642"/>
      <c r="H30" s="642"/>
      <c r="I30" s="642"/>
      <c r="J30" s="638"/>
      <c r="K30" s="643"/>
      <c r="L30" s="643"/>
      <c r="M30" s="643"/>
      <c r="N30" s="643"/>
      <c r="O30" s="643"/>
      <c r="P30" s="644"/>
      <c r="Q30" s="645"/>
      <c r="R30" s="645"/>
      <c r="S30" s="644"/>
      <c r="X30" s="453">
        <v>0</v>
      </c>
      <c r="Z30" s="453">
        <f t="shared" si="0"/>
        <v>0</v>
      </c>
    </row>
    <row r="31" spans="1:30" ht="42.75" customHeight="1">
      <c r="A31" s="596"/>
      <c r="B31" s="638" t="s">
        <v>2104</v>
      </c>
      <c r="C31" s="639" t="s">
        <v>2239</v>
      </c>
      <c r="D31" s="640" t="s">
        <v>2240</v>
      </c>
      <c r="E31" s="638" t="s">
        <v>2067</v>
      </c>
      <c r="F31" s="642">
        <v>9</v>
      </c>
      <c r="G31" s="642"/>
      <c r="H31" s="641"/>
      <c r="I31" s="642"/>
      <c r="J31" s="638"/>
      <c r="K31" s="643"/>
      <c r="L31" s="643"/>
      <c r="M31" s="643"/>
      <c r="N31" s="643"/>
      <c r="O31" s="643"/>
      <c r="P31" s="644"/>
      <c r="Q31" s="645"/>
      <c r="R31" s="645"/>
      <c r="S31" s="644"/>
      <c r="X31" s="453">
        <v>0</v>
      </c>
      <c r="Z31" s="453">
        <f t="shared" si="0"/>
        <v>0</v>
      </c>
      <c r="AD31" s="651"/>
    </row>
    <row r="32" spans="1:30" ht="30" customHeight="1">
      <c r="A32" s="596"/>
      <c r="B32" s="638" t="s">
        <v>2064</v>
      </c>
      <c r="C32" s="639" t="s">
        <v>2241</v>
      </c>
      <c r="D32" s="640" t="s">
        <v>2242</v>
      </c>
      <c r="E32" s="638" t="s">
        <v>2067</v>
      </c>
      <c r="F32" s="642">
        <v>1</v>
      </c>
      <c r="G32" s="642"/>
      <c r="H32" s="642"/>
      <c r="I32" s="642"/>
      <c r="J32" s="638"/>
      <c r="K32" s="643"/>
      <c r="L32" s="643"/>
      <c r="M32" s="643"/>
      <c r="N32" s="643"/>
      <c r="O32" s="643"/>
      <c r="P32" s="644"/>
      <c r="Q32" s="645"/>
      <c r="R32" s="645"/>
      <c r="S32" s="644"/>
      <c r="X32" s="453">
        <v>0</v>
      </c>
      <c r="Z32" s="453">
        <f t="shared" si="0"/>
        <v>0</v>
      </c>
      <c r="AD32" s="597"/>
    </row>
    <row r="33" spans="1:31" ht="29.25" customHeight="1">
      <c r="A33" s="596"/>
      <c r="B33" s="638" t="s">
        <v>2064</v>
      </c>
      <c r="C33" s="639" t="s">
        <v>2272</v>
      </c>
      <c r="D33" s="638" t="s">
        <v>2273</v>
      </c>
      <c r="E33" s="638" t="s">
        <v>2067</v>
      </c>
      <c r="F33" s="642">
        <v>1</v>
      </c>
      <c r="G33" s="642"/>
      <c r="H33" s="642"/>
      <c r="I33" s="642"/>
      <c r="J33" s="638"/>
      <c r="K33" s="643"/>
      <c r="L33" s="643"/>
      <c r="M33" s="643"/>
      <c r="N33" s="643"/>
      <c r="O33" s="643"/>
      <c r="P33" s="644"/>
      <c r="Q33" s="645"/>
      <c r="R33" s="645"/>
      <c r="S33" s="644"/>
      <c r="X33" s="453">
        <v>0</v>
      </c>
      <c r="Z33" s="453">
        <f t="shared" si="0"/>
        <v>0</v>
      </c>
    </row>
    <row r="34" spans="1:31" ht="30" customHeight="1">
      <c r="A34" s="596"/>
      <c r="B34" s="638" t="s">
        <v>2064</v>
      </c>
      <c r="C34" s="639" t="s">
        <v>2274</v>
      </c>
      <c r="D34" s="638" t="s">
        <v>2275</v>
      </c>
      <c r="E34" s="638" t="s">
        <v>2067</v>
      </c>
      <c r="F34" s="642">
        <v>2</v>
      </c>
      <c r="G34" s="642"/>
      <c r="H34" s="642"/>
      <c r="I34" s="642"/>
      <c r="J34" s="638"/>
      <c r="K34" s="643"/>
      <c r="L34" s="643"/>
      <c r="M34" s="643"/>
      <c r="N34" s="643"/>
      <c r="O34" s="643"/>
      <c r="P34" s="644"/>
      <c r="Q34" s="645"/>
      <c r="R34" s="645"/>
      <c r="S34" s="644"/>
      <c r="X34" s="453">
        <v>0</v>
      </c>
      <c r="Z34" s="453">
        <f t="shared" si="0"/>
        <v>0</v>
      </c>
    </row>
    <row r="35" spans="1:31" ht="37.5" customHeight="1">
      <c r="A35" s="596"/>
      <c r="B35" s="638" t="s">
        <v>2064</v>
      </c>
      <c r="C35" s="639" t="s">
        <v>2276</v>
      </c>
      <c r="D35" s="638" t="s">
        <v>2776</v>
      </c>
      <c r="E35" s="638" t="s">
        <v>2067</v>
      </c>
      <c r="F35" s="642">
        <v>2</v>
      </c>
      <c r="G35" s="642"/>
      <c r="H35" s="642"/>
      <c r="I35" s="642"/>
      <c r="J35" s="638"/>
      <c r="K35" s="643"/>
      <c r="L35" s="643"/>
      <c r="M35" s="643"/>
      <c r="N35" s="643"/>
      <c r="O35" s="643"/>
      <c r="P35" s="644"/>
      <c r="Q35" s="645"/>
      <c r="R35" s="645"/>
      <c r="S35" s="644"/>
      <c r="X35" s="453">
        <v>0</v>
      </c>
      <c r="Z35" s="453">
        <f t="shared" si="0"/>
        <v>0</v>
      </c>
    </row>
    <row r="36" spans="1:31" ht="27" customHeight="1">
      <c r="A36" s="596"/>
      <c r="B36" s="638" t="s">
        <v>2064</v>
      </c>
      <c r="C36" s="639" t="s">
        <v>2243</v>
      </c>
      <c r="D36" s="638" t="s">
        <v>2244</v>
      </c>
      <c r="E36" s="638" t="s">
        <v>2067</v>
      </c>
      <c r="F36" s="642">
        <v>3</v>
      </c>
      <c r="G36" s="642"/>
      <c r="H36" s="642"/>
      <c r="I36" s="642"/>
      <c r="J36" s="638"/>
      <c r="K36" s="643"/>
      <c r="L36" s="643"/>
      <c r="M36" s="643"/>
      <c r="N36" s="643"/>
      <c r="O36" s="643"/>
      <c r="P36" s="644"/>
      <c r="Q36" s="645"/>
      <c r="R36" s="645"/>
      <c r="S36" s="644"/>
      <c r="X36" s="453">
        <v>0</v>
      </c>
      <c r="Z36" s="453">
        <f t="shared" si="0"/>
        <v>0</v>
      </c>
    </row>
    <row r="37" spans="1:31" ht="27.75" customHeight="1">
      <c r="A37" s="596"/>
      <c r="B37" s="638" t="s">
        <v>2064</v>
      </c>
      <c r="C37" s="639" t="s">
        <v>2245</v>
      </c>
      <c r="D37" s="638" t="s">
        <v>2246</v>
      </c>
      <c r="E37" s="638" t="s">
        <v>2067</v>
      </c>
      <c r="F37" s="642">
        <v>6</v>
      </c>
      <c r="G37" s="642"/>
      <c r="H37" s="642"/>
      <c r="I37" s="642"/>
      <c r="J37" s="638"/>
      <c r="K37" s="643"/>
      <c r="L37" s="643"/>
      <c r="M37" s="643"/>
      <c r="N37" s="643"/>
      <c r="O37" s="643"/>
      <c r="P37" s="644"/>
      <c r="Q37" s="645"/>
      <c r="R37" s="645"/>
      <c r="S37" s="644"/>
      <c r="X37" s="453">
        <v>0</v>
      </c>
      <c r="Z37" s="453">
        <f t="shared" si="0"/>
        <v>0</v>
      </c>
    </row>
    <row r="38" spans="1:31" ht="20.25" customHeight="1">
      <c r="A38" s="596"/>
      <c r="B38" s="638"/>
      <c r="C38" s="1308" t="s">
        <v>2572</v>
      </c>
      <c r="D38" s="1332" t="s">
        <v>2481</v>
      </c>
      <c r="E38" s="1332" t="s">
        <v>2571</v>
      </c>
      <c r="F38" s="1333">
        <v>1</v>
      </c>
      <c r="G38" s="642"/>
      <c r="H38" s="642"/>
      <c r="I38" s="642"/>
      <c r="J38" s="638"/>
      <c r="K38" s="643"/>
      <c r="L38" s="643"/>
      <c r="M38" s="643"/>
      <c r="N38" s="643"/>
      <c r="O38" s="643"/>
      <c r="P38" s="644"/>
      <c r="Q38" s="645"/>
      <c r="R38" s="645"/>
      <c r="S38" s="644"/>
    </row>
    <row r="39" spans="1:31" ht="19.5" customHeight="1">
      <c r="A39" s="596"/>
      <c r="B39" s="597" t="s">
        <v>2175</v>
      </c>
      <c r="C39" s="598"/>
      <c r="D39" s="597" t="s">
        <v>2210</v>
      </c>
      <c r="E39" s="597" t="s">
        <v>725</v>
      </c>
      <c r="F39" s="599">
        <v>24</v>
      </c>
      <c r="G39" s="599"/>
      <c r="H39" s="599"/>
      <c r="I39" s="599"/>
      <c r="J39" s="597"/>
      <c r="K39" s="600"/>
      <c r="L39" s="600"/>
      <c r="M39" s="600"/>
      <c r="N39" s="600"/>
      <c r="O39" s="600"/>
      <c r="P39" s="594"/>
      <c r="Q39" s="601"/>
      <c r="R39" s="601"/>
      <c r="S39" s="594"/>
    </row>
    <row r="40" spans="1:31" ht="19.5" customHeight="1">
      <c r="A40" s="596"/>
      <c r="B40" s="597" t="s">
        <v>2175</v>
      </c>
      <c r="C40" s="598"/>
      <c r="D40" s="597" t="s">
        <v>2211</v>
      </c>
      <c r="E40" s="597" t="s">
        <v>725</v>
      </c>
      <c r="F40" s="599">
        <v>4</v>
      </c>
      <c r="G40" s="599"/>
      <c r="H40" s="599"/>
      <c r="I40" s="599"/>
      <c r="J40" s="597"/>
      <c r="K40" s="600"/>
      <c r="L40" s="600"/>
      <c r="M40" s="600"/>
      <c r="N40" s="600"/>
      <c r="O40" s="600"/>
      <c r="P40" s="594"/>
      <c r="Q40" s="601"/>
      <c r="R40" s="601"/>
      <c r="S40" s="594"/>
    </row>
    <row r="41" spans="1:31">
      <c r="A41" s="593"/>
      <c r="B41" s="593"/>
      <c r="C41" s="593"/>
      <c r="D41" s="593" t="s">
        <v>2174</v>
      </c>
      <c r="E41" s="593"/>
      <c r="F41" s="594"/>
      <c r="G41" s="603"/>
      <c r="H41" s="603"/>
      <c r="I41" s="603"/>
      <c r="J41" s="593"/>
      <c r="K41" s="593"/>
      <c r="L41" s="593"/>
      <c r="M41" s="593"/>
      <c r="N41" s="593"/>
      <c r="O41" s="593"/>
      <c r="P41" s="604"/>
      <c r="S41" s="594"/>
    </row>
    <row r="42" spans="1:31" ht="9" customHeight="1">
      <c r="A42" s="600"/>
      <c r="B42" s="600"/>
      <c r="C42" s="600"/>
      <c r="D42" s="600"/>
      <c r="E42" s="600"/>
      <c r="F42" s="605"/>
      <c r="G42" s="606"/>
      <c r="H42" s="606"/>
      <c r="I42" s="606"/>
      <c r="J42" s="600"/>
      <c r="K42" s="600"/>
      <c r="L42" s="600"/>
      <c r="M42" s="600"/>
      <c r="N42" s="600"/>
      <c r="O42" s="600"/>
      <c r="P42" s="600"/>
      <c r="S42" s="600"/>
    </row>
    <row r="43" spans="1:31">
      <c r="A43" s="593"/>
      <c r="B43" s="593"/>
      <c r="C43" s="593"/>
      <c r="D43" s="629" t="s">
        <v>2173</v>
      </c>
      <c r="E43" s="593"/>
      <c r="F43" s="594"/>
      <c r="G43" s="603"/>
      <c r="H43" s="603"/>
      <c r="I43" s="603"/>
      <c r="J43" s="593"/>
      <c r="K43" s="593"/>
      <c r="L43" s="593"/>
      <c r="M43" s="593"/>
      <c r="N43" s="593"/>
      <c r="O43" s="593"/>
      <c r="P43" s="604"/>
      <c r="S43" s="604"/>
    </row>
    <row r="44" spans="1:31">
      <c r="A44" s="630"/>
      <c r="B44" s="630" t="s">
        <v>2277</v>
      </c>
      <c r="C44" s="630"/>
      <c r="D44" s="630"/>
      <c r="E44" s="630"/>
      <c r="F44" s="631" t="s">
        <v>1896</v>
      </c>
      <c r="G44" s="632"/>
      <c r="H44" s="632"/>
      <c r="I44" s="632"/>
      <c r="J44" s="630"/>
      <c r="K44" s="630"/>
      <c r="L44" s="630"/>
      <c r="M44" s="630"/>
      <c r="N44" s="630"/>
      <c r="O44" s="630"/>
      <c r="P44" s="631"/>
      <c r="S44" s="631"/>
      <c r="Z44" s="453">
        <f>(SUM(Z11:Z43))</f>
        <v>0</v>
      </c>
    </row>
    <row r="46" spans="1:31">
      <c r="AD46" s="602"/>
      <c r="AE46" s="610"/>
    </row>
  </sheetData>
  <mergeCells count="5">
    <mergeCell ref="B4:D4"/>
    <mergeCell ref="B5:D5"/>
    <mergeCell ref="B6:D6"/>
    <mergeCell ref="B7:D7"/>
    <mergeCell ref="B8:D8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 Zariadenie č. 1 - Vetranie Telocvičňa Upolová</oddHeader>
    <oddFooter xml:space="preserve">&amp;RStrana &amp;P z &amp;N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="98" zoomScaleNormal="100" zoomScaleSheetLayoutView="98" workbookViewId="0">
      <selection activeCell="S12" sqref="S12"/>
    </sheetView>
  </sheetViews>
  <sheetFormatPr defaultRowHeight="10.5"/>
  <cols>
    <col min="1" max="1" width="3.6640625" style="656" customWidth="1"/>
    <col min="2" max="2" width="3.1640625" style="656" customWidth="1"/>
    <col min="3" max="3" width="3" style="656" customWidth="1"/>
    <col min="4" max="4" width="7.6640625" style="656" customWidth="1"/>
    <col min="5" max="5" width="13.33203125" style="656" customWidth="1"/>
    <col min="6" max="6" width="1" style="656" customWidth="1"/>
    <col min="7" max="7" width="3.83203125" style="656" customWidth="1"/>
    <col min="8" max="8" width="3.33203125" style="656" customWidth="1"/>
    <col min="9" max="9" width="12.83203125" style="656" customWidth="1"/>
    <col min="10" max="10" width="6.6640625" style="656" customWidth="1"/>
    <col min="11" max="11" width="0.83203125" style="656" customWidth="1"/>
    <col min="12" max="12" width="2.83203125" style="656" customWidth="1"/>
    <col min="13" max="13" width="5.5" style="656" customWidth="1"/>
    <col min="14" max="14" width="15" style="656" customWidth="1"/>
    <col min="15" max="15" width="11.1640625" style="656" customWidth="1"/>
    <col min="16" max="16" width="15.5" style="656" customWidth="1"/>
    <col min="17" max="17" width="1.33203125" style="656" customWidth="1"/>
    <col min="18" max="256" width="9.33203125" style="656"/>
    <col min="257" max="257" width="2.6640625" style="656" customWidth="1"/>
    <col min="258" max="258" width="3.1640625" style="656" customWidth="1"/>
    <col min="259" max="259" width="3" style="656" customWidth="1"/>
    <col min="260" max="260" width="7.6640625" style="656" customWidth="1"/>
    <col min="261" max="261" width="13.33203125" style="656" customWidth="1"/>
    <col min="262" max="262" width="1" style="656" customWidth="1"/>
    <col min="263" max="263" width="2.5" style="656" customWidth="1"/>
    <col min="264" max="264" width="3.33203125" style="656" customWidth="1"/>
    <col min="265" max="265" width="12.83203125" style="656" customWidth="1"/>
    <col min="266" max="266" width="4.1640625" style="656" customWidth="1"/>
    <col min="267" max="267" width="0.83203125" style="656" customWidth="1"/>
    <col min="268" max="268" width="2.83203125" style="656" customWidth="1"/>
    <col min="269" max="269" width="5.5" style="656" customWidth="1"/>
    <col min="270" max="270" width="15" style="656" customWidth="1"/>
    <col min="271" max="271" width="7" style="656" customWidth="1"/>
    <col min="272" max="272" width="15.5" style="656" customWidth="1"/>
    <col min="273" max="273" width="1.83203125" style="656" customWidth="1"/>
    <col min="274" max="512" width="9.33203125" style="656"/>
    <col min="513" max="513" width="2.6640625" style="656" customWidth="1"/>
    <col min="514" max="514" width="3.1640625" style="656" customWidth="1"/>
    <col min="515" max="515" width="3" style="656" customWidth="1"/>
    <col min="516" max="516" width="7.6640625" style="656" customWidth="1"/>
    <col min="517" max="517" width="13.33203125" style="656" customWidth="1"/>
    <col min="518" max="518" width="1" style="656" customWidth="1"/>
    <col min="519" max="519" width="2.5" style="656" customWidth="1"/>
    <col min="520" max="520" width="3.33203125" style="656" customWidth="1"/>
    <col min="521" max="521" width="12.83203125" style="656" customWidth="1"/>
    <col min="522" max="522" width="4.1640625" style="656" customWidth="1"/>
    <col min="523" max="523" width="0.83203125" style="656" customWidth="1"/>
    <col min="524" max="524" width="2.83203125" style="656" customWidth="1"/>
    <col min="525" max="525" width="5.5" style="656" customWidth="1"/>
    <col min="526" max="526" width="15" style="656" customWidth="1"/>
    <col min="527" max="527" width="7" style="656" customWidth="1"/>
    <col min="528" max="528" width="15.5" style="656" customWidth="1"/>
    <col min="529" max="529" width="1.83203125" style="656" customWidth="1"/>
    <col min="530" max="768" width="9.33203125" style="656"/>
    <col min="769" max="769" width="2.6640625" style="656" customWidth="1"/>
    <col min="770" max="770" width="3.1640625" style="656" customWidth="1"/>
    <col min="771" max="771" width="3" style="656" customWidth="1"/>
    <col min="772" max="772" width="7.6640625" style="656" customWidth="1"/>
    <col min="773" max="773" width="13.33203125" style="656" customWidth="1"/>
    <col min="774" max="774" width="1" style="656" customWidth="1"/>
    <col min="775" max="775" width="2.5" style="656" customWidth="1"/>
    <col min="776" max="776" width="3.33203125" style="656" customWidth="1"/>
    <col min="777" max="777" width="12.83203125" style="656" customWidth="1"/>
    <col min="778" max="778" width="4.1640625" style="656" customWidth="1"/>
    <col min="779" max="779" width="0.83203125" style="656" customWidth="1"/>
    <col min="780" max="780" width="2.83203125" style="656" customWidth="1"/>
    <col min="781" max="781" width="5.5" style="656" customWidth="1"/>
    <col min="782" max="782" width="15" style="656" customWidth="1"/>
    <col min="783" max="783" width="7" style="656" customWidth="1"/>
    <col min="784" max="784" width="15.5" style="656" customWidth="1"/>
    <col min="785" max="785" width="1.83203125" style="656" customWidth="1"/>
    <col min="786" max="1024" width="9.33203125" style="656"/>
    <col min="1025" max="1025" width="2.6640625" style="656" customWidth="1"/>
    <col min="1026" max="1026" width="3.1640625" style="656" customWidth="1"/>
    <col min="1027" max="1027" width="3" style="656" customWidth="1"/>
    <col min="1028" max="1028" width="7.6640625" style="656" customWidth="1"/>
    <col min="1029" max="1029" width="13.33203125" style="656" customWidth="1"/>
    <col min="1030" max="1030" width="1" style="656" customWidth="1"/>
    <col min="1031" max="1031" width="2.5" style="656" customWidth="1"/>
    <col min="1032" max="1032" width="3.33203125" style="656" customWidth="1"/>
    <col min="1033" max="1033" width="12.83203125" style="656" customWidth="1"/>
    <col min="1034" max="1034" width="4.1640625" style="656" customWidth="1"/>
    <col min="1035" max="1035" width="0.83203125" style="656" customWidth="1"/>
    <col min="1036" max="1036" width="2.83203125" style="656" customWidth="1"/>
    <col min="1037" max="1037" width="5.5" style="656" customWidth="1"/>
    <col min="1038" max="1038" width="15" style="656" customWidth="1"/>
    <col min="1039" max="1039" width="7" style="656" customWidth="1"/>
    <col min="1040" max="1040" width="15.5" style="656" customWidth="1"/>
    <col min="1041" max="1041" width="1.83203125" style="656" customWidth="1"/>
    <col min="1042" max="1280" width="9.33203125" style="656"/>
    <col min="1281" max="1281" width="2.6640625" style="656" customWidth="1"/>
    <col min="1282" max="1282" width="3.1640625" style="656" customWidth="1"/>
    <col min="1283" max="1283" width="3" style="656" customWidth="1"/>
    <col min="1284" max="1284" width="7.6640625" style="656" customWidth="1"/>
    <col min="1285" max="1285" width="13.33203125" style="656" customWidth="1"/>
    <col min="1286" max="1286" width="1" style="656" customWidth="1"/>
    <col min="1287" max="1287" width="2.5" style="656" customWidth="1"/>
    <col min="1288" max="1288" width="3.33203125" style="656" customWidth="1"/>
    <col min="1289" max="1289" width="12.83203125" style="656" customWidth="1"/>
    <col min="1290" max="1290" width="4.1640625" style="656" customWidth="1"/>
    <col min="1291" max="1291" width="0.83203125" style="656" customWidth="1"/>
    <col min="1292" max="1292" width="2.83203125" style="656" customWidth="1"/>
    <col min="1293" max="1293" width="5.5" style="656" customWidth="1"/>
    <col min="1294" max="1294" width="15" style="656" customWidth="1"/>
    <col min="1295" max="1295" width="7" style="656" customWidth="1"/>
    <col min="1296" max="1296" width="15.5" style="656" customWidth="1"/>
    <col min="1297" max="1297" width="1.83203125" style="656" customWidth="1"/>
    <col min="1298" max="1536" width="9.33203125" style="656"/>
    <col min="1537" max="1537" width="2.6640625" style="656" customWidth="1"/>
    <col min="1538" max="1538" width="3.1640625" style="656" customWidth="1"/>
    <col min="1539" max="1539" width="3" style="656" customWidth="1"/>
    <col min="1540" max="1540" width="7.6640625" style="656" customWidth="1"/>
    <col min="1541" max="1541" width="13.33203125" style="656" customWidth="1"/>
    <col min="1542" max="1542" width="1" style="656" customWidth="1"/>
    <col min="1543" max="1543" width="2.5" style="656" customWidth="1"/>
    <col min="1544" max="1544" width="3.33203125" style="656" customWidth="1"/>
    <col min="1545" max="1545" width="12.83203125" style="656" customWidth="1"/>
    <col min="1546" max="1546" width="4.1640625" style="656" customWidth="1"/>
    <col min="1547" max="1547" width="0.83203125" style="656" customWidth="1"/>
    <col min="1548" max="1548" width="2.83203125" style="656" customWidth="1"/>
    <col min="1549" max="1549" width="5.5" style="656" customWidth="1"/>
    <col min="1550" max="1550" width="15" style="656" customWidth="1"/>
    <col min="1551" max="1551" width="7" style="656" customWidth="1"/>
    <col min="1552" max="1552" width="15.5" style="656" customWidth="1"/>
    <col min="1553" max="1553" width="1.83203125" style="656" customWidth="1"/>
    <col min="1554" max="1792" width="9.33203125" style="656"/>
    <col min="1793" max="1793" width="2.6640625" style="656" customWidth="1"/>
    <col min="1794" max="1794" width="3.1640625" style="656" customWidth="1"/>
    <col min="1795" max="1795" width="3" style="656" customWidth="1"/>
    <col min="1796" max="1796" width="7.6640625" style="656" customWidth="1"/>
    <col min="1797" max="1797" width="13.33203125" style="656" customWidth="1"/>
    <col min="1798" max="1798" width="1" style="656" customWidth="1"/>
    <col min="1799" max="1799" width="2.5" style="656" customWidth="1"/>
    <col min="1800" max="1800" width="3.33203125" style="656" customWidth="1"/>
    <col min="1801" max="1801" width="12.83203125" style="656" customWidth="1"/>
    <col min="1802" max="1802" width="4.1640625" style="656" customWidth="1"/>
    <col min="1803" max="1803" width="0.83203125" style="656" customWidth="1"/>
    <col min="1804" max="1804" width="2.83203125" style="656" customWidth="1"/>
    <col min="1805" max="1805" width="5.5" style="656" customWidth="1"/>
    <col min="1806" max="1806" width="15" style="656" customWidth="1"/>
    <col min="1807" max="1807" width="7" style="656" customWidth="1"/>
    <col min="1808" max="1808" width="15.5" style="656" customWidth="1"/>
    <col min="1809" max="1809" width="1.83203125" style="656" customWidth="1"/>
    <col min="1810" max="2048" width="9.33203125" style="656"/>
    <col min="2049" max="2049" width="2.6640625" style="656" customWidth="1"/>
    <col min="2050" max="2050" width="3.1640625" style="656" customWidth="1"/>
    <col min="2051" max="2051" width="3" style="656" customWidth="1"/>
    <col min="2052" max="2052" width="7.6640625" style="656" customWidth="1"/>
    <col min="2053" max="2053" width="13.33203125" style="656" customWidth="1"/>
    <col min="2054" max="2054" width="1" style="656" customWidth="1"/>
    <col min="2055" max="2055" width="2.5" style="656" customWidth="1"/>
    <col min="2056" max="2056" width="3.33203125" style="656" customWidth="1"/>
    <col min="2057" max="2057" width="12.83203125" style="656" customWidth="1"/>
    <col min="2058" max="2058" width="4.1640625" style="656" customWidth="1"/>
    <col min="2059" max="2059" width="0.83203125" style="656" customWidth="1"/>
    <col min="2060" max="2060" width="2.83203125" style="656" customWidth="1"/>
    <col min="2061" max="2061" width="5.5" style="656" customWidth="1"/>
    <col min="2062" max="2062" width="15" style="656" customWidth="1"/>
    <col min="2063" max="2063" width="7" style="656" customWidth="1"/>
    <col min="2064" max="2064" width="15.5" style="656" customWidth="1"/>
    <col min="2065" max="2065" width="1.83203125" style="656" customWidth="1"/>
    <col min="2066" max="2304" width="9.33203125" style="656"/>
    <col min="2305" max="2305" width="2.6640625" style="656" customWidth="1"/>
    <col min="2306" max="2306" width="3.1640625" style="656" customWidth="1"/>
    <col min="2307" max="2307" width="3" style="656" customWidth="1"/>
    <col min="2308" max="2308" width="7.6640625" style="656" customWidth="1"/>
    <col min="2309" max="2309" width="13.33203125" style="656" customWidth="1"/>
    <col min="2310" max="2310" width="1" style="656" customWidth="1"/>
    <col min="2311" max="2311" width="2.5" style="656" customWidth="1"/>
    <col min="2312" max="2312" width="3.33203125" style="656" customWidth="1"/>
    <col min="2313" max="2313" width="12.83203125" style="656" customWidth="1"/>
    <col min="2314" max="2314" width="4.1640625" style="656" customWidth="1"/>
    <col min="2315" max="2315" width="0.83203125" style="656" customWidth="1"/>
    <col min="2316" max="2316" width="2.83203125" style="656" customWidth="1"/>
    <col min="2317" max="2317" width="5.5" style="656" customWidth="1"/>
    <col min="2318" max="2318" width="15" style="656" customWidth="1"/>
    <col min="2319" max="2319" width="7" style="656" customWidth="1"/>
    <col min="2320" max="2320" width="15.5" style="656" customWidth="1"/>
    <col min="2321" max="2321" width="1.83203125" style="656" customWidth="1"/>
    <col min="2322" max="2560" width="9.33203125" style="656"/>
    <col min="2561" max="2561" width="2.6640625" style="656" customWidth="1"/>
    <col min="2562" max="2562" width="3.1640625" style="656" customWidth="1"/>
    <col min="2563" max="2563" width="3" style="656" customWidth="1"/>
    <col min="2564" max="2564" width="7.6640625" style="656" customWidth="1"/>
    <col min="2565" max="2565" width="13.33203125" style="656" customWidth="1"/>
    <col min="2566" max="2566" width="1" style="656" customWidth="1"/>
    <col min="2567" max="2567" width="2.5" style="656" customWidth="1"/>
    <col min="2568" max="2568" width="3.33203125" style="656" customWidth="1"/>
    <col min="2569" max="2569" width="12.83203125" style="656" customWidth="1"/>
    <col min="2570" max="2570" width="4.1640625" style="656" customWidth="1"/>
    <col min="2571" max="2571" width="0.83203125" style="656" customWidth="1"/>
    <col min="2572" max="2572" width="2.83203125" style="656" customWidth="1"/>
    <col min="2573" max="2573" width="5.5" style="656" customWidth="1"/>
    <col min="2574" max="2574" width="15" style="656" customWidth="1"/>
    <col min="2575" max="2575" width="7" style="656" customWidth="1"/>
    <col min="2576" max="2576" width="15.5" style="656" customWidth="1"/>
    <col min="2577" max="2577" width="1.83203125" style="656" customWidth="1"/>
    <col min="2578" max="2816" width="9.33203125" style="656"/>
    <col min="2817" max="2817" width="2.6640625" style="656" customWidth="1"/>
    <col min="2818" max="2818" width="3.1640625" style="656" customWidth="1"/>
    <col min="2819" max="2819" width="3" style="656" customWidth="1"/>
    <col min="2820" max="2820" width="7.6640625" style="656" customWidth="1"/>
    <col min="2821" max="2821" width="13.33203125" style="656" customWidth="1"/>
    <col min="2822" max="2822" width="1" style="656" customWidth="1"/>
    <col min="2823" max="2823" width="2.5" style="656" customWidth="1"/>
    <col min="2824" max="2824" width="3.33203125" style="656" customWidth="1"/>
    <col min="2825" max="2825" width="12.83203125" style="656" customWidth="1"/>
    <col min="2826" max="2826" width="4.1640625" style="656" customWidth="1"/>
    <col min="2827" max="2827" width="0.83203125" style="656" customWidth="1"/>
    <col min="2828" max="2828" width="2.83203125" style="656" customWidth="1"/>
    <col min="2829" max="2829" width="5.5" style="656" customWidth="1"/>
    <col min="2830" max="2830" width="15" style="656" customWidth="1"/>
    <col min="2831" max="2831" width="7" style="656" customWidth="1"/>
    <col min="2832" max="2832" width="15.5" style="656" customWidth="1"/>
    <col min="2833" max="2833" width="1.83203125" style="656" customWidth="1"/>
    <col min="2834" max="3072" width="9.33203125" style="656"/>
    <col min="3073" max="3073" width="2.6640625" style="656" customWidth="1"/>
    <col min="3074" max="3074" width="3.1640625" style="656" customWidth="1"/>
    <col min="3075" max="3075" width="3" style="656" customWidth="1"/>
    <col min="3076" max="3076" width="7.6640625" style="656" customWidth="1"/>
    <col min="3077" max="3077" width="13.33203125" style="656" customWidth="1"/>
    <col min="3078" max="3078" width="1" style="656" customWidth="1"/>
    <col min="3079" max="3079" width="2.5" style="656" customWidth="1"/>
    <col min="3080" max="3080" width="3.33203125" style="656" customWidth="1"/>
    <col min="3081" max="3081" width="12.83203125" style="656" customWidth="1"/>
    <col min="3082" max="3082" width="4.1640625" style="656" customWidth="1"/>
    <col min="3083" max="3083" width="0.83203125" style="656" customWidth="1"/>
    <col min="3084" max="3084" width="2.83203125" style="656" customWidth="1"/>
    <col min="3085" max="3085" width="5.5" style="656" customWidth="1"/>
    <col min="3086" max="3086" width="15" style="656" customWidth="1"/>
    <col min="3087" max="3087" width="7" style="656" customWidth="1"/>
    <col min="3088" max="3088" width="15.5" style="656" customWidth="1"/>
    <col min="3089" max="3089" width="1.83203125" style="656" customWidth="1"/>
    <col min="3090" max="3328" width="9.33203125" style="656"/>
    <col min="3329" max="3329" width="2.6640625" style="656" customWidth="1"/>
    <col min="3330" max="3330" width="3.1640625" style="656" customWidth="1"/>
    <col min="3331" max="3331" width="3" style="656" customWidth="1"/>
    <col min="3332" max="3332" width="7.6640625" style="656" customWidth="1"/>
    <col min="3333" max="3333" width="13.33203125" style="656" customWidth="1"/>
    <col min="3334" max="3334" width="1" style="656" customWidth="1"/>
    <col min="3335" max="3335" width="2.5" style="656" customWidth="1"/>
    <col min="3336" max="3336" width="3.33203125" style="656" customWidth="1"/>
    <col min="3337" max="3337" width="12.83203125" style="656" customWidth="1"/>
    <col min="3338" max="3338" width="4.1640625" style="656" customWidth="1"/>
    <col min="3339" max="3339" width="0.83203125" style="656" customWidth="1"/>
    <col min="3340" max="3340" width="2.83203125" style="656" customWidth="1"/>
    <col min="3341" max="3341" width="5.5" style="656" customWidth="1"/>
    <col min="3342" max="3342" width="15" style="656" customWidth="1"/>
    <col min="3343" max="3343" width="7" style="656" customWidth="1"/>
    <col min="3344" max="3344" width="15.5" style="656" customWidth="1"/>
    <col min="3345" max="3345" width="1.83203125" style="656" customWidth="1"/>
    <col min="3346" max="3584" width="9.33203125" style="656"/>
    <col min="3585" max="3585" width="2.6640625" style="656" customWidth="1"/>
    <col min="3586" max="3586" width="3.1640625" style="656" customWidth="1"/>
    <col min="3587" max="3587" width="3" style="656" customWidth="1"/>
    <col min="3588" max="3588" width="7.6640625" style="656" customWidth="1"/>
    <col min="3589" max="3589" width="13.33203125" style="656" customWidth="1"/>
    <col min="3590" max="3590" width="1" style="656" customWidth="1"/>
    <col min="3591" max="3591" width="2.5" style="656" customWidth="1"/>
    <col min="3592" max="3592" width="3.33203125" style="656" customWidth="1"/>
    <col min="3593" max="3593" width="12.83203125" style="656" customWidth="1"/>
    <col min="3594" max="3594" width="4.1640625" style="656" customWidth="1"/>
    <col min="3595" max="3595" width="0.83203125" style="656" customWidth="1"/>
    <col min="3596" max="3596" width="2.83203125" style="656" customWidth="1"/>
    <col min="3597" max="3597" width="5.5" style="656" customWidth="1"/>
    <col min="3598" max="3598" width="15" style="656" customWidth="1"/>
    <col min="3599" max="3599" width="7" style="656" customWidth="1"/>
    <col min="3600" max="3600" width="15.5" style="656" customWidth="1"/>
    <col min="3601" max="3601" width="1.83203125" style="656" customWidth="1"/>
    <col min="3602" max="3840" width="9.33203125" style="656"/>
    <col min="3841" max="3841" width="2.6640625" style="656" customWidth="1"/>
    <col min="3842" max="3842" width="3.1640625" style="656" customWidth="1"/>
    <col min="3843" max="3843" width="3" style="656" customWidth="1"/>
    <col min="3844" max="3844" width="7.6640625" style="656" customWidth="1"/>
    <col min="3845" max="3845" width="13.33203125" style="656" customWidth="1"/>
    <col min="3846" max="3846" width="1" style="656" customWidth="1"/>
    <col min="3847" max="3847" width="2.5" style="656" customWidth="1"/>
    <col min="3848" max="3848" width="3.33203125" style="656" customWidth="1"/>
    <col min="3849" max="3849" width="12.83203125" style="656" customWidth="1"/>
    <col min="3850" max="3850" width="4.1640625" style="656" customWidth="1"/>
    <col min="3851" max="3851" width="0.83203125" style="656" customWidth="1"/>
    <col min="3852" max="3852" width="2.83203125" style="656" customWidth="1"/>
    <col min="3853" max="3853" width="5.5" style="656" customWidth="1"/>
    <col min="3854" max="3854" width="15" style="656" customWidth="1"/>
    <col min="3855" max="3855" width="7" style="656" customWidth="1"/>
    <col min="3856" max="3856" width="15.5" style="656" customWidth="1"/>
    <col min="3857" max="3857" width="1.83203125" style="656" customWidth="1"/>
    <col min="3858" max="4096" width="9.33203125" style="656"/>
    <col min="4097" max="4097" width="2.6640625" style="656" customWidth="1"/>
    <col min="4098" max="4098" width="3.1640625" style="656" customWidth="1"/>
    <col min="4099" max="4099" width="3" style="656" customWidth="1"/>
    <col min="4100" max="4100" width="7.6640625" style="656" customWidth="1"/>
    <col min="4101" max="4101" width="13.33203125" style="656" customWidth="1"/>
    <col min="4102" max="4102" width="1" style="656" customWidth="1"/>
    <col min="4103" max="4103" width="2.5" style="656" customWidth="1"/>
    <col min="4104" max="4104" width="3.33203125" style="656" customWidth="1"/>
    <col min="4105" max="4105" width="12.83203125" style="656" customWidth="1"/>
    <col min="4106" max="4106" width="4.1640625" style="656" customWidth="1"/>
    <col min="4107" max="4107" width="0.83203125" style="656" customWidth="1"/>
    <col min="4108" max="4108" width="2.83203125" style="656" customWidth="1"/>
    <col min="4109" max="4109" width="5.5" style="656" customWidth="1"/>
    <col min="4110" max="4110" width="15" style="656" customWidth="1"/>
    <col min="4111" max="4111" width="7" style="656" customWidth="1"/>
    <col min="4112" max="4112" width="15.5" style="656" customWidth="1"/>
    <col min="4113" max="4113" width="1.83203125" style="656" customWidth="1"/>
    <col min="4114" max="4352" width="9.33203125" style="656"/>
    <col min="4353" max="4353" width="2.6640625" style="656" customWidth="1"/>
    <col min="4354" max="4354" width="3.1640625" style="656" customWidth="1"/>
    <col min="4355" max="4355" width="3" style="656" customWidth="1"/>
    <col min="4356" max="4356" width="7.6640625" style="656" customWidth="1"/>
    <col min="4357" max="4357" width="13.33203125" style="656" customWidth="1"/>
    <col min="4358" max="4358" width="1" style="656" customWidth="1"/>
    <col min="4359" max="4359" width="2.5" style="656" customWidth="1"/>
    <col min="4360" max="4360" width="3.33203125" style="656" customWidth="1"/>
    <col min="4361" max="4361" width="12.83203125" style="656" customWidth="1"/>
    <col min="4362" max="4362" width="4.1640625" style="656" customWidth="1"/>
    <col min="4363" max="4363" width="0.83203125" style="656" customWidth="1"/>
    <col min="4364" max="4364" width="2.83203125" style="656" customWidth="1"/>
    <col min="4365" max="4365" width="5.5" style="656" customWidth="1"/>
    <col min="4366" max="4366" width="15" style="656" customWidth="1"/>
    <col min="4367" max="4367" width="7" style="656" customWidth="1"/>
    <col min="4368" max="4368" width="15.5" style="656" customWidth="1"/>
    <col min="4369" max="4369" width="1.83203125" style="656" customWidth="1"/>
    <col min="4370" max="4608" width="9.33203125" style="656"/>
    <col min="4609" max="4609" width="2.6640625" style="656" customWidth="1"/>
    <col min="4610" max="4610" width="3.1640625" style="656" customWidth="1"/>
    <col min="4611" max="4611" width="3" style="656" customWidth="1"/>
    <col min="4612" max="4612" width="7.6640625" style="656" customWidth="1"/>
    <col min="4613" max="4613" width="13.33203125" style="656" customWidth="1"/>
    <col min="4614" max="4614" width="1" style="656" customWidth="1"/>
    <col min="4615" max="4615" width="2.5" style="656" customWidth="1"/>
    <col min="4616" max="4616" width="3.33203125" style="656" customWidth="1"/>
    <col min="4617" max="4617" width="12.83203125" style="656" customWidth="1"/>
    <col min="4618" max="4618" width="4.1640625" style="656" customWidth="1"/>
    <col min="4619" max="4619" width="0.83203125" style="656" customWidth="1"/>
    <col min="4620" max="4620" width="2.83203125" style="656" customWidth="1"/>
    <col min="4621" max="4621" width="5.5" style="656" customWidth="1"/>
    <col min="4622" max="4622" width="15" style="656" customWidth="1"/>
    <col min="4623" max="4623" width="7" style="656" customWidth="1"/>
    <col min="4624" max="4624" width="15.5" style="656" customWidth="1"/>
    <col min="4625" max="4625" width="1.83203125" style="656" customWidth="1"/>
    <col min="4626" max="4864" width="9.33203125" style="656"/>
    <col min="4865" max="4865" width="2.6640625" style="656" customWidth="1"/>
    <col min="4866" max="4866" width="3.1640625" style="656" customWidth="1"/>
    <col min="4867" max="4867" width="3" style="656" customWidth="1"/>
    <col min="4868" max="4868" width="7.6640625" style="656" customWidth="1"/>
    <col min="4869" max="4869" width="13.33203125" style="656" customWidth="1"/>
    <col min="4870" max="4870" width="1" style="656" customWidth="1"/>
    <col min="4871" max="4871" width="2.5" style="656" customWidth="1"/>
    <col min="4872" max="4872" width="3.33203125" style="656" customWidth="1"/>
    <col min="4873" max="4873" width="12.83203125" style="656" customWidth="1"/>
    <col min="4874" max="4874" width="4.1640625" style="656" customWidth="1"/>
    <col min="4875" max="4875" width="0.83203125" style="656" customWidth="1"/>
    <col min="4876" max="4876" width="2.83203125" style="656" customWidth="1"/>
    <col min="4877" max="4877" width="5.5" style="656" customWidth="1"/>
    <col min="4878" max="4878" width="15" style="656" customWidth="1"/>
    <col min="4879" max="4879" width="7" style="656" customWidth="1"/>
    <col min="4880" max="4880" width="15.5" style="656" customWidth="1"/>
    <col min="4881" max="4881" width="1.83203125" style="656" customWidth="1"/>
    <col min="4882" max="5120" width="9.33203125" style="656"/>
    <col min="5121" max="5121" width="2.6640625" style="656" customWidth="1"/>
    <col min="5122" max="5122" width="3.1640625" style="656" customWidth="1"/>
    <col min="5123" max="5123" width="3" style="656" customWidth="1"/>
    <col min="5124" max="5124" width="7.6640625" style="656" customWidth="1"/>
    <col min="5125" max="5125" width="13.33203125" style="656" customWidth="1"/>
    <col min="5126" max="5126" width="1" style="656" customWidth="1"/>
    <col min="5127" max="5127" width="2.5" style="656" customWidth="1"/>
    <col min="5128" max="5128" width="3.33203125" style="656" customWidth="1"/>
    <col min="5129" max="5129" width="12.83203125" style="656" customWidth="1"/>
    <col min="5130" max="5130" width="4.1640625" style="656" customWidth="1"/>
    <col min="5131" max="5131" width="0.83203125" style="656" customWidth="1"/>
    <col min="5132" max="5132" width="2.83203125" style="656" customWidth="1"/>
    <col min="5133" max="5133" width="5.5" style="656" customWidth="1"/>
    <col min="5134" max="5134" width="15" style="656" customWidth="1"/>
    <col min="5135" max="5135" width="7" style="656" customWidth="1"/>
    <col min="5136" max="5136" width="15.5" style="656" customWidth="1"/>
    <col min="5137" max="5137" width="1.83203125" style="656" customWidth="1"/>
    <col min="5138" max="5376" width="9.33203125" style="656"/>
    <col min="5377" max="5377" width="2.6640625" style="656" customWidth="1"/>
    <col min="5378" max="5378" width="3.1640625" style="656" customWidth="1"/>
    <col min="5379" max="5379" width="3" style="656" customWidth="1"/>
    <col min="5380" max="5380" width="7.6640625" style="656" customWidth="1"/>
    <col min="5381" max="5381" width="13.33203125" style="656" customWidth="1"/>
    <col min="5382" max="5382" width="1" style="656" customWidth="1"/>
    <col min="5383" max="5383" width="2.5" style="656" customWidth="1"/>
    <col min="5384" max="5384" width="3.33203125" style="656" customWidth="1"/>
    <col min="5385" max="5385" width="12.83203125" style="656" customWidth="1"/>
    <col min="5386" max="5386" width="4.1640625" style="656" customWidth="1"/>
    <col min="5387" max="5387" width="0.83203125" style="656" customWidth="1"/>
    <col min="5388" max="5388" width="2.83203125" style="656" customWidth="1"/>
    <col min="5389" max="5389" width="5.5" style="656" customWidth="1"/>
    <col min="5390" max="5390" width="15" style="656" customWidth="1"/>
    <col min="5391" max="5391" width="7" style="656" customWidth="1"/>
    <col min="5392" max="5392" width="15.5" style="656" customWidth="1"/>
    <col min="5393" max="5393" width="1.83203125" style="656" customWidth="1"/>
    <col min="5394" max="5632" width="9.33203125" style="656"/>
    <col min="5633" max="5633" width="2.6640625" style="656" customWidth="1"/>
    <col min="5634" max="5634" width="3.1640625" style="656" customWidth="1"/>
    <col min="5635" max="5635" width="3" style="656" customWidth="1"/>
    <col min="5636" max="5636" width="7.6640625" style="656" customWidth="1"/>
    <col min="5637" max="5637" width="13.33203125" style="656" customWidth="1"/>
    <col min="5638" max="5638" width="1" style="656" customWidth="1"/>
    <col min="5639" max="5639" width="2.5" style="656" customWidth="1"/>
    <col min="5640" max="5640" width="3.33203125" style="656" customWidth="1"/>
    <col min="5641" max="5641" width="12.83203125" style="656" customWidth="1"/>
    <col min="5642" max="5642" width="4.1640625" style="656" customWidth="1"/>
    <col min="5643" max="5643" width="0.83203125" style="656" customWidth="1"/>
    <col min="5644" max="5644" width="2.83203125" style="656" customWidth="1"/>
    <col min="5645" max="5645" width="5.5" style="656" customWidth="1"/>
    <col min="5646" max="5646" width="15" style="656" customWidth="1"/>
    <col min="5647" max="5647" width="7" style="656" customWidth="1"/>
    <col min="5648" max="5648" width="15.5" style="656" customWidth="1"/>
    <col min="5649" max="5649" width="1.83203125" style="656" customWidth="1"/>
    <col min="5650" max="5888" width="9.33203125" style="656"/>
    <col min="5889" max="5889" width="2.6640625" style="656" customWidth="1"/>
    <col min="5890" max="5890" width="3.1640625" style="656" customWidth="1"/>
    <col min="5891" max="5891" width="3" style="656" customWidth="1"/>
    <col min="5892" max="5892" width="7.6640625" style="656" customWidth="1"/>
    <col min="5893" max="5893" width="13.33203125" style="656" customWidth="1"/>
    <col min="5894" max="5894" width="1" style="656" customWidth="1"/>
    <col min="5895" max="5895" width="2.5" style="656" customWidth="1"/>
    <col min="5896" max="5896" width="3.33203125" style="656" customWidth="1"/>
    <col min="5897" max="5897" width="12.83203125" style="656" customWidth="1"/>
    <col min="5898" max="5898" width="4.1640625" style="656" customWidth="1"/>
    <col min="5899" max="5899" width="0.83203125" style="656" customWidth="1"/>
    <col min="5900" max="5900" width="2.83203125" style="656" customWidth="1"/>
    <col min="5901" max="5901" width="5.5" style="656" customWidth="1"/>
    <col min="5902" max="5902" width="15" style="656" customWidth="1"/>
    <col min="5903" max="5903" width="7" style="656" customWidth="1"/>
    <col min="5904" max="5904" width="15.5" style="656" customWidth="1"/>
    <col min="5905" max="5905" width="1.83203125" style="656" customWidth="1"/>
    <col min="5906" max="6144" width="9.33203125" style="656"/>
    <col min="6145" max="6145" width="2.6640625" style="656" customWidth="1"/>
    <col min="6146" max="6146" width="3.1640625" style="656" customWidth="1"/>
    <col min="6147" max="6147" width="3" style="656" customWidth="1"/>
    <col min="6148" max="6148" width="7.6640625" style="656" customWidth="1"/>
    <col min="6149" max="6149" width="13.33203125" style="656" customWidth="1"/>
    <col min="6150" max="6150" width="1" style="656" customWidth="1"/>
    <col min="6151" max="6151" width="2.5" style="656" customWidth="1"/>
    <col min="6152" max="6152" width="3.33203125" style="656" customWidth="1"/>
    <col min="6153" max="6153" width="12.83203125" style="656" customWidth="1"/>
    <col min="6154" max="6154" width="4.1640625" style="656" customWidth="1"/>
    <col min="6155" max="6155" width="0.83203125" style="656" customWidth="1"/>
    <col min="6156" max="6156" width="2.83203125" style="656" customWidth="1"/>
    <col min="6157" max="6157" width="5.5" style="656" customWidth="1"/>
    <col min="6158" max="6158" width="15" style="656" customWidth="1"/>
    <col min="6159" max="6159" width="7" style="656" customWidth="1"/>
    <col min="6160" max="6160" width="15.5" style="656" customWidth="1"/>
    <col min="6161" max="6161" width="1.83203125" style="656" customWidth="1"/>
    <col min="6162" max="6400" width="9.33203125" style="656"/>
    <col min="6401" max="6401" width="2.6640625" style="656" customWidth="1"/>
    <col min="6402" max="6402" width="3.1640625" style="656" customWidth="1"/>
    <col min="6403" max="6403" width="3" style="656" customWidth="1"/>
    <col min="6404" max="6404" width="7.6640625" style="656" customWidth="1"/>
    <col min="6405" max="6405" width="13.33203125" style="656" customWidth="1"/>
    <col min="6406" max="6406" width="1" style="656" customWidth="1"/>
    <col min="6407" max="6407" width="2.5" style="656" customWidth="1"/>
    <col min="6408" max="6408" width="3.33203125" style="656" customWidth="1"/>
    <col min="6409" max="6409" width="12.83203125" style="656" customWidth="1"/>
    <col min="6410" max="6410" width="4.1640625" style="656" customWidth="1"/>
    <col min="6411" max="6411" width="0.83203125" style="656" customWidth="1"/>
    <col min="6412" max="6412" width="2.83203125" style="656" customWidth="1"/>
    <col min="6413" max="6413" width="5.5" style="656" customWidth="1"/>
    <col min="6414" max="6414" width="15" style="656" customWidth="1"/>
    <col min="6415" max="6415" width="7" style="656" customWidth="1"/>
    <col min="6416" max="6416" width="15.5" style="656" customWidth="1"/>
    <col min="6417" max="6417" width="1.83203125" style="656" customWidth="1"/>
    <col min="6418" max="6656" width="9.33203125" style="656"/>
    <col min="6657" max="6657" width="2.6640625" style="656" customWidth="1"/>
    <col min="6658" max="6658" width="3.1640625" style="656" customWidth="1"/>
    <col min="6659" max="6659" width="3" style="656" customWidth="1"/>
    <col min="6660" max="6660" width="7.6640625" style="656" customWidth="1"/>
    <col min="6661" max="6661" width="13.33203125" style="656" customWidth="1"/>
    <col min="6662" max="6662" width="1" style="656" customWidth="1"/>
    <col min="6663" max="6663" width="2.5" style="656" customWidth="1"/>
    <col min="6664" max="6664" width="3.33203125" style="656" customWidth="1"/>
    <col min="6665" max="6665" width="12.83203125" style="656" customWidth="1"/>
    <col min="6666" max="6666" width="4.1640625" style="656" customWidth="1"/>
    <col min="6667" max="6667" width="0.83203125" style="656" customWidth="1"/>
    <col min="6668" max="6668" width="2.83203125" style="656" customWidth="1"/>
    <col min="6669" max="6669" width="5.5" style="656" customWidth="1"/>
    <col min="6670" max="6670" width="15" style="656" customWidth="1"/>
    <col min="6671" max="6671" width="7" style="656" customWidth="1"/>
    <col min="6672" max="6672" width="15.5" style="656" customWidth="1"/>
    <col min="6673" max="6673" width="1.83203125" style="656" customWidth="1"/>
    <col min="6674" max="6912" width="9.33203125" style="656"/>
    <col min="6913" max="6913" width="2.6640625" style="656" customWidth="1"/>
    <col min="6914" max="6914" width="3.1640625" style="656" customWidth="1"/>
    <col min="6915" max="6915" width="3" style="656" customWidth="1"/>
    <col min="6916" max="6916" width="7.6640625" style="656" customWidth="1"/>
    <col min="6917" max="6917" width="13.33203125" style="656" customWidth="1"/>
    <col min="6918" max="6918" width="1" style="656" customWidth="1"/>
    <col min="6919" max="6919" width="2.5" style="656" customWidth="1"/>
    <col min="6920" max="6920" width="3.33203125" style="656" customWidth="1"/>
    <col min="6921" max="6921" width="12.83203125" style="656" customWidth="1"/>
    <col min="6922" max="6922" width="4.1640625" style="656" customWidth="1"/>
    <col min="6923" max="6923" width="0.83203125" style="656" customWidth="1"/>
    <col min="6924" max="6924" width="2.83203125" style="656" customWidth="1"/>
    <col min="6925" max="6925" width="5.5" style="656" customWidth="1"/>
    <col min="6926" max="6926" width="15" style="656" customWidth="1"/>
    <col min="6927" max="6927" width="7" style="656" customWidth="1"/>
    <col min="6928" max="6928" width="15.5" style="656" customWidth="1"/>
    <col min="6929" max="6929" width="1.83203125" style="656" customWidth="1"/>
    <col min="6930" max="7168" width="9.33203125" style="656"/>
    <col min="7169" max="7169" width="2.6640625" style="656" customWidth="1"/>
    <col min="7170" max="7170" width="3.1640625" style="656" customWidth="1"/>
    <col min="7171" max="7171" width="3" style="656" customWidth="1"/>
    <col min="7172" max="7172" width="7.6640625" style="656" customWidth="1"/>
    <col min="7173" max="7173" width="13.33203125" style="656" customWidth="1"/>
    <col min="7174" max="7174" width="1" style="656" customWidth="1"/>
    <col min="7175" max="7175" width="2.5" style="656" customWidth="1"/>
    <col min="7176" max="7176" width="3.33203125" style="656" customWidth="1"/>
    <col min="7177" max="7177" width="12.83203125" style="656" customWidth="1"/>
    <col min="7178" max="7178" width="4.1640625" style="656" customWidth="1"/>
    <col min="7179" max="7179" width="0.83203125" style="656" customWidth="1"/>
    <col min="7180" max="7180" width="2.83203125" style="656" customWidth="1"/>
    <col min="7181" max="7181" width="5.5" style="656" customWidth="1"/>
    <col min="7182" max="7182" width="15" style="656" customWidth="1"/>
    <col min="7183" max="7183" width="7" style="656" customWidth="1"/>
    <col min="7184" max="7184" width="15.5" style="656" customWidth="1"/>
    <col min="7185" max="7185" width="1.83203125" style="656" customWidth="1"/>
    <col min="7186" max="7424" width="9.33203125" style="656"/>
    <col min="7425" max="7425" width="2.6640625" style="656" customWidth="1"/>
    <col min="7426" max="7426" width="3.1640625" style="656" customWidth="1"/>
    <col min="7427" max="7427" width="3" style="656" customWidth="1"/>
    <col min="7428" max="7428" width="7.6640625" style="656" customWidth="1"/>
    <col min="7429" max="7429" width="13.33203125" style="656" customWidth="1"/>
    <col min="7430" max="7430" width="1" style="656" customWidth="1"/>
    <col min="7431" max="7431" width="2.5" style="656" customWidth="1"/>
    <col min="7432" max="7432" width="3.33203125" style="656" customWidth="1"/>
    <col min="7433" max="7433" width="12.83203125" style="656" customWidth="1"/>
    <col min="7434" max="7434" width="4.1640625" style="656" customWidth="1"/>
    <col min="7435" max="7435" width="0.83203125" style="656" customWidth="1"/>
    <col min="7436" max="7436" width="2.83203125" style="656" customWidth="1"/>
    <col min="7437" max="7437" width="5.5" style="656" customWidth="1"/>
    <col min="7438" max="7438" width="15" style="656" customWidth="1"/>
    <col min="7439" max="7439" width="7" style="656" customWidth="1"/>
    <col min="7440" max="7440" width="15.5" style="656" customWidth="1"/>
    <col min="7441" max="7441" width="1.83203125" style="656" customWidth="1"/>
    <col min="7442" max="7680" width="9.33203125" style="656"/>
    <col min="7681" max="7681" width="2.6640625" style="656" customWidth="1"/>
    <col min="7682" max="7682" width="3.1640625" style="656" customWidth="1"/>
    <col min="7683" max="7683" width="3" style="656" customWidth="1"/>
    <col min="7684" max="7684" width="7.6640625" style="656" customWidth="1"/>
    <col min="7685" max="7685" width="13.33203125" style="656" customWidth="1"/>
    <col min="7686" max="7686" width="1" style="656" customWidth="1"/>
    <col min="7687" max="7687" width="2.5" style="656" customWidth="1"/>
    <col min="7688" max="7688" width="3.33203125" style="656" customWidth="1"/>
    <col min="7689" max="7689" width="12.83203125" style="656" customWidth="1"/>
    <col min="7690" max="7690" width="4.1640625" style="656" customWidth="1"/>
    <col min="7691" max="7691" width="0.83203125" style="656" customWidth="1"/>
    <col min="7692" max="7692" width="2.83203125" style="656" customWidth="1"/>
    <col min="7693" max="7693" width="5.5" style="656" customWidth="1"/>
    <col min="7694" max="7694" width="15" style="656" customWidth="1"/>
    <col min="7695" max="7695" width="7" style="656" customWidth="1"/>
    <col min="7696" max="7696" width="15.5" style="656" customWidth="1"/>
    <col min="7697" max="7697" width="1.83203125" style="656" customWidth="1"/>
    <col min="7698" max="7936" width="9.33203125" style="656"/>
    <col min="7937" max="7937" width="2.6640625" style="656" customWidth="1"/>
    <col min="7938" max="7938" width="3.1640625" style="656" customWidth="1"/>
    <col min="7939" max="7939" width="3" style="656" customWidth="1"/>
    <col min="7940" max="7940" width="7.6640625" style="656" customWidth="1"/>
    <col min="7941" max="7941" width="13.33203125" style="656" customWidth="1"/>
    <col min="7942" max="7942" width="1" style="656" customWidth="1"/>
    <col min="7943" max="7943" width="2.5" style="656" customWidth="1"/>
    <col min="7944" max="7944" width="3.33203125" style="656" customWidth="1"/>
    <col min="7945" max="7945" width="12.83203125" style="656" customWidth="1"/>
    <col min="7946" max="7946" width="4.1640625" style="656" customWidth="1"/>
    <col min="7947" max="7947" width="0.83203125" style="656" customWidth="1"/>
    <col min="7948" max="7948" width="2.83203125" style="656" customWidth="1"/>
    <col min="7949" max="7949" width="5.5" style="656" customWidth="1"/>
    <col min="7950" max="7950" width="15" style="656" customWidth="1"/>
    <col min="7951" max="7951" width="7" style="656" customWidth="1"/>
    <col min="7952" max="7952" width="15.5" style="656" customWidth="1"/>
    <col min="7953" max="7953" width="1.83203125" style="656" customWidth="1"/>
    <col min="7954" max="8192" width="9.33203125" style="656"/>
    <col min="8193" max="8193" width="2.6640625" style="656" customWidth="1"/>
    <col min="8194" max="8194" width="3.1640625" style="656" customWidth="1"/>
    <col min="8195" max="8195" width="3" style="656" customWidth="1"/>
    <col min="8196" max="8196" width="7.6640625" style="656" customWidth="1"/>
    <col min="8197" max="8197" width="13.33203125" style="656" customWidth="1"/>
    <col min="8198" max="8198" width="1" style="656" customWidth="1"/>
    <col min="8199" max="8199" width="2.5" style="656" customWidth="1"/>
    <col min="8200" max="8200" width="3.33203125" style="656" customWidth="1"/>
    <col min="8201" max="8201" width="12.83203125" style="656" customWidth="1"/>
    <col min="8202" max="8202" width="4.1640625" style="656" customWidth="1"/>
    <col min="8203" max="8203" width="0.83203125" style="656" customWidth="1"/>
    <col min="8204" max="8204" width="2.83203125" style="656" customWidth="1"/>
    <col min="8205" max="8205" width="5.5" style="656" customWidth="1"/>
    <col min="8206" max="8206" width="15" style="656" customWidth="1"/>
    <col min="8207" max="8207" width="7" style="656" customWidth="1"/>
    <col min="8208" max="8208" width="15.5" style="656" customWidth="1"/>
    <col min="8209" max="8209" width="1.83203125" style="656" customWidth="1"/>
    <col min="8210" max="8448" width="9.33203125" style="656"/>
    <col min="8449" max="8449" width="2.6640625" style="656" customWidth="1"/>
    <col min="8450" max="8450" width="3.1640625" style="656" customWidth="1"/>
    <col min="8451" max="8451" width="3" style="656" customWidth="1"/>
    <col min="8452" max="8452" width="7.6640625" style="656" customWidth="1"/>
    <col min="8453" max="8453" width="13.33203125" style="656" customWidth="1"/>
    <col min="8454" max="8454" width="1" style="656" customWidth="1"/>
    <col min="8455" max="8455" width="2.5" style="656" customWidth="1"/>
    <col min="8456" max="8456" width="3.33203125" style="656" customWidth="1"/>
    <col min="8457" max="8457" width="12.83203125" style="656" customWidth="1"/>
    <col min="8458" max="8458" width="4.1640625" style="656" customWidth="1"/>
    <col min="8459" max="8459" width="0.83203125" style="656" customWidth="1"/>
    <col min="8460" max="8460" width="2.83203125" style="656" customWidth="1"/>
    <col min="8461" max="8461" width="5.5" style="656" customWidth="1"/>
    <col min="8462" max="8462" width="15" style="656" customWidth="1"/>
    <col min="8463" max="8463" width="7" style="656" customWidth="1"/>
    <col min="8464" max="8464" width="15.5" style="656" customWidth="1"/>
    <col min="8465" max="8465" width="1.83203125" style="656" customWidth="1"/>
    <col min="8466" max="8704" width="9.33203125" style="656"/>
    <col min="8705" max="8705" width="2.6640625" style="656" customWidth="1"/>
    <col min="8706" max="8706" width="3.1640625" style="656" customWidth="1"/>
    <col min="8707" max="8707" width="3" style="656" customWidth="1"/>
    <col min="8708" max="8708" width="7.6640625" style="656" customWidth="1"/>
    <col min="8709" max="8709" width="13.33203125" style="656" customWidth="1"/>
    <col min="8710" max="8710" width="1" style="656" customWidth="1"/>
    <col min="8711" max="8711" width="2.5" style="656" customWidth="1"/>
    <col min="8712" max="8712" width="3.33203125" style="656" customWidth="1"/>
    <col min="8713" max="8713" width="12.83203125" style="656" customWidth="1"/>
    <col min="8714" max="8714" width="4.1640625" style="656" customWidth="1"/>
    <col min="8715" max="8715" width="0.83203125" style="656" customWidth="1"/>
    <col min="8716" max="8716" width="2.83203125" style="656" customWidth="1"/>
    <col min="8717" max="8717" width="5.5" style="656" customWidth="1"/>
    <col min="8718" max="8718" width="15" style="656" customWidth="1"/>
    <col min="8719" max="8719" width="7" style="656" customWidth="1"/>
    <col min="8720" max="8720" width="15.5" style="656" customWidth="1"/>
    <col min="8721" max="8721" width="1.83203125" style="656" customWidth="1"/>
    <col min="8722" max="8960" width="9.33203125" style="656"/>
    <col min="8961" max="8961" width="2.6640625" style="656" customWidth="1"/>
    <col min="8962" max="8962" width="3.1640625" style="656" customWidth="1"/>
    <col min="8963" max="8963" width="3" style="656" customWidth="1"/>
    <col min="8964" max="8964" width="7.6640625" style="656" customWidth="1"/>
    <col min="8965" max="8965" width="13.33203125" style="656" customWidth="1"/>
    <col min="8966" max="8966" width="1" style="656" customWidth="1"/>
    <col min="8967" max="8967" width="2.5" style="656" customWidth="1"/>
    <col min="8968" max="8968" width="3.33203125" style="656" customWidth="1"/>
    <col min="8969" max="8969" width="12.83203125" style="656" customWidth="1"/>
    <col min="8970" max="8970" width="4.1640625" style="656" customWidth="1"/>
    <col min="8971" max="8971" width="0.83203125" style="656" customWidth="1"/>
    <col min="8972" max="8972" width="2.83203125" style="656" customWidth="1"/>
    <col min="8973" max="8973" width="5.5" style="656" customWidth="1"/>
    <col min="8974" max="8974" width="15" style="656" customWidth="1"/>
    <col min="8975" max="8975" width="7" style="656" customWidth="1"/>
    <col min="8976" max="8976" width="15.5" style="656" customWidth="1"/>
    <col min="8977" max="8977" width="1.83203125" style="656" customWidth="1"/>
    <col min="8978" max="9216" width="9.33203125" style="656"/>
    <col min="9217" max="9217" width="2.6640625" style="656" customWidth="1"/>
    <col min="9218" max="9218" width="3.1640625" style="656" customWidth="1"/>
    <col min="9219" max="9219" width="3" style="656" customWidth="1"/>
    <col min="9220" max="9220" width="7.6640625" style="656" customWidth="1"/>
    <col min="9221" max="9221" width="13.33203125" style="656" customWidth="1"/>
    <col min="9222" max="9222" width="1" style="656" customWidth="1"/>
    <col min="9223" max="9223" width="2.5" style="656" customWidth="1"/>
    <col min="9224" max="9224" width="3.33203125" style="656" customWidth="1"/>
    <col min="9225" max="9225" width="12.83203125" style="656" customWidth="1"/>
    <col min="9226" max="9226" width="4.1640625" style="656" customWidth="1"/>
    <col min="9227" max="9227" width="0.83203125" style="656" customWidth="1"/>
    <col min="9228" max="9228" width="2.83203125" style="656" customWidth="1"/>
    <col min="9229" max="9229" width="5.5" style="656" customWidth="1"/>
    <col min="9230" max="9230" width="15" style="656" customWidth="1"/>
    <col min="9231" max="9231" width="7" style="656" customWidth="1"/>
    <col min="9232" max="9232" width="15.5" style="656" customWidth="1"/>
    <col min="9233" max="9233" width="1.83203125" style="656" customWidth="1"/>
    <col min="9234" max="9472" width="9.33203125" style="656"/>
    <col min="9473" max="9473" width="2.6640625" style="656" customWidth="1"/>
    <col min="9474" max="9474" width="3.1640625" style="656" customWidth="1"/>
    <col min="9475" max="9475" width="3" style="656" customWidth="1"/>
    <col min="9476" max="9476" width="7.6640625" style="656" customWidth="1"/>
    <col min="9477" max="9477" width="13.33203125" style="656" customWidth="1"/>
    <col min="9478" max="9478" width="1" style="656" customWidth="1"/>
    <col min="9479" max="9479" width="2.5" style="656" customWidth="1"/>
    <col min="9480" max="9480" width="3.33203125" style="656" customWidth="1"/>
    <col min="9481" max="9481" width="12.83203125" style="656" customWidth="1"/>
    <col min="9482" max="9482" width="4.1640625" style="656" customWidth="1"/>
    <col min="9483" max="9483" width="0.83203125" style="656" customWidth="1"/>
    <col min="9484" max="9484" width="2.83203125" style="656" customWidth="1"/>
    <col min="9485" max="9485" width="5.5" style="656" customWidth="1"/>
    <col min="9486" max="9486" width="15" style="656" customWidth="1"/>
    <col min="9487" max="9487" width="7" style="656" customWidth="1"/>
    <col min="9488" max="9488" width="15.5" style="656" customWidth="1"/>
    <col min="9489" max="9489" width="1.83203125" style="656" customWidth="1"/>
    <col min="9490" max="9728" width="9.33203125" style="656"/>
    <col min="9729" max="9729" width="2.6640625" style="656" customWidth="1"/>
    <col min="9730" max="9730" width="3.1640625" style="656" customWidth="1"/>
    <col min="9731" max="9731" width="3" style="656" customWidth="1"/>
    <col min="9732" max="9732" width="7.6640625" style="656" customWidth="1"/>
    <col min="9733" max="9733" width="13.33203125" style="656" customWidth="1"/>
    <col min="9734" max="9734" width="1" style="656" customWidth="1"/>
    <col min="9735" max="9735" width="2.5" style="656" customWidth="1"/>
    <col min="9736" max="9736" width="3.33203125" style="656" customWidth="1"/>
    <col min="9737" max="9737" width="12.83203125" style="656" customWidth="1"/>
    <col min="9738" max="9738" width="4.1640625" style="656" customWidth="1"/>
    <col min="9739" max="9739" width="0.83203125" style="656" customWidth="1"/>
    <col min="9740" max="9740" width="2.83203125" style="656" customWidth="1"/>
    <col min="9741" max="9741" width="5.5" style="656" customWidth="1"/>
    <col min="9742" max="9742" width="15" style="656" customWidth="1"/>
    <col min="9743" max="9743" width="7" style="656" customWidth="1"/>
    <col min="9744" max="9744" width="15.5" style="656" customWidth="1"/>
    <col min="9745" max="9745" width="1.83203125" style="656" customWidth="1"/>
    <col min="9746" max="9984" width="9.33203125" style="656"/>
    <col min="9985" max="9985" width="2.6640625" style="656" customWidth="1"/>
    <col min="9986" max="9986" width="3.1640625" style="656" customWidth="1"/>
    <col min="9987" max="9987" width="3" style="656" customWidth="1"/>
    <col min="9988" max="9988" width="7.6640625" style="656" customWidth="1"/>
    <col min="9989" max="9989" width="13.33203125" style="656" customWidth="1"/>
    <col min="9990" max="9990" width="1" style="656" customWidth="1"/>
    <col min="9991" max="9991" width="2.5" style="656" customWidth="1"/>
    <col min="9992" max="9992" width="3.33203125" style="656" customWidth="1"/>
    <col min="9993" max="9993" width="12.83203125" style="656" customWidth="1"/>
    <col min="9994" max="9994" width="4.1640625" style="656" customWidth="1"/>
    <col min="9995" max="9995" width="0.83203125" style="656" customWidth="1"/>
    <col min="9996" max="9996" width="2.83203125" style="656" customWidth="1"/>
    <col min="9997" max="9997" width="5.5" style="656" customWidth="1"/>
    <col min="9998" max="9998" width="15" style="656" customWidth="1"/>
    <col min="9999" max="9999" width="7" style="656" customWidth="1"/>
    <col min="10000" max="10000" width="15.5" style="656" customWidth="1"/>
    <col min="10001" max="10001" width="1.83203125" style="656" customWidth="1"/>
    <col min="10002" max="10240" width="9.33203125" style="656"/>
    <col min="10241" max="10241" width="2.6640625" style="656" customWidth="1"/>
    <col min="10242" max="10242" width="3.1640625" style="656" customWidth="1"/>
    <col min="10243" max="10243" width="3" style="656" customWidth="1"/>
    <col min="10244" max="10244" width="7.6640625" style="656" customWidth="1"/>
    <col min="10245" max="10245" width="13.33203125" style="656" customWidth="1"/>
    <col min="10246" max="10246" width="1" style="656" customWidth="1"/>
    <col min="10247" max="10247" width="2.5" style="656" customWidth="1"/>
    <col min="10248" max="10248" width="3.33203125" style="656" customWidth="1"/>
    <col min="10249" max="10249" width="12.83203125" style="656" customWidth="1"/>
    <col min="10250" max="10250" width="4.1640625" style="656" customWidth="1"/>
    <col min="10251" max="10251" width="0.83203125" style="656" customWidth="1"/>
    <col min="10252" max="10252" width="2.83203125" style="656" customWidth="1"/>
    <col min="10253" max="10253" width="5.5" style="656" customWidth="1"/>
    <col min="10254" max="10254" width="15" style="656" customWidth="1"/>
    <col min="10255" max="10255" width="7" style="656" customWidth="1"/>
    <col min="10256" max="10256" width="15.5" style="656" customWidth="1"/>
    <col min="10257" max="10257" width="1.83203125" style="656" customWidth="1"/>
    <col min="10258" max="10496" width="9.33203125" style="656"/>
    <col min="10497" max="10497" width="2.6640625" style="656" customWidth="1"/>
    <col min="10498" max="10498" width="3.1640625" style="656" customWidth="1"/>
    <col min="10499" max="10499" width="3" style="656" customWidth="1"/>
    <col min="10500" max="10500" width="7.6640625" style="656" customWidth="1"/>
    <col min="10501" max="10501" width="13.33203125" style="656" customWidth="1"/>
    <col min="10502" max="10502" width="1" style="656" customWidth="1"/>
    <col min="10503" max="10503" width="2.5" style="656" customWidth="1"/>
    <col min="10504" max="10504" width="3.33203125" style="656" customWidth="1"/>
    <col min="10505" max="10505" width="12.83203125" style="656" customWidth="1"/>
    <col min="10506" max="10506" width="4.1640625" style="656" customWidth="1"/>
    <col min="10507" max="10507" width="0.83203125" style="656" customWidth="1"/>
    <col min="10508" max="10508" width="2.83203125" style="656" customWidth="1"/>
    <col min="10509" max="10509" width="5.5" style="656" customWidth="1"/>
    <col min="10510" max="10510" width="15" style="656" customWidth="1"/>
    <col min="10511" max="10511" width="7" style="656" customWidth="1"/>
    <col min="10512" max="10512" width="15.5" style="656" customWidth="1"/>
    <col min="10513" max="10513" width="1.83203125" style="656" customWidth="1"/>
    <col min="10514" max="10752" width="9.33203125" style="656"/>
    <col min="10753" max="10753" width="2.6640625" style="656" customWidth="1"/>
    <col min="10754" max="10754" width="3.1640625" style="656" customWidth="1"/>
    <col min="10755" max="10755" width="3" style="656" customWidth="1"/>
    <col min="10756" max="10756" width="7.6640625" style="656" customWidth="1"/>
    <col min="10757" max="10757" width="13.33203125" style="656" customWidth="1"/>
    <col min="10758" max="10758" width="1" style="656" customWidth="1"/>
    <col min="10759" max="10759" width="2.5" style="656" customWidth="1"/>
    <col min="10760" max="10760" width="3.33203125" style="656" customWidth="1"/>
    <col min="10761" max="10761" width="12.83203125" style="656" customWidth="1"/>
    <col min="10762" max="10762" width="4.1640625" style="656" customWidth="1"/>
    <col min="10763" max="10763" width="0.83203125" style="656" customWidth="1"/>
    <col min="10764" max="10764" width="2.83203125" style="656" customWidth="1"/>
    <col min="10765" max="10765" width="5.5" style="656" customWidth="1"/>
    <col min="10766" max="10766" width="15" style="656" customWidth="1"/>
    <col min="10767" max="10767" width="7" style="656" customWidth="1"/>
    <col min="10768" max="10768" width="15.5" style="656" customWidth="1"/>
    <col min="10769" max="10769" width="1.83203125" style="656" customWidth="1"/>
    <col min="10770" max="11008" width="9.33203125" style="656"/>
    <col min="11009" max="11009" width="2.6640625" style="656" customWidth="1"/>
    <col min="11010" max="11010" width="3.1640625" style="656" customWidth="1"/>
    <col min="11011" max="11011" width="3" style="656" customWidth="1"/>
    <col min="11012" max="11012" width="7.6640625" style="656" customWidth="1"/>
    <col min="11013" max="11013" width="13.33203125" style="656" customWidth="1"/>
    <col min="11014" max="11014" width="1" style="656" customWidth="1"/>
    <col min="11015" max="11015" width="2.5" style="656" customWidth="1"/>
    <col min="11016" max="11016" width="3.33203125" style="656" customWidth="1"/>
    <col min="11017" max="11017" width="12.83203125" style="656" customWidth="1"/>
    <col min="11018" max="11018" width="4.1640625" style="656" customWidth="1"/>
    <col min="11019" max="11019" width="0.83203125" style="656" customWidth="1"/>
    <col min="11020" max="11020" width="2.83203125" style="656" customWidth="1"/>
    <col min="11021" max="11021" width="5.5" style="656" customWidth="1"/>
    <col min="11022" max="11022" width="15" style="656" customWidth="1"/>
    <col min="11023" max="11023" width="7" style="656" customWidth="1"/>
    <col min="11024" max="11024" width="15.5" style="656" customWidth="1"/>
    <col min="11025" max="11025" width="1.83203125" style="656" customWidth="1"/>
    <col min="11026" max="11264" width="9.33203125" style="656"/>
    <col min="11265" max="11265" width="2.6640625" style="656" customWidth="1"/>
    <col min="11266" max="11266" width="3.1640625" style="656" customWidth="1"/>
    <col min="11267" max="11267" width="3" style="656" customWidth="1"/>
    <col min="11268" max="11268" width="7.6640625" style="656" customWidth="1"/>
    <col min="11269" max="11269" width="13.33203125" style="656" customWidth="1"/>
    <col min="11270" max="11270" width="1" style="656" customWidth="1"/>
    <col min="11271" max="11271" width="2.5" style="656" customWidth="1"/>
    <col min="11272" max="11272" width="3.33203125" style="656" customWidth="1"/>
    <col min="11273" max="11273" width="12.83203125" style="656" customWidth="1"/>
    <col min="11274" max="11274" width="4.1640625" style="656" customWidth="1"/>
    <col min="11275" max="11275" width="0.83203125" style="656" customWidth="1"/>
    <col min="11276" max="11276" width="2.83203125" style="656" customWidth="1"/>
    <col min="11277" max="11277" width="5.5" style="656" customWidth="1"/>
    <col min="11278" max="11278" width="15" style="656" customWidth="1"/>
    <col min="11279" max="11279" width="7" style="656" customWidth="1"/>
    <col min="11280" max="11280" width="15.5" style="656" customWidth="1"/>
    <col min="11281" max="11281" width="1.83203125" style="656" customWidth="1"/>
    <col min="11282" max="11520" width="9.33203125" style="656"/>
    <col min="11521" max="11521" width="2.6640625" style="656" customWidth="1"/>
    <col min="11522" max="11522" width="3.1640625" style="656" customWidth="1"/>
    <col min="11523" max="11523" width="3" style="656" customWidth="1"/>
    <col min="11524" max="11524" width="7.6640625" style="656" customWidth="1"/>
    <col min="11525" max="11525" width="13.33203125" style="656" customWidth="1"/>
    <col min="11526" max="11526" width="1" style="656" customWidth="1"/>
    <col min="11527" max="11527" width="2.5" style="656" customWidth="1"/>
    <col min="11528" max="11528" width="3.33203125" style="656" customWidth="1"/>
    <col min="11529" max="11529" width="12.83203125" style="656" customWidth="1"/>
    <col min="11530" max="11530" width="4.1640625" style="656" customWidth="1"/>
    <col min="11531" max="11531" width="0.83203125" style="656" customWidth="1"/>
    <col min="11532" max="11532" width="2.83203125" style="656" customWidth="1"/>
    <col min="11533" max="11533" width="5.5" style="656" customWidth="1"/>
    <col min="11534" max="11534" width="15" style="656" customWidth="1"/>
    <col min="11535" max="11535" width="7" style="656" customWidth="1"/>
    <col min="11536" max="11536" width="15.5" style="656" customWidth="1"/>
    <col min="11537" max="11537" width="1.83203125" style="656" customWidth="1"/>
    <col min="11538" max="11776" width="9.33203125" style="656"/>
    <col min="11777" max="11777" width="2.6640625" style="656" customWidth="1"/>
    <col min="11778" max="11778" width="3.1640625" style="656" customWidth="1"/>
    <col min="11779" max="11779" width="3" style="656" customWidth="1"/>
    <col min="11780" max="11780" width="7.6640625" style="656" customWidth="1"/>
    <col min="11781" max="11781" width="13.33203125" style="656" customWidth="1"/>
    <col min="11782" max="11782" width="1" style="656" customWidth="1"/>
    <col min="11783" max="11783" width="2.5" style="656" customWidth="1"/>
    <col min="11784" max="11784" width="3.33203125" style="656" customWidth="1"/>
    <col min="11785" max="11785" width="12.83203125" style="656" customWidth="1"/>
    <col min="11786" max="11786" width="4.1640625" style="656" customWidth="1"/>
    <col min="11787" max="11787" width="0.83203125" style="656" customWidth="1"/>
    <col min="11788" max="11788" width="2.83203125" style="656" customWidth="1"/>
    <col min="11789" max="11789" width="5.5" style="656" customWidth="1"/>
    <col min="11790" max="11790" width="15" style="656" customWidth="1"/>
    <col min="11791" max="11791" width="7" style="656" customWidth="1"/>
    <col min="11792" max="11792" width="15.5" style="656" customWidth="1"/>
    <col min="11793" max="11793" width="1.83203125" style="656" customWidth="1"/>
    <col min="11794" max="12032" width="9.33203125" style="656"/>
    <col min="12033" max="12033" width="2.6640625" style="656" customWidth="1"/>
    <col min="12034" max="12034" width="3.1640625" style="656" customWidth="1"/>
    <col min="12035" max="12035" width="3" style="656" customWidth="1"/>
    <col min="12036" max="12036" width="7.6640625" style="656" customWidth="1"/>
    <col min="12037" max="12037" width="13.33203125" style="656" customWidth="1"/>
    <col min="12038" max="12038" width="1" style="656" customWidth="1"/>
    <col min="12039" max="12039" width="2.5" style="656" customWidth="1"/>
    <col min="12040" max="12040" width="3.33203125" style="656" customWidth="1"/>
    <col min="12041" max="12041" width="12.83203125" style="656" customWidth="1"/>
    <col min="12042" max="12042" width="4.1640625" style="656" customWidth="1"/>
    <col min="12043" max="12043" width="0.83203125" style="656" customWidth="1"/>
    <col min="12044" max="12044" width="2.83203125" style="656" customWidth="1"/>
    <col min="12045" max="12045" width="5.5" style="656" customWidth="1"/>
    <col min="12046" max="12046" width="15" style="656" customWidth="1"/>
    <col min="12047" max="12047" width="7" style="656" customWidth="1"/>
    <col min="12048" max="12048" width="15.5" style="656" customWidth="1"/>
    <col min="12049" max="12049" width="1.83203125" style="656" customWidth="1"/>
    <col min="12050" max="12288" width="9.33203125" style="656"/>
    <col min="12289" max="12289" width="2.6640625" style="656" customWidth="1"/>
    <col min="12290" max="12290" width="3.1640625" style="656" customWidth="1"/>
    <col min="12291" max="12291" width="3" style="656" customWidth="1"/>
    <col min="12292" max="12292" width="7.6640625" style="656" customWidth="1"/>
    <col min="12293" max="12293" width="13.33203125" style="656" customWidth="1"/>
    <col min="12294" max="12294" width="1" style="656" customWidth="1"/>
    <col min="12295" max="12295" width="2.5" style="656" customWidth="1"/>
    <col min="12296" max="12296" width="3.33203125" style="656" customWidth="1"/>
    <col min="12297" max="12297" width="12.83203125" style="656" customWidth="1"/>
    <col min="12298" max="12298" width="4.1640625" style="656" customWidth="1"/>
    <col min="12299" max="12299" width="0.83203125" style="656" customWidth="1"/>
    <col min="12300" max="12300" width="2.83203125" style="656" customWidth="1"/>
    <col min="12301" max="12301" width="5.5" style="656" customWidth="1"/>
    <col min="12302" max="12302" width="15" style="656" customWidth="1"/>
    <col min="12303" max="12303" width="7" style="656" customWidth="1"/>
    <col min="12304" max="12304" width="15.5" style="656" customWidth="1"/>
    <col min="12305" max="12305" width="1.83203125" style="656" customWidth="1"/>
    <col min="12306" max="12544" width="9.33203125" style="656"/>
    <col min="12545" max="12545" width="2.6640625" style="656" customWidth="1"/>
    <col min="12546" max="12546" width="3.1640625" style="656" customWidth="1"/>
    <col min="12547" max="12547" width="3" style="656" customWidth="1"/>
    <col min="12548" max="12548" width="7.6640625" style="656" customWidth="1"/>
    <col min="12549" max="12549" width="13.33203125" style="656" customWidth="1"/>
    <col min="12550" max="12550" width="1" style="656" customWidth="1"/>
    <col min="12551" max="12551" width="2.5" style="656" customWidth="1"/>
    <col min="12552" max="12552" width="3.33203125" style="656" customWidth="1"/>
    <col min="12553" max="12553" width="12.83203125" style="656" customWidth="1"/>
    <col min="12554" max="12554" width="4.1640625" style="656" customWidth="1"/>
    <col min="12555" max="12555" width="0.83203125" style="656" customWidth="1"/>
    <col min="12556" max="12556" width="2.83203125" style="656" customWidth="1"/>
    <col min="12557" max="12557" width="5.5" style="656" customWidth="1"/>
    <col min="12558" max="12558" width="15" style="656" customWidth="1"/>
    <col min="12559" max="12559" width="7" style="656" customWidth="1"/>
    <col min="12560" max="12560" width="15.5" style="656" customWidth="1"/>
    <col min="12561" max="12561" width="1.83203125" style="656" customWidth="1"/>
    <col min="12562" max="12800" width="9.33203125" style="656"/>
    <col min="12801" max="12801" width="2.6640625" style="656" customWidth="1"/>
    <col min="12802" max="12802" width="3.1640625" style="656" customWidth="1"/>
    <col min="12803" max="12803" width="3" style="656" customWidth="1"/>
    <col min="12804" max="12804" width="7.6640625" style="656" customWidth="1"/>
    <col min="12805" max="12805" width="13.33203125" style="656" customWidth="1"/>
    <col min="12806" max="12806" width="1" style="656" customWidth="1"/>
    <col min="12807" max="12807" width="2.5" style="656" customWidth="1"/>
    <col min="12808" max="12808" width="3.33203125" style="656" customWidth="1"/>
    <col min="12809" max="12809" width="12.83203125" style="656" customWidth="1"/>
    <col min="12810" max="12810" width="4.1640625" style="656" customWidth="1"/>
    <col min="12811" max="12811" width="0.83203125" style="656" customWidth="1"/>
    <col min="12812" max="12812" width="2.83203125" style="656" customWidth="1"/>
    <col min="12813" max="12813" width="5.5" style="656" customWidth="1"/>
    <col min="12814" max="12814" width="15" style="656" customWidth="1"/>
    <col min="12815" max="12815" width="7" style="656" customWidth="1"/>
    <col min="12816" max="12816" width="15.5" style="656" customWidth="1"/>
    <col min="12817" max="12817" width="1.83203125" style="656" customWidth="1"/>
    <col min="12818" max="13056" width="9.33203125" style="656"/>
    <col min="13057" max="13057" width="2.6640625" style="656" customWidth="1"/>
    <col min="13058" max="13058" width="3.1640625" style="656" customWidth="1"/>
    <col min="13059" max="13059" width="3" style="656" customWidth="1"/>
    <col min="13060" max="13060" width="7.6640625" style="656" customWidth="1"/>
    <col min="13061" max="13061" width="13.33203125" style="656" customWidth="1"/>
    <col min="13062" max="13062" width="1" style="656" customWidth="1"/>
    <col min="13063" max="13063" width="2.5" style="656" customWidth="1"/>
    <col min="13064" max="13064" width="3.33203125" style="656" customWidth="1"/>
    <col min="13065" max="13065" width="12.83203125" style="656" customWidth="1"/>
    <col min="13066" max="13066" width="4.1640625" style="656" customWidth="1"/>
    <col min="13067" max="13067" width="0.83203125" style="656" customWidth="1"/>
    <col min="13068" max="13068" width="2.83203125" style="656" customWidth="1"/>
    <col min="13069" max="13069" width="5.5" style="656" customWidth="1"/>
    <col min="13070" max="13070" width="15" style="656" customWidth="1"/>
    <col min="13071" max="13071" width="7" style="656" customWidth="1"/>
    <col min="13072" max="13072" width="15.5" style="656" customWidth="1"/>
    <col min="13073" max="13073" width="1.83203125" style="656" customWidth="1"/>
    <col min="13074" max="13312" width="9.33203125" style="656"/>
    <col min="13313" max="13313" width="2.6640625" style="656" customWidth="1"/>
    <col min="13314" max="13314" width="3.1640625" style="656" customWidth="1"/>
    <col min="13315" max="13315" width="3" style="656" customWidth="1"/>
    <col min="13316" max="13316" width="7.6640625" style="656" customWidth="1"/>
    <col min="13317" max="13317" width="13.33203125" style="656" customWidth="1"/>
    <col min="13318" max="13318" width="1" style="656" customWidth="1"/>
    <col min="13319" max="13319" width="2.5" style="656" customWidth="1"/>
    <col min="13320" max="13320" width="3.33203125" style="656" customWidth="1"/>
    <col min="13321" max="13321" width="12.83203125" style="656" customWidth="1"/>
    <col min="13322" max="13322" width="4.1640625" style="656" customWidth="1"/>
    <col min="13323" max="13323" width="0.83203125" style="656" customWidth="1"/>
    <col min="13324" max="13324" width="2.83203125" style="656" customWidth="1"/>
    <col min="13325" max="13325" width="5.5" style="656" customWidth="1"/>
    <col min="13326" max="13326" width="15" style="656" customWidth="1"/>
    <col min="13327" max="13327" width="7" style="656" customWidth="1"/>
    <col min="13328" max="13328" width="15.5" style="656" customWidth="1"/>
    <col min="13329" max="13329" width="1.83203125" style="656" customWidth="1"/>
    <col min="13330" max="13568" width="9.33203125" style="656"/>
    <col min="13569" max="13569" width="2.6640625" style="656" customWidth="1"/>
    <col min="13570" max="13570" width="3.1640625" style="656" customWidth="1"/>
    <col min="13571" max="13571" width="3" style="656" customWidth="1"/>
    <col min="13572" max="13572" width="7.6640625" style="656" customWidth="1"/>
    <col min="13573" max="13573" width="13.33203125" style="656" customWidth="1"/>
    <col min="13574" max="13574" width="1" style="656" customWidth="1"/>
    <col min="13575" max="13575" width="2.5" style="656" customWidth="1"/>
    <col min="13576" max="13576" width="3.33203125" style="656" customWidth="1"/>
    <col min="13577" max="13577" width="12.83203125" style="656" customWidth="1"/>
    <col min="13578" max="13578" width="4.1640625" style="656" customWidth="1"/>
    <col min="13579" max="13579" width="0.83203125" style="656" customWidth="1"/>
    <col min="13580" max="13580" width="2.83203125" style="656" customWidth="1"/>
    <col min="13581" max="13581" width="5.5" style="656" customWidth="1"/>
    <col min="13582" max="13582" width="15" style="656" customWidth="1"/>
    <col min="13583" max="13583" width="7" style="656" customWidth="1"/>
    <col min="13584" max="13584" width="15.5" style="656" customWidth="1"/>
    <col min="13585" max="13585" width="1.83203125" style="656" customWidth="1"/>
    <col min="13586" max="13824" width="9.33203125" style="656"/>
    <col min="13825" max="13825" width="2.6640625" style="656" customWidth="1"/>
    <col min="13826" max="13826" width="3.1640625" style="656" customWidth="1"/>
    <col min="13827" max="13827" width="3" style="656" customWidth="1"/>
    <col min="13828" max="13828" width="7.6640625" style="656" customWidth="1"/>
    <col min="13829" max="13829" width="13.33203125" style="656" customWidth="1"/>
    <col min="13830" max="13830" width="1" style="656" customWidth="1"/>
    <col min="13831" max="13831" width="2.5" style="656" customWidth="1"/>
    <col min="13832" max="13832" width="3.33203125" style="656" customWidth="1"/>
    <col min="13833" max="13833" width="12.83203125" style="656" customWidth="1"/>
    <col min="13834" max="13834" width="4.1640625" style="656" customWidth="1"/>
    <col min="13835" max="13835" width="0.83203125" style="656" customWidth="1"/>
    <col min="13836" max="13836" width="2.83203125" style="656" customWidth="1"/>
    <col min="13837" max="13837" width="5.5" style="656" customWidth="1"/>
    <col min="13838" max="13838" width="15" style="656" customWidth="1"/>
    <col min="13839" max="13839" width="7" style="656" customWidth="1"/>
    <col min="13840" max="13840" width="15.5" style="656" customWidth="1"/>
    <col min="13841" max="13841" width="1.83203125" style="656" customWidth="1"/>
    <col min="13842" max="14080" width="9.33203125" style="656"/>
    <col min="14081" max="14081" width="2.6640625" style="656" customWidth="1"/>
    <col min="14082" max="14082" width="3.1640625" style="656" customWidth="1"/>
    <col min="14083" max="14083" width="3" style="656" customWidth="1"/>
    <col min="14084" max="14084" width="7.6640625" style="656" customWidth="1"/>
    <col min="14085" max="14085" width="13.33203125" style="656" customWidth="1"/>
    <col min="14086" max="14086" width="1" style="656" customWidth="1"/>
    <col min="14087" max="14087" width="2.5" style="656" customWidth="1"/>
    <col min="14088" max="14088" width="3.33203125" style="656" customWidth="1"/>
    <col min="14089" max="14089" width="12.83203125" style="656" customWidth="1"/>
    <col min="14090" max="14090" width="4.1640625" style="656" customWidth="1"/>
    <col min="14091" max="14091" width="0.83203125" style="656" customWidth="1"/>
    <col min="14092" max="14092" width="2.83203125" style="656" customWidth="1"/>
    <col min="14093" max="14093" width="5.5" style="656" customWidth="1"/>
    <col min="14094" max="14094" width="15" style="656" customWidth="1"/>
    <col min="14095" max="14095" width="7" style="656" customWidth="1"/>
    <col min="14096" max="14096" width="15.5" style="656" customWidth="1"/>
    <col min="14097" max="14097" width="1.83203125" style="656" customWidth="1"/>
    <col min="14098" max="14336" width="9.33203125" style="656"/>
    <col min="14337" max="14337" width="2.6640625" style="656" customWidth="1"/>
    <col min="14338" max="14338" width="3.1640625" style="656" customWidth="1"/>
    <col min="14339" max="14339" width="3" style="656" customWidth="1"/>
    <col min="14340" max="14340" width="7.6640625" style="656" customWidth="1"/>
    <col min="14341" max="14341" width="13.33203125" style="656" customWidth="1"/>
    <col min="14342" max="14342" width="1" style="656" customWidth="1"/>
    <col min="14343" max="14343" width="2.5" style="656" customWidth="1"/>
    <col min="14344" max="14344" width="3.33203125" style="656" customWidth="1"/>
    <col min="14345" max="14345" width="12.83203125" style="656" customWidth="1"/>
    <col min="14346" max="14346" width="4.1640625" style="656" customWidth="1"/>
    <col min="14347" max="14347" width="0.83203125" style="656" customWidth="1"/>
    <col min="14348" max="14348" width="2.83203125" style="656" customWidth="1"/>
    <col min="14349" max="14349" width="5.5" style="656" customWidth="1"/>
    <col min="14350" max="14350" width="15" style="656" customWidth="1"/>
    <col min="14351" max="14351" width="7" style="656" customWidth="1"/>
    <col min="14352" max="14352" width="15.5" style="656" customWidth="1"/>
    <col min="14353" max="14353" width="1.83203125" style="656" customWidth="1"/>
    <col min="14354" max="14592" width="9.33203125" style="656"/>
    <col min="14593" max="14593" width="2.6640625" style="656" customWidth="1"/>
    <col min="14594" max="14594" width="3.1640625" style="656" customWidth="1"/>
    <col min="14595" max="14595" width="3" style="656" customWidth="1"/>
    <col min="14596" max="14596" width="7.6640625" style="656" customWidth="1"/>
    <col min="14597" max="14597" width="13.33203125" style="656" customWidth="1"/>
    <col min="14598" max="14598" width="1" style="656" customWidth="1"/>
    <col min="14599" max="14599" width="2.5" style="656" customWidth="1"/>
    <col min="14600" max="14600" width="3.33203125" style="656" customWidth="1"/>
    <col min="14601" max="14601" width="12.83203125" style="656" customWidth="1"/>
    <col min="14602" max="14602" width="4.1640625" style="656" customWidth="1"/>
    <col min="14603" max="14603" width="0.83203125" style="656" customWidth="1"/>
    <col min="14604" max="14604" width="2.83203125" style="656" customWidth="1"/>
    <col min="14605" max="14605" width="5.5" style="656" customWidth="1"/>
    <col min="14606" max="14606" width="15" style="656" customWidth="1"/>
    <col min="14607" max="14607" width="7" style="656" customWidth="1"/>
    <col min="14608" max="14608" width="15.5" style="656" customWidth="1"/>
    <col min="14609" max="14609" width="1.83203125" style="656" customWidth="1"/>
    <col min="14610" max="14848" width="9.33203125" style="656"/>
    <col min="14849" max="14849" width="2.6640625" style="656" customWidth="1"/>
    <col min="14850" max="14850" width="3.1640625" style="656" customWidth="1"/>
    <col min="14851" max="14851" width="3" style="656" customWidth="1"/>
    <col min="14852" max="14852" width="7.6640625" style="656" customWidth="1"/>
    <col min="14853" max="14853" width="13.33203125" style="656" customWidth="1"/>
    <col min="14854" max="14854" width="1" style="656" customWidth="1"/>
    <col min="14855" max="14855" width="2.5" style="656" customWidth="1"/>
    <col min="14856" max="14856" width="3.33203125" style="656" customWidth="1"/>
    <col min="14857" max="14857" width="12.83203125" style="656" customWidth="1"/>
    <col min="14858" max="14858" width="4.1640625" style="656" customWidth="1"/>
    <col min="14859" max="14859" width="0.83203125" style="656" customWidth="1"/>
    <col min="14860" max="14860" width="2.83203125" style="656" customWidth="1"/>
    <col min="14861" max="14861" width="5.5" style="656" customWidth="1"/>
    <col min="14862" max="14862" width="15" style="656" customWidth="1"/>
    <col min="14863" max="14863" width="7" style="656" customWidth="1"/>
    <col min="14864" max="14864" width="15.5" style="656" customWidth="1"/>
    <col min="14865" max="14865" width="1.83203125" style="656" customWidth="1"/>
    <col min="14866" max="15104" width="9.33203125" style="656"/>
    <col min="15105" max="15105" width="2.6640625" style="656" customWidth="1"/>
    <col min="15106" max="15106" width="3.1640625" style="656" customWidth="1"/>
    <col min="15107" max="15107" width="3" style="656" customWidth="1"/>
    <col min="15108" max="15108" width="7.6640625" style="656" customWidth="1"/>
    <col min="15109" max="15109" width="13.33203125" style="656" customWidth="1"/>
    <col min="15110" max="15110" width="1" style="656" customWidth="1"/>
    <col min="15111" max="15111" width="2.5" style="656" customWidth="1"/>
    <col min="15112" max="15112" width="3.33203125" style="656" customWidth="1"/>
    <col min="15113" max="15113" width="12.83203125" style="656" customWidth="1"/>
    <col min="15114" max="15114" width="4.1640625" style="656" customWidth="1"/>
    <col min="15115" max="15115" width="0.83203125" style="656" customWidth="1"/>
    <col min="15116" max="15116" width="2.83203125" style="656" customWidth="1"/>
    <col min="15117" max="15117" width="5.5" style="656" customWidth="1"/>
    <col min="15118" max="15118" width="15" style="656" customWidth="1"/>
    <col min="15119" max="15119" width="7" style="656" customWidth="1"/>
    <col min="15120" max="15120" width="15.5" style="656" customWidth="1"/>
    <col min="15121" max="15121" width="1.83203125" style="656" customWidth="1"/>
    <col min="15122" max="15360" width="9.33203125" style="656"/>
    <col min="15361" max="15361" width="2.6640625" style="656" customWidth="1"/>
    <col min="15362" max="15362" width="3.1640625" style="656" customWidth="1"/>
    <col min="15363" max="15363" width="3" style="656" customWidth="1"/>
    <col min="15364" max="15364" width="7.6640625" style="656" customWidth="1"/>
    <col min="15365" max="15365" width="13.33203125" style="656" customWidth="1"/>
    <col min="15366" max="15366" width="1" style="656" customWidth="1"/>
    <col min="15367" max="15367" width="2.5" style="656" customWidth="1"/>
    <col min="15368" max="15368" width="3.33203125" style="656" customWidth="1"/>
    <col min="15369" max="15369" width="12.83203125" style="656" customWidth="1"/>
    <col min="15370" max="15370" width="4.1640625" style="656" customWidth="1"/>
    <col min="15371" max="15371" width="0.83203125" style="656" customWidth="1"/>
    <col min="15372" max="15372" width="2.83203125" style="656" customWidth="1"/>
    <col min="15373" max="15373" width="5.5" style="656" customWidth="1"/>
    <col min="15374" max="15374" width="15" style="656" customWidth="1"/>
    <col min="15375" max="15375" width="7" style="656" customWidth="1"/>
    <col min="15376" max="15376" width="15.5" style="656" customWidth="1"/>
    <col min="15377" max="15377" width="1.83203125" style="656" customWidth="1"/>
    <col min="15378" max="15616" width="9.33203125" style="656"/>
    <col min="15617" max="15617" width="2.6640625" style="656" customWidth="1"/>
    <col min="15618" max="15618" width="3.1640625" style="656" customWidth="1"/>
    <col min="15619" max="15619" width="3" style="656" customWidth="1"/>
    <col min="15620" max="15620" width="7.6640625" style="656" customWidth="1"/>
    <col min="15621" max="15621" width="13.33203125" style="656" customWidth="1"/>
    <col min="15622" max="15622" width="1" style="656" customWidth="1"/>
    <col min="15623" max="15623" width="2.5" style="656" customWidth="1"/>
    <col min="15624" max="15624" width="3.33203125" style="656" customWidth="1"/>
    <col min="15625" max="15625" width="12.83203125" style="656" customWidth="1"/>
    <col min="15626" max="15626" width="4.1640625" style="656" customWidth="1"/>
    <col min="15627" max="15627" width="0.83203125" style="656" customWidth="1"/>
    <col min="15628" max="15628" width="2.83203125" style="656" customWidth="1"/>
    <col min="15629" max="15629" width="5.5" style="656" customWidth="1"/>
    <col min="15630" max="15630" width="15" style="656" customWidth="1"/>
    <col min="15631" max="15631" width="7" style="656" customWidth="1"/>
    <col min="15632" max="15632" width="15.5" style="656" customWidth="1"/>
    <col min="15633" max="15633" width="1.83203125" style="656" customWidth="1"/>
    <col min="15634" max="15872" width="9.33203125" style="656"/>
    <col min="15873" max="15873" width="2.6640625" style="656" customWidth="1"/>
    <col min="15874" max="15874" width="3.1640625" style="656" customWidth="1"/>
    <col min="15875" max="15875" width="3" style="656" customWidth="1"/>
    <col min="15876" max="15876" width="7.6640625" style="656" customWidth="1"/>
    <col min="15877" max="15877" width="13.33203125" style="656" customWidth="1"/>
    <col min="15878" max="15878" width="1" style="656" customWidth="1"/>
    <col min="15879" max="15879" width="2.5" style="656" customWidth="1"/>
    <col min="15880" max="15880" width="3.33203125" style="656" customWidth="1"/>
    <col min="15881" max="15881" width="12.83203125" style="656" customWidth="1"/>
    <col min="15882" max="15882" width="4.1640625" style="656" customWidth="1"/>
    <col min="15883" max="15883" width="0.83203125" style="656" customWidth="1"/>
    <col min="15884" max="15884" width="2.83203125" style="656" customWidth="1"/>
    <col min="15885" max="15885" width="5.5" style="656" customWidth="1"/>
    <col min="15886" max="15886" width="15" style="656" customWidth="1"/>
    <col min="15887" max="15887" width="7" style="656" customWidth="1"/>
    <col min="15888" max="15888" width="15.5" style="656" customWidth="1"/>
    <col min="15889" max="15889" width="1.83203125" style="656" customWidth="1"/>
    <col min="15890" max="16128" width="9.33203125" style="656"/>
    <col min="16129" max="16129" width="2.6640625" style="656" customWidth="1"/>
    <col min="16130" max="16130" width="3.1640625" style="656" customWidth="1"/>
    <col min="16131" max="16131" width="3" style="656" customWidth="1"/>
    <col min="16132" max="16132" width="7.6640625" style="656" customWidth="1"/>
    <col min="16133" max="16133" width="13.33203125" style="656" customWidth="1"/>
    <col min="16134" max="16134" width="1" style="656" customWidth="1"/>
    <col min="16135" max="16135" width="2.5" style="656" customWidth="1"/>
    <col min="16136" max="16136" width="3.33203125" style="656" customWidth="1"/>
    <col min="16137" max="16137" width="12.83203125" style="656" customWidth="1"/>
    <col min="16138" max="16138" width="4.1640625" style="656" customWidth="1"/>
    <col min="16139" max="16139" width="0.83203125" style="656" customWidth="1"/>
    <col min="16140" max="16140" width="2.83203125" style="656" customWidth="1"/>
    <col min="16141" max="16141" width="5.5" style="656" customWidth="1"/>
    <col min="16142" max="16142" width="15" style="656" customWidth="1"/>
    <col min="16143" max="16143" width="7" style="656" customWidth="1"/>
    <col min="16144" max="16144" width="15.5" style="656" customWidth="1"/>
    <col min="16145" max="16145" width="1.83203125" style="656" customWidth="1"/>
    <col min="16146" max="16384" width="9.33203125" style="656"/>
  </cols>
  <sheetData>
    <row r="1" spans="1:17" ht="53.25" customHeight="1" thickBot="1">
      <c r="A1" s="652"/>
      <c r="B1" s="653"/>
      <c r="C1" s="653"/>
      <c r="D1" s="653"/>
      <c r="E1" s="653"/>
      <c r="F1" s="654" t="s">
        <v>2278</v>
      </c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5"/>
    </row>
    <row r="2" spans="1:17" ht="16.5" customHeight="1">
      <c r="A2" s="65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9"/>
    </row>
    <row r="3" spans="1:17" ht="27.75" customHeight="1">
      <c r="A3" s="660"/>
      <c r="B3" s="661" t="s">
        <v>2279</v>
      </c>
      <c r="C3" s="661"/>
      <c r="D3" s="661"/>
      <c r="E3" s="1548" t="str">
        <f>'[1]Kl ÚK'!B2</f>
        <v>Stavba: SOŠ PZ KE, zateplenie bloku A a rekonštrukcia bloku E</v>
      </c>
      <c r="F3" s="1549"/>
      <c r="G3" s="1549"/>
      <c r="H3" s="1549"/>
      <c r="I3" s="1549"/>
      <c r="J3" s="1550"/>
      <c r="K3" s="661"/>
      <c r="L3" s="662"/>
      <c r="M3" s="662"/>
      <c r="N3" s="661" t="s">
        <v>2280</v>
      </c>
      <c r="O3" s="663" t="s">
        <v>1</v>
      </c>
      <c r="P3" s="664"/>
      <c r="Q3" s="665"/>
    </row>
    <row r="4" spans="1:17" ht="33.75" customHeight="1">
      <c r="A4" s="660"/>
      <c r="B4" s="661" t="s">
        <v>2281</v>
      </c>
      <c r="C4" s="661"/>
      <c r="D4" s="661"/>
      <c r="E4" s="1551" t="s">
        <v>2282</v>
      </c>
      <c r="F4" s="1552"/>
      <c r="G4" s="1552"/>
      <c r="H4" s="1552"/>
      <c r="I4" s="1552"/>
      <c r="J4" s="1552"/>
      <c r="K4" s="1552"/>
      <c r="L4" s="1552"/>
      <c r="M4" s="1553"/>
      <c r="N4" s="661" t="s">
        <v>2283</v>
      </c>
      <c r="O4" s="666" t="s">
        <v>1</v>
      </c>
      <c r="P4" s="667"/>
      <c r="Q4" s="665"/>
    </row>
    <row r="5" spans="1:17" ht="16.5" customHeight="1">
      <c r="A5" s="660"/>
      <c r="B5" s="661" t="s">
        <v>2284</v>
      </c>
      <c r="C5" s="661"/>
      <c r="D5" s="661"/>
      <c r="E5" s="1554" t="s">
        <v>2285</v>
      </c>
      <c r="F5" s="1555"/>
      <c r="G5" s="1555"/>
      <c r="H5" s="1555"/>
      <c r="I5" s="1555"/>
      <c r="J5" s="1556"/>
      <c r="K5" s="661"/>
      <c r="L5" s="662"/>
      <c r="M5" s="662"/>
      <c r="N5" s="661" t="s">
        <v>2286</v>
      </c>
      <c r="O5" s="668" t="s">
        <v>13</v>
      </c>
      <c r="P5" s="669"/>
      <c r="Q5" s="665"/>
    </row>
    <row r="6" spans="1:17" ht="16.5" customHeight="1">
      <c r="A6" s="670"/>
      <c r="B6" s="671"/>
      <c r="C6" s="671"/>
      <c r="D6" s="671"/>
      <c r="E6" s="671"/>
      <c r="F6" s="671"/>
      <c r="G6" s="671"/>
      <c r="H6" s="671"/>
      <c r="I6" s="671"/>
      <c r="J6" s="672"/>
      <c r="K6" s="671"/>
      <c r="L6" s="671"/>
      <c r="M6" s="671"/>
      <c r="N6" s="671" t="s">
        <v>2287</v>
      </c>
      <c r="O6" s="671" t="s">
        <v>2288</v>
      </c>
      <c r="P6" s="671"/>
      <c r="Q6" s="673"/>
    </row>
    <row r="7" spans="1:17" ht="16.5" customHeight="1">
      <c r="A7" s="660" t="s">
        <v>22</v>
      </c>
      <c r="B7" s="661" t="s">
        <v>40</v>
      </c>
      <c r="C7" s="661"/>
      <c r="D7" s="661"/>
      <c r="E7" s="663" t="s">
        <v>2289</v>
      </c>
      <c r="F7" s="674"/>
      <c r="G7" s="674"/>
      <c r="H7" s="674"/>
      <c r="I7" s="674"/>
      <c r="J7" s="675"/>
      <c r="K7" s="661"/>
      <c r="L7" s="676"/>
      <c r="M7" s="677"/>
      <c r="N7" s="678" t="s">
        <v>1</v>
      </c>
      <c r="O7" s="679" t="s">
        <v>1</v>
      </c>
      <c r="P7" s="680"/>
      <c r="Q7" s="665"/>
    </row>
    <row r="8" spans="1:17" ht="16.5" customHeight="1">
      <c r="A8" s="660"/>
      <c r="B8" s="661" t="s">
        <v>36</v>
      </c>
      <c r="C8" s="661"/>
      <c r="D8" s="661"/>
      <c r="E8" s="666"/>
      <c r="F8" s="661"/>
      <c r="G8" s="661"/>
      <c r="H8" s="661"/>
      <c r="I8" s="661"/>
      <c r="J8" s="681"/>
      <c r="K8" s="661"/>
      <c r="L8" s="676"/>
      <c r="M8" s="677"/>
      <c r="N8" s="678" t="s">
        <v>1</v>
      </c>
      <c r="O8" s="682" t="s">
        <v>1</v>
      </c>
      <c r="P8" s="680"/>
      <c r="Q8" s="665"/>
    </row>
    <row r="9" spans="1:17" ht="16.5" customHeight="1">
      <c r="A9" s="660"/>
      <c r="B9" s="661" t="s">
        <v>41</v>
      </c>
      <c r="C9" s="661"/>
      <c r="D9" s="661"/>
      <c r="E9" s="668"/>
      <c r="F9" s="683"/>
      <c r="G9" s="683"/>
      <c r="H9" s="683"/>
      <c r="I9" s="683"/>
      <c r="J9" s="684"/>
      <c r="K9" s="661"/>
      <c r="L9" s="676"/>
      <c r="M9" s="677"/>
      <c r="N9" s="678" t="s">
        <v>1</v>
      </c>
      <c r="O9" s="682" t="s">
        <v>1</v>
      </c>
      <c r="P9" s="680"/>
      <c r="Q9" s="665"/>
    </row>
    <row r="10" spans="1:17" ht="16.5" customHeight="1">
      <c r="A10" s="670"/>
      <c r="B10" s="671"/>
      <c r="C10" s="671"/>
      <c r="D10" s="671"/>
      <c r="E10" s="671" t="s">
        <v>2290</v>
      </c>
      <c r="F10" s="671"/>
      <c r="G10" s="671" t="s">
        <v>2291</v>
      </c>
      <c r="H10" s="671"/>
      <c r="I10" s="671"/>
      <c r="J10" s="671"/>
      <c r="K10" s="671"/>
      <c r="L10" s="685"/>
      <c r="M10" s="671"/>
      <c r="N10" s="671" t="s">
        <v>2292</v>
      </c>
      <c r="O10" s="671"/>
      <c r="P10" s="671"/>
      <c r="Q10" s="673"/>
    </row>
    <row r="11" spans="1:17" ht="16.5" customHeight="1">
      <c r="A11" s="660"/>
      <c r="B11" s="661"/>
      <c r="C11" s="661"/>
      <c r="D11" s="661"/>
      <c r="E11" s="686" t="s">
        <v>1</v>
      </c>
      <c r="F11" s="661"/>
      <c r="G11" s="682"/>
      <c r="H11" s="687"/>
      <c r="I11" s="680"/>
      <c r="J11" s="661"/>
      <c r="K11" s="661"/>
      <c r="L11" s="662"/>
      <c r="M11" s="676"/>
      <c r="N11" s="1355" t="s">
        <v>2757</v>
      </c>
      <c r="O11" s="661"/>
      <c r="P11" s="688"/>
      <c r="Q11" s="665"/>
    </row>
    <row r="12" spans="1:17" ht="18" customHeight="1" thickBot="1">
      <c r="A12" s="689"/>
      <c r="B12" s="690"/>
      <c r="C12" s="690"/>
      <c r="D12" s="690"/>
      <c r="E12" s="690"/>
      <c r="F12" s="690"/>
      <c r="G12" s="690"/>
      <c r="H12" s="690"/>
      <c r="I12" s="690"/>
      <c r="J12" s="690"/>
      <c r="K12" s="690"/>
      <c r="L12" s="690"/>
      <c r="M12" s="690"/>
      <c r="N12" s="690"/>
      <c r="O12" s="690"/>
      <c r="P12" s="690"/>
      <c r="Q12" s="691"/>
    </row>
    <row r="13" spans="1:17" ht="23.1" customHeight="1">
      <c r="A13" s="692"/>
      <c r="B13" s="693"/>
      <c r="C13" s="693"/>
      <c r="D13" s="693"/>
      <c r="E13" s="693" t="s">
        <v>2293</v>
      </c>
      <c r="F13" s="693"/>
      <c r="G13" s="693"/>
      <c r="H13" s="693"/>
      <c r="I13" s="693"/>
      <c r="J13" s="693"/>
      <c r="K13" s="693"/>
      <c r="L13" s="693"/>
      <c r="M13" s="693"/>
      <c r="N13" s="693"/>
      <c r="O13" s="693"/>
      <c r="P13" s="693"/>
      <c r="Q13" s="694"/>
    </row>
    <row r="14" spans="1:17" ht="23.1" customHeight="1">
      <c r="A14" s="695"/>
      <c r="B14" s="696"/>
      <c r="C14" s="696"/>
      <c r="D14" s="696"/>
      <c r="E14" s="697" t="s">
        <v>1</v>
      </c>
      <c r="F14" s="696"/>
      <c r="G14" s="698"/>
      <c r="H14" s="696"/>
      <c r="I14" s="696"/>
      <c r="J14" s="697" t="s">
        <v>1</v>
      </c>
      <c r="K14" s="699"/>
      <c r="L14" s="698"/>
      <c r="M14" s="696"/>
      <c r="N14" s="696"/>
      <c r="O14" s="697" t="s">
        <v>1</v>
      </c>
      <c r="P14" s="697"/>
      <c r="Q14" s="700"/>
    </row>
    <row r="15" spans="1:17" ht="23.1" customHeight="1">
      <c r="A15" s="701"/>
      <c r="B15" s="702" t="s">
        <v>2294</v>
      </c>
      <c r="C15" s="702"/>
      <c r="D15" s="703"/>
      <c r="E15" s="698" t="s">
        <v>2295</v>
      </c>
      <c r="F15" s="699"/>
      <c r="G15" s="698"/>
      <c r="H15" s="696" t="s">
        <v>2294</v>
      </c>
      <c r="I15" s="699"/>
      <c r="J15" s="698" t="s">
        <v>2295</v>
      </c>
      <c r="K15" s="699"/>
      <c r="L15" s="698"/>
      <c r="M15" s="696" t="s">
        <v>2294</v>
      </c>
      <c r="N15" s="696"/>
      <c r="O15" s="698" t="s">
        <v>2295</v>
      </c>
      <c r="P15" s="696"/>
      <c r="Q15" s="700"/>
    </row>
    <row r="16" spans="1:17" ht="23.1" customHeight="1" thickBot="1">
      <c r="A16" s="704"/>
      <c r="B16" s="705"/>
      <c r="C16" s="705"/>
      <c r="D16" s="706"/>
      <c r="E16" s="707"/>
      <c r="F16" s="708"/>
      <c r="G16" s="709"/>
      <c r="H16" s="705"/>
      <c r="I16" s="706"/>
      <c r="J16" s="707"/>
      <c r="K16" s="708"/>
      <c r="L16" s="709"/>
      <c r="M16" s="705"/>
      <c r="N16" s="710"/>
      <c r="O16" s="709"/>
      <c r="P16" s="711"/>
      <c r="Q16" s="712"/>
    </row>
    <row r="17" spans="1:17" ht="25.5" customHeight="1" thickBot="1">
      <c r="A17" s="713"/>
      <c r="B17" s="714"/>
      <c r="C17" s="714"/>
      <c r="D17" s="714"/>
      <c r="E17" s="714" t="s">
        <v>2296</v>
      </c>
      <c r="F17" s="714"/>
      <c r="G17" s="714"/>
      <c r="H17" s="715"/>
      <c r="I17" s="716" t="s">
        <v>2297</v>
      </c>
      <c r="J17" s="714"/>
      <c r="K17" s="714"/>
      <c r="L17" s="714"/>
      <c r="M17" s="714"/>
      <c r="N17" s="714"/>
      <c r="O17" s="714"/>
      <c r="P17" s="714"/>
      <c r="Q17" s="717"/>
    </row>
    <row r="18" spans="1:17" ht="25.5" customHeight="1">
      <c r="A18" s="718" t="s">
        <v>1636</v>
      </c>
      <c r="B18" s="719"/>
      <c r="C18" s="720" t="s">
        <v>2298</v>
      </c>
      <c r="D18" s="721"/>
      <c r="E18" s="721"/>
      <c r="F18" s="722"/>
      <c r="G18" s="718" t="s">
        <v>1641</v>
      </c>
      <c r="H18" s="723"/>
      <c r="I18" s="720" t="s">
        <v>2299</v>
      </c>
      <c r="J18" s="721"/>
      <c r="K18" s="722"/>
      <c r="L18" s="718" t="s">
        <v>1643</v>
      </c>
      <c r="M18" s="724"/>
      <c r="N18" s="720" t="s">
        <v>2300</v>
      </c>
      <c r="O18" s="721"/>
      <c r="P18" s="721"/>
      <c r="Q18" s="722"/>
    </row>
    <row r="19" spans="1:17" ht="23.1" customHeight="1">
      <c r="A19" s="725">
        <v>1</v>
      </c>
      <c r="B19" s="726" t="s">
        <v>93</v>
      </c>
      <c r="C19" s="727"/>
      <c r="D19" s="728" t="s">
        <v>2301</v>
      </c>
      <c r="E19" s="729"/>
      <c r="F19" s="730"/>
      <c r="G19" s="725">
        <v>8</v>
      </c>
      <c r="H19" s="731" t="s">
        <v>2302</v>
      </c>
      <c r="I19" s="732"/>
      <c r="J19" s="733"/>
      <c r="K19" s="730"/>
      <c r="L19" s="725">
        <v>13</v>
      </c>
      <c r="M19" s="734" t="s">
        <v>2303</v>
      </c>
      <c r="N19" s="732"/>
      <c r="O19" s="735">
        <v>0</v>
      </c>
      <c r="P19" s="729"/>
      <c r="Q19" s="730"/>
    </row>
    <row r="20" spans="1:17" ht="23.1" customHeight="1">
      <c r="A20" s="725">
        <v>2</v>
      </c>
      <c r="B20" s="736"/>
      <c r="C20" s="737"/>
      <c r="D20" s="728" t="s">
        <v>1855</v>
      </c>
      <c r="E20" s="729"/>
      <c r="F20" s="730"/>
      <c r="G20" s="725">
        <v>9</v>
      </c>
      <c r="H20" s="731" t="s">
        <v>2304</v>
      </c>
      <c r="I20" s="732"/>
      <c r="J20" s="733"/>
      <c r="K20" s="730"/>
      <c r="L20" s="725">
        <v>14</v>
      </c>
      <c r="M20" s="734" t="s">
        <v>2305</v>
      </c>
      <c r="N20" s="732"/>
      <c r="O20" s="735">
        <v>0</v>
      </c>
      <c r="P20" s="729"/>
      <c r="Q20" s="730"/>
    </row>
    <row r="21" spans="1:17" ht="23.1" customHeight="1">
      <c r="A21" s="725">
        <v>3</v>
      </c>
      <c r="B21" s="726" t="s">
        <v>401</v>
      </c>
      <c r="C21" s="727"/>
      <c r="D21" s="728" t="s">
        <v>2301</v>
      </c>
      <c r="E21" s="729"/>
      <c r="F21" s="730"/>
      <c r="G21" s="725">
        <v>10</v>
      </c>
      <c r="H21" s="731" t="s">
        <v>2306</v>
      </c>
      <c r="I21" s="732"/>
      <c r="J21" s="733"/>
      <c r="K21" s="730"/>
      <c r="L21" s="725">
        <v>15</v>
      </c>
      <c r="M21" s="734" t="s">
        <v>2307</v>
      </c>
      <c r="N21" s="732"/>
      <c r="O21" s="735">
        <v>0</v>
      </c>
      <c r="P21" s="729"/>
      <c r="Q21" s="730"/>
    </row>
    <row r="22" spans="1:17" ht="23.1" customHeight="1">
      <c r="A22" s="725">
        <v>4</v>
      </c>
      <c r="B22" s="736"/>
      <c r="C22" s="737"/>
      <c r="D22" s="728" t="s">
        <v>1855</v>
      </c>
      <c r="E22" s="729"/>
      <c r="F22" s="730"/>
      <c r="G22" s="725">
        <v>11</v>
      </c>
      <c r="H22" s="734" t="s">
        <v>1</v>
      </c>
      <c r="I22" s="738"/>
      <c r="J22" s="733"/>
      <c r="K22" s="730"/>
      <c r="L22" s="725">
        <v>16</v>
      </c>
      <c r="M22" s="734" t="s">
        <v>2308</v>
      </c>
      <c r="N22" s="732"/>
      <c r="O22" s="735">
        <v>0</v>
      </c>
      <c r="P22" s="729"/>
      <c r="Q22" s="730"/>
    </row>
    <row r="23" spans="1:17" ht="23.1" customHeight="1">
      <c r="A23" s="725">
        <v>5</v>
      </c>
      <c r="B23" s="726" t="s">
        <v>2309</v>
      </c>
      <c r="C23" s="727"/>
      <c r="D23" s="728" t="s">
        <v>2301</v>
      </c>
      <c r="E23" s="729"/>
      <c r="F23" s="730"/>
      <c r="G23" s="739"/>
      <c r="H23" s="740"/>
      <c r="I23" s="732"/>
      <c r="J23" s="733"/>
      <c r="K23" s="730"/>
      <c r="L23" s="725">
        <v>17</v>
      </c>
      <c r="M23" s="734" t="s">
        <v>2310</v>
      </c>
      <c r="N23" s="740"/>
      <c r="O23" s="735">
        <v>0</v>
      </c>
      <c r="P23" s="729"/>
      <c r="Q23" s="730"/>
    </row>
    <row r="24" spans="1:17" ht="23.1" customHeight="1" thickBot="1">
      <c r="A24" s="725">
        <v>6</v>
      </c>
      <c r="B24" s="736"/>
      <c r="C24" s="737"/>
      <c r="D24" s="728" t="s">
        <v>1855</v>
      </c>
      <c r="E24" s="729"/>
      <c r="F24" s="730"/>
      <c r="G24" s="739"/>
      <c r="H24" s="740"/>
      <c r="I24" s="732"/>
      <c r="J24" s="733"/>
      <c r="K24" s="730"/>
      <c r="L24" s="725">
        <v>18</v>
      </c>
      <c r="M24" s="731" t="s">
        <v>2311</v>
      </c>
      <c r="N24" s="740"/>
      <c r="O24" s="740"/>
      <c r="P24" s="729"/>
      <c r="Q24" s="730"/>
    </row>
    <row r="25" spans="1:17" ht="23.1" customHeight="1" thickBot="1">
      <c r="A25" s="725">
        <v>7</v>
      </c>
      <c r="B25" s="741" t="s">
        <v>2312</v>
      </c>
      <c r="C25" s="740"/>
      <c r="D25" s="732"/>
      <c r="E25" s="742"/>
      <c r="F25" s="743"/>
      <c r="G25" s="725">
        <v>12</v>
      </c>
      <c r="H25" s="741" t="s">
        <v>2313</v>
      </c>
      <c r="I25" s="732"/>
      <c r="J25" s="744"/>
      <c r="K25" s="743"/>
      <c r="L25" s="725">
        <v>19</v>
      </c>
      <c r="M25" s="741" t="s">
        <v>2314</v>
      </c>
      <c r="N25" s="740"/>
      <c r="O25" s="740"/>
      <c r="P25" s="742"/>
      <c r="Q25" s="743"/>
    </row>
    <row r="26" spans="1:17" ht="23.1" customHeight="1" thickBot="1">
      <c r="A26" s="745">
        <v>20</v>
      </c>
      <c r="B26" s="746" t="s">
        <v>722</v>
      </c>
      <c r="C26" s="747"/>
      <c r="D26" s="748"/>
      <c r="E26" s="707"/>
      <c r="F26" s="712"/>
      <c r="G26" s="745">
        <v>21</v>
      </c>
      <c r="H26" s="746" t="s">
        <v>2315</v>
      </c>
      <c r="I26" s="748"/>
      <c r="J26" s="707"/>
      <c r="K26" s="712"/>
      <c r="L26" s="745">
        <v>22</v>
      </c>
      <c r="M26" s="746" t="s">
        <v>1861</v>
      </c>
      <c r="N26" s="747"/>
      <c r="O26" s="747"/>
      <c r="P26" s="749"/>
      <c r="Q26" s="712"/>
    </row>
    <row r="27" spans="1:17" ht="24.75" customHeight="1" thickBot="1">
      <c r="A27" s="692"/>
      <c r="B27" s="750"/>
      <c r="C27" s="750"/>
      <c r="D27" s="750"/>
      <c r="E27" s="751"/>
      <c r="F27" s="752"/>
      <c r="G27" s="753"/>
      <c r="H27" s="751"/>
      <c r="I27" s="750"/>
      <c r="J27" s="751"/>
      <c r="K27" s="754"/>
      <c r="L27" s="718" t="s">
        <v>49</v>
      </c>
      <c r="M27" s="755"/>
      <c r="N27" s="720" t="s">
        <v>1671</v>
      </c>
      <c r="O27" s="721"/>
      <c r="P27" s="756"/>
      <c r="Q27" s="722"/>
    </row>
    <row r="28" spans="1:17" ht="21" customHeight="1" thickBot="1">
      <c r="A28" s="757"/>
      <c r="B28" s="758"/>
      <c r="C28" s="758"/>
      <c r="D28" s="758"/>
      <c r="E28" s="758"/>
      <c r="F28" s="759"/>
      <c r="G28" s="760"/>
      <c r="H28" s="758"/>
      <c r="I28" s="758"/>
      <c r="J28" s="761"/>
      <c r="K28" s="762"/>
      <c r="L28" s="763">
        <v>23</v>
      </c>
      <c r="M28" s="764" t="s">
        <v>2316</v>
      </c>
      <c r="N28" s="740"/>
      <c r="O28" s="740"/>
      <c r="P28" s="765"/>
      <c r="Q28" s="766"/>
    </row>
    <row r="29" spans="1:17" ht="23.1" customHeight="1" thickBot="1">
      <c r="A29" s="767"/>
      <c r="B29" s="768"/>
      <c r="C29" s="768"/>
      <c r="D29" s="768"/>
      <c r="E29" s="769"/>
      <c r="F29" s="770"/>
      <c r="G29" s="771"/>
      <c r="H29" s="768"/>
      <c r="I29" s="768"/>
      <c r="J29" s="769"/>
      <c r="K29" s="772"/>
      <c r="L29" s="763">
        <v>24</v>
      </c>
      <c r="M29" s="773" t="s">
        <v>1880</v>
      </c>
      <c r="N29" s="774"/>
      <c r="O29" s="775"/>
      <c r="P29" s="776"/>
      <c r="Q29" s="777"/>
    </row>
    <row r="30" spans="1:17" ht="31.5" customHeight="1" thickTop="1" thickBot="1">
      <c r="A30" s="778"/>
      <c r="B30" s="758"/>
      <c r="C30" s="758"/>
      <c r="D30" s="758"/>
      <c r="E30" s="677"/>
      <c r="F30" s="759"/>
      <c r="G30" s="677"/>
      <c r="H30" s="758"/>
      <c r="I30" s="758"/>
      <c r="J30" s="761"/>
      <c r="K30" s="779"/>
      <c r="L30" s="780">
        <v>25</v>
      </c>
      <c r="M30" s="781" t="s">
        <v>2317</v>
      </c>
      <c r="N30" s="747"/>
      <c r="O30" s="748"/>
      <c r="P30" s="782"/>
      <c r="Q30" s="783"/>
    </row>
    <row r="31" spans="1:17" ht="33.75" customHeight="1">
      <c r="A31" s="784"/>
      <c r="B31" s="758"/>
      <c r="C31" s="758"/>
      <c r="D31" s="758"/>
      <c r="E31" s="758"/>
      <c r="F31" s="759"/>
      <c r="G31" s="785"/>
      <c r="H31" s="758"/>
      <c r="I31" s="758"/>
      <c r="J31" s="758"/>
      <c r="K31" s="779"/>
      <c r="L31" s="718" t="s">
        <v>1670</v>
      </c>
      <c r="M31" s="755"/>
      <c r="N31" s="720" t="s">
        <v>2318</v>
      </c>
      <c r="O31" s="721"/>
      <c r="P31" s="756"/>
      <c r="Q31" s="722"/>
    </row>
    <row r="32" spans="1:17" ht="23.1" customHeight="1">
      <c r="A32" s="786"/>
      <c r="B32" s="787"/>
      <c r="C32" s="787"/>
      <c r="D32" s="787"/>
      <c r="E32" s="787"/>
      <c r="F32" s="788"/>
      <c r="G32" s="789"/>
      <c r="H32" s="787"/>
      <c r="I32" s="787"/>
      <c r="J32" s="787"/>
      <c r="K32" s="790"/>
      <c r="L32" s="725">
        <v>26</v>
      </c>
      <c r="M32" s="731" t="s">
        <v>2319</v>
      </c>
      <c r="N32" s="740"/>
      <c r="O32" s="740"/>
      <c r="P32" s="729"/>
      <c r="Q32" s="730"/>
    </row>
    <row r="33" spans="1:17" ht="23.1" customHeight="1">
      <c r="A33" s="757"/>
      <c r="B33" s="758"/>
      <c r="C33" s="758"/>
      <c r="D33" s="758"/>
      <c r="E33" s="758"/>
      <c r="F33" s="759"/>
      <c r="G33" s="760"/>
      <c r="H33" s="758"/>
      <c r="I33" s="758"/>
      <c r="J33" s="758"/>
      <c r="K33" s="791"/>
      <c r="L33" s="725">
        <v>27</v>
      </c>
      <c r="M33" s="731" t="s">
        <v>2320</v>
      </c>
      <c r="N33" s="740"/>
      <c r="O33" s="740"/>
      <c r="P33" s="729"/>
      <c r="Q33" s="730"/>
    </row>
    <row r="34" spans="1:17" ht="23.1" customHeight="1" thickBot="1">
      <c r="A34" s="792"/>
      <c r="B34" s="793"/>
      <c r="C34" s="793"/>
      <c r="D34" s="793"/>
      <c r="E34" s="793"/>
      <c r="F34" s="794"/>
      <c r="G34" s="795"/>
      <c r="H34" s="793"/>
      <c r="I34" s="793"/>
      <c r="J34" s="793"/>
      <c r="K34" s="796"/>
      <c r="L34" s="745">
        <v>28</v>
      </c>
      <c r="M34" s="746" t="s">
        <v>2321</v>
      </c>
      <c r="N34" s="747"/>
      <c r="O34" s="747"/>
      <c r="P34" s="749"/>
      <c r="Q34" s="712"/>
    </row>
  </sheetData>
  <mergeCells count="3">
    <mergeCell ref="E3:J3"/>
    <mergeCell ref="E4:M4"/>
    <mergeCell ref="E5:J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15" workbookViewId="0">
      <selection activeCell="A4" sqref="A4:G4"/>
    </sheetView>
  </sheetViews>
  <sheetFormatPr defaultRowHeight="15"/>
  <cols>
    <col min="1" max="1" width="87.1640625" style="797" customWidth="1"/>
    <col min="2" max="2" width="16.6640625" style="797" customWidth="1"/>
    <col min="3" max="3" width="31.1640625" style="797" customWidth="1"/>
    <col min="4" max="256" width="9.33203125" style="797"/>
    <col min="257" max="257" width="87.1640625" style="797" customWidth="1"/>
    <col min="258" max="258" width="16.6640625" style="797" customWidth="1"/>
    <col min="259" max="259" width="31.1640625" style="797" customWidth="1"/>
    <col min="260" max="512" width="9.33203125" style="797"/>
    <col min="513" max="513" width="87.1640625" style="797" customWidth="1"/>
    <col min="514" max="514" width="16.6640625" style="797" customWidth="1"/>
    <col min="515" max="515" width="31.1640625" style="797" customWidth="1"/>
    <col min="516" max="768" width="9.33203125" style="797"/>
    <col min="769" max="769" width="87.1640625" style="797" customWidth="1"/>
    <col min="770" max="770" width="16.6640625" style="797" customWidth="1"/>
    <col min="771" max="771" width="31.1640625" style="797" customWidth="1"/>
    <col min="772" max="1024" width="9.33203125" style="797"/>
    <col min="1025" max="1025" width="87.1640625" style="797" customWidth="1"/>
    <col min="1026" max="1026" width="16.6640625" style="797" customWidth="1"/>
    <col min="1027" max="1027" width="31.1640625" style="797" customWidth="1"/>
    <col min="1028" max="1280" width="9.33203125" style="797"/>
    <col min="1281" max="1281" width="87.1640625" style="797" customWidth="1"/>
    <col min="1282" max="1282" width="16.6640625" style="797" customWidth="1"/>
    <col min="1283" max="1283" width="31.1640625" style="797" customWidth="1"/>
    <col min="1284" max="1536" width="9.33203125" style="797"/>
    <col min="1537" max="1537" width="87.1640625" style="797" customWidth="1"/>
    <col min="1538" max="1538" width="16.6640625" style="797" customWidth="1"/>
    <col min="1539" max="1539" width="31.1640625" style="797" customWidth="1"/>
    <col min="1540" max="1792" width="9.33203125" style="797"/>
    <col min="1793" max="1793" width="87.1640625" style="797" customWidth="1"/>
    <col min="1794" max="1794" width="16.6640625" style="797" customWidth="1"/>
    <col min="1795" max="1795" width="31.1640625" style="797" customWidth="1"/>
    <col min="1796" max="2048" width="9.33203125" style="797"/>
    <col min="2049" max="2049" width="87.1640625" style="797" customWidth="1"/>
    <col min="2050" max="2050" width="16.6640625" style="797" customWidth="1"/>
    <col min="2051" max="2051" width="31.1640625" style="797" customWidth="1"/>
    <col min="2052" max="2304" width="9.33203125" style="797"/>
    <col min="2305" max="2305" width="87.1640625" style="797" customWidth="1"/>
    <col min="2306" max="2306" width="16.6640625" style="797" customWidth="1"/>
    <col min="2307" max="2307" width="31.1640625" style="797" customWidth="1"/>
    <col min="2308" max="2560" width="9.33203125" style="797"/>
    <col min="2561" max="2561" width="87.1640625" style="797" customWidth="1"/>
    <col min="2562" max="2562" width="16.6640625" style="797" customWidth="1"/>
    <col min="2563" max="2563" width="31.1640625" style="797" customWidth="1"/>
    <col min="2564" max="2816" width="9.33203125" style="797"/>
    <col min="2817" max="2817" width="87.1640625" style="797" customWidth="1"/>
    <col min="2818" max="2818" width="16.6640625" style="797" customWidth="1"/>
    <col min="2819" max="2819" width="31.1640625" style="797" customWidth="1"/>
    <col min="2820" max="3072" width="9.33203125" style="797"/>
    <col min="3073" max="3073" width="87.1640625" style="797" customWidth="1"/>
    <col min="3074" max="3074" width="16.6640625" style="797" customWidth="1"/>
    <col min="3075" max="3075" width="31.1640625" style="797" customWidth="1"/>
    <col min="3076" max="3328" width="9.33203125" style="797"/>
    <col min="3329" max="3329" width="87.1640625" style="797" customWidth="1"/>
    <col min="3330" max="3330" width="16.6640625" style="797" customWidth="1"/>
    <col min="3331" max="3331" width="31.1640625" style="797" customWidth="1"/>
    <col min="3332" max="3584" width="9.33203125" style="797"/>
    <col min="3585" max="3585" width="87.1640625" style="797" customWidth="1"/>
    <col min="3586" max="3586" width="16.6640625" style="797" customWidth="1"/>
    <col min="3587" max="3587" width="31.1640625" style="797" customWidth="1"/>
    <col min="3588" max="3840" width="9.33203125" style="797"/>
    <col min="3841" max="3841" width="87.1640625" style="797" customWidth="1"/>
    <col min="3842" max="3842" width="16.6640625" style="797" customWidth="1"/>
    <col min="3843" max="3843" width="31.1640625" style="797" customWidth="1"/>
    <col min="3844" max="4096" width="9.33203125" style="797"/>
    <col min="4097" max="4097" width="87.1640625" style="797" customWidth="1"/>
    <col min="4098" max="4098" width="16.6640625" style="797" customWidth="1"/>
    <col min="4099" max="4099" width="31.1640625" style="797" customWidth="1"/>
    <col min="4100" max="4352" width="9.33203125" style="797"/>
    <col min="4353" max="4353" width="87.1640625" style="797" customWidth="1"/>
    <col min="4354" max="4354" width="16.6640625" style="797" customWidth="1"/>
    <col min="4355" max="4355" width="31.1640625" style="797" customWidth="1"/>
    <col min="4356" max="4608" width="9.33203125" style="797"/>
    <col min="4609" max="4609" width="87.1640625" style="797" customWidth="1"/>
    <col min="4610" max="4610" width="16.6640625" style="797" customWidth="1"/>
    <col min="4611" max="4611" width="31.1640625" style="797" customWidth="1"/>
    <col min="4612" max="4864" width="9.33203125" style="797"/>
    <col min="4865" max="4865" width="87.1640625" style="797" customWidth="1"/>
    <col min="4866" max="4866" width="16.6640625" style="797" customWidth="1"/>
    <col min="4867" max="4867" width="31.1640625" style="797" customWidth="1"/>
    <col min="4868" max="5120" width="9.33203125" style="797"/>
    <col min="5121" max="5121" width="87.1640625" style="797" customWidth="1"/>
    <col min="5122" max="5122" width="16.6640625" style="797" customWidth="1"/>
    <col min="5123" max="5123" width="31.1640625" style="797" customWidth="1"/>
    <col min="5124" max="5376" width="9.33203125" style="797"/>
    <col min="5377" max="5377" width="87.1640625" style="797" customWidth="1"/>
    <col min="5378" max="5378" width="16.6640625" style="797" customWidth="1"/>
    <col min="5379" max="5379" width="31.1640625" style="797" customWidth="1"/>
    <col min="5380" max="5632" width="9.33203125" style="797"/>
    <col min="5633" max="5633" width="87.1640625" style="797" customWidth="1"/>
    <col min="5634" max="5634" width="16.6640625" style="797" customWidth="1"/>
    <col min="5635" max="5635" width="31.1640625" style="797" customWidth="1"/>
    <col min="5636" max="5888" width="9.33203125" style="797"/>
    <col min="5889" max="5889" width="87.1640625" style="797" customWidth="1"/>
    <col min="5890" max="5890" width="16.6640625" style="797" customWidth="1"/>
    <col min="5891" max="5891" width="31.1640625" style="797" customWidth="1"/>
    <col min="5892" max="6144" width="9.33203125" style="797"/>
    <col min="6145" max="6145" width="87.1640625" style="797" customWidth="1"/>
    <col min="6146" max="6146" width="16.6640625" style="797" customWidth="1"/>
    <col min="6147" max="6147" width="31.1640625" style="797" customWidth="1"/>
    <col min="6148" max="6400" width="9.33203125" style="797"/>
    <col min="6401" max="6401" width="87.1640625" style="797" customWidth="1"/>
    <col min="6402" max="6402" width="16.6640625" style="797" customWidth="1"/>
    <col min="6403" max="6403" width="31.1640625" style="797" customWidth="1"/>
    <col min="6404" max="6656" width="9.33203125" style="797"/>
    <col min="6657" max="6657" width="87.1640625" style="797" customWidth="1"/>
    <col min="6658" max="6658" width="16.6640625" style="797" customWidth="1"/>
    <col min="6659" max="6659" width="31.1640625" style="797" customWidth="1"/>
    <col min="6660" max="6912" width="9.33203125" style="797"/>
    <col min="6913" max="6913" width="87.1640625" style="797" customWidth="1"/>
    <col min="6914" max="6914" width="16.6640625" style="797" customWidth="1"/>
    <col min="6915" max="6915" width="31.1640625" style="797" customWidth="1"/>
    <col min="6916" max="7168" width="9.33203125" style="797"/>
    <col min="7169" max="7169" width="87.1640625" style="797" customWidth="1"/>
    <col min="7170" max="7170" width="16.6640625" style="797" customWidth="1"/>
    <col min="7171" max="7171" width="31.1640625" style="797" customWidth="1"/>
    <col min="7172" max="7424" width="9.33203125" style="797"/>
    <col min="7425" max="7425" width="87.1640625" style="797" customWidth="1"/>
    <col min="7426" max="7426" width="16.6640625" style="797" customWidth="1"/>
    <col min="7427" max="7427" width="31.1640625" style="797" customWidth="1"/>
    <col min="7428" max="7680" width="9.33203125" style="797"/>
    <col min="7681" max="7681" width="87.1640625" style="797" customWidth="1"/>
    <col min="7682" max="7682" width="16.6640625" style="797" customWidth="1"/>
    <col min="7683" max="7683" width="31.1640625" style="797" customWidth="1"/>
    <col min="7684" max="7936" width="9.33203125" style="797"/>
    <col min="7937" max="7937" width="87.1640625" style="797" customWidth="1"/>
    <col min="7938" max="7938" width="16.6640625" style="797" customWidth="1"/>
    <col min="7939" max="7939" width="31.1640625" style="797" customWidth="1"/>
    <col min="7940" max="8192" width="9.33203125" style="797"/>
    <col min="8193" max="8193" width="87.1640625" style="797" customWidth="1"/>
    <col min="8194" max="8194" width="16.6640625" style="797" customWidth="1"/>
    <col min="8195" max="8195" width="31.1640625" style="797" customWidth="1"/>
    <col min="8196" max="8448" width="9.33203125" style="797"/>
    <col min="8449" max="8449" width="87.1640625" style="797" customWidth="1"/>
    <col min="8450" max="8450" width="16.6640625" style="797" customWidth="1"/>
    <col min="8451" max="8451" width="31.1640625" style="797" customWidth="1"/>
    <col min="8452" max="8704" width="9.33203125" style="797"/>
    <col min="8705" max="8705" width="87.1640625" style="797" customWidth="1"/>
    <col min="8706" max="8706" width="16.6640625" style="797" customWidth="1"/>
    <col min="8707" max="8707" width="31.1640625" style="797" customWidth="1"/>
    <col min="8708" max="8960" width="9.33203125" style="797"/>
    <col min="8961" max="8961" width="87.1640625" style="797" customWidth="1"/>
    <col min="8962" max="8962" width="16.6640625" style="797" customWidth="1"/>
    <col min="8963" max="8963" width="31.1640625" style="797" customWidth="1"/>
    <col min="8964" max="9216" width="9.33203125" style="797"/>
    <col min="9217" max="9217" width="87.1640625" style="797" customWidth="1"/>
    <col min="9218" max="9218" width="16.6640625" style="797" customWidth="1"/>
    <col min="9219" max="9219" width="31.1640625" style="797" customWidth="1"/>
    <col min="9220" max="9472" width="9.33203125" style="797"/>
    <col min="9473" max="9473" width="87.1640625" style="797" customWidth="1"/>
    <col min="9474" max="9474" width="16.6640625" style="797" customWidth="1"/>
    <col min="9475" max="9475" width="31.1640625" style="797" customWidth="1"/>
    <col min="9476" max="9728" width="9.33203125" style="797"/>
    <col min="9729" max="9729" width="87.1640625" style="797" customWidth="1"/>
    <col min="9730" max="9730" width="16.6640625" style="797" customWidth="1"/>
    <col min="9731" max="9731" width="31.1640625" style="797" customWidth="1"/>
    <col min="9732" max="9984" width="9.33203125" style="797"/>
    <col min="9985" max="9985" width="87.1640625" style="797" customWidth="1"/>
    <col min="9986" max="9986" width="16.6640625" style="797" customWidth="1"/>
    <col min="9987" max="9987" width="31.1640625" style="797" customWidth="1"/>
    <col min="9988" max="10240" width="9.33203125" style="797"/>
    <col min="10241" max="10241" width="87.1640625" style="797" customWidth="1"/>
    <col min="10242" max="10242" width="16.6640625" style="797" customWidth="1"/>
    <col min="10243" max="10243" width="31.1640625" style="797" customWidth="1"/>
    <col min="10244" max="10496" width="9.33203125" style="797"/>
    <col min="10497" max="10497" width="87.1640625" style="797" customWidth="1"/>
    <col min="10498" max="10498" width="16.6640625" style="797" customWidth="1"/>
    <col min="10499" max="10499" width="31.1640625" style="797" customWidth="1"/>
    <col min="10500" max="10752" width="9.33203125" style="797"/>
    <col min="10753" max="10753" width="87.1640625" style="797" customWidth="1"/>
    <col min="10754" max="10754" width="16.6640625" style="797" customWidth="1"/>
    <col min="10755" max="10755" width="31.1640625" style="797" customWidth="1"/>
    <col min="10756" max="11008" width="9.33203125" style="797"/>
    <col min="11009" max="11009" width="87.1640625" style="797" customWidth="1"/>
    <col min="11010" max="11010" width="16.6640625" style="797" customWidth="1"/>
    <col min="11011" max="11011" width="31.1640625" style="797" customWidth="1"/>
    <col min="11012" max="11264" width="9.33203125" style="797"/>
    <col min="11265" max="11265" width="87.1640625" style="797" customWidth="1"/>
    <col min="11266" max="11266" width="16.6640625" style="797" customWidth="1"/>
    <col min="11267" max="11267" width="31.1640625" style="797" customWidth="1"/>
    <col min="11268" max="11520" width="9.33203125" style="797"/>
    <col min="11521" max="11521" width="87.1640625" style="797" customWidth="1"/>
    <col min="11522" max="11522" width="16.6640625" style="797" customWidth="1"/>
    <col min="11523" max="11523" width="31.1640625" style="797" customWidth="1"/>
    <col min="11524" max="11776" width="9.33203125" style="797"/>
    <col min="11777" max="11777" width="87.1640625" style="797" customWidth="1"/>
    <col min="11778" max="11778" width="16.6640625" style="797" customWidth="1"/>
    <col min="11779" max="11779" width="31.1640625" style="797" customWidth="1"/>
    <col min="11780" max="12032" width="9.33203125" style="797"/>
    <col min="12033" max="12033" width="87.1640625" style="797" customWidth="1"/>
    <col min="12034" max="12034" width="16.6640625" style="797" customWidth="1"/>
    <col min="12035" max="12035" width="31.1640625" style="797" customWidth="1"/>
    <col min="12036" max="12288" width="9.33203125" style="797"/>
    <col min="12289" max="12289" width="87.1640625" style="797" customWidth="1"/>
    <col min="12290" max="12290" width="16.6640625" style="797" customWidth="1"/>
    <col min="12291" max="12291" width="31.1640625" style="797" customWidth="1"/>
    <col min="12292" max="12544" width="9.33203125" style="797"/>
    <col min="12545" max="12545" width="87.1640625" style="797" customWidth="1"/>
    <col min="12546" max="12546" width="16.6640625" style="797" customWidth="1"/>
    <col min="12547" max="12547" width="31.1640625" style="797" customWidth="1"/>
    <col min="12548" max="12800" width="9.33203125" style="797"/>
    <col min="12801" max="12801" width="87.1640625" style="797" customWidth="1"/>
    <col min="12802" max="12802" width="16.6640625" style="797" customWidth="1"/>
    <col min="12803" max="12803" width="31.1640625" style="797" customWidth="1"/>
    <col min="12804" max="13056" width="9.33203125" style="797"/>
    <col min="13057" max="13057" width="87.1640625" style="797" customWidth="1"/>
    <col min="13058" max="13058" width="16.6640625" style="797" customWidth="1"/>
    <col min="13059" max="13059" width="31.1640625" style="797" customWidth="1"/>
    <col min="13060" max="13312" width="9.33203125" style="797"/>
    <col min="13313" max="13313" width="87.1640625" style="797" customWidth="1"/>
    <col min="13314" max="13314" width="16.6640625" style="797" customWidth="1"/>
    <col min="13315" max="13315" width="31.1640625" style="797" customWidth="1"/>
    <col min="13316" max="13568" width="9.33203125" style="797"/>
    <col min="13569" max="13569" width="87.1640625" style="797" customWidth="1"/>
    <col min="13570" max="13570" width="16.6640625" style="797" customWidth="1"/>
    <col min="13571" max="13571" width="31.1640625" style="797" customWidth="1"/>
    <col min="13572" max="13824" width="9.33203125" style="797"/>
    <col min="13825" max="13825" width="87.1640625" style="797" customWidth="1"/>
    <col min="13826" max="13826" width="16.6640625" style="797" customWidth="1"/>
    <col min="13827" max="13827" width="31.1640625" style="797" customWidth="1"/>
    <col min="13828" max="14080" width="9.33203125" style="797"/>
    <col min="14081" max="14081" width="87.1640625" style="797" customWidth="1"/>
    <col min="14082" max="14082" width="16.6640625" style="797" customWidth="1"/>
    <col min="14083" max="14083" width="31.1640625" style="797" customWidth="1"/>
    <col min="14084" max="14336" width="9.33203125" style="797"/>
    <col min="14337" max="14337" width="87.1640625" style="797" customWidth="1"/>
    <col min="14338" max="14338" width="16.6640625" style="797" customWidth="1"/>
    <col min="14339" max="14339" width="31.1640625" style="797" customWidth="1"/>
    <col min="14340" max="14592" width="9.33203125" style="797"/>
    <col min="14593" max="14593" width="87.1640625" style="797" customWidth="1"/>
    <col min="14594" max="14594" width="16.6640625" style="797" customWidth="1"/>
    <col min="14595" max="14595" width="31.1640625" style="797" customWidth="1"/>
    <col min="14596" max="14848" width="9.33203125" style="797"/>
    <col min="14849" max="14849" width="87.1640625" style="797" customWidth="1"/>
    <col min="14850" max="14850" width="16.6640625" style="797" customWidth="1"/>
    <col min="14851" max="14851" width="31.1640625" style="797" customWidth="1"/>
    <col min="14852" max="15104" width="9.33203125" style="797"/>
    <col min="15105" max="15105" width="87.1640625" style="797" customWidth="1"/>
    <col min="15106" max="15106" width="16.6640625" style="797" customWidth="1"/>
    <col min="15107" max="15107" width="31.1640625" style="797" customWidth="1"/>
    <col min="15108" max="15360" width="9.33203125" style="797"/>
    <col min="15361" max="15361" width="87.1640625" style="797" customWidth="1"/>
    <col min="15362" max="15362" width="16.6640625" style="797" customWidth="1"/>
    <col min="15363" max="15363" width="31.1640625" style="797" customWidth="1"/>
    <col min="15364" max="15616" width="9.33203125" style="797"/>
    <col min="15617" max="15617" width="87.1640625" style="797" customWidth="1"/>
    <col min="15618" max="15618" width="16.6640625" style="797" customWidth="1"/>
    <col min="15619" max="15619" width="31.1640625" style="797" customWidth="1"/>
    <col min="15620" max="15872" width="9.33203125" style="797"/>
    <col min="15873" max="15873" width="87.1640625" style="797" customWidth="1"/>
    <col min="15874" max="15874" width="16.6640625" style="797" customWidth="1"/>
    <col min="15875" max="15875" width="31.1640625" style="797" customWidth="1"/>
    <col min="15876" max="16128" width="9.33203125" style="797"/>
    <col min="16129" max="16129" width="87.1640625" style="797" customWidth="1"/>
    <col min="16130" max="16130" width="16.6640625" style="797" customWidth="1"/>
    <col min="16131" max="16131" width="31.1640625" style="797" customWidth="1"/>
    <col min="16132" max="16384" width="9.33203125" style="797"/>
  </cols>
  <sheetData>
    <row r="1" spans="1:7" ht="18">
      <c r="A1" s="1557" t="s">
        <v>2322</v>
      </c>
      <c r="B1" s="1557"/>
    </row>
    <row r="2" spans="1:7" ht="18">
      <c r="A2" s="798"/>
      <c r="B2" s="798"/>
    </row>
    <row r="3" spans="1:7" ht="15.75">
      <c r="A3" s="1558" t="s">
        <v>1685</v>
      </c>
      <c r="B3" s="1558"/>
      <c r="C3" s="1558"/>
      <c r="D3" s="1558"/>
      <c r="E3" s="1558"/>
      <c r="F3" s="1558"/>
      <c r="G3" s="1558"/>
    </row>
    <row r="4" spans="1:7" ht="15.75">
      <c r="A4" s="1558" t="s">
        <v>2323</v>
      </c>
      <c r="B4" s="1558"/>
      <c r="C4" s="1558"/>
      <c r="D4" s="1558"/>
      <c r="E4" s="1558"/>
      <c r="F4" s="1558"/>
      <c r="G4" s="1558"/>
    </row>
    <row r="5" spans="1:7" ht="15.75">
      <c r="A5" s="1558" t="s">
        <v>2215</v>
      </c>
      <c r="B5" s="1558"/>
      <c r="C5" s="1558"/>
      <c r="D5" s="1558"/>
      <c r="E5" s="1558"/>
      <c r="F5" s="1558"/>
      <c r="G5" s="1558"/>
    </row>
    <row r="6" spans="1:7" ht="15.75">
      <c r="A6" s="1558" t="s">
        <v>2324</v>
      </c>
      <c r="B6" s="1558"/>
      <c r="C6" s="1558"/>
      <c r="D6" s="1558"/>
      <c r="E6" s="1558"/>
      <c r="F6" s="1558"/>
      <c r="G6" s="1558"/>
    </row>
    <row r="7" spans="1:7" ht="15.75">
      <c r="A7" s="799"/>
      <c r="B7" s="799"/>
      <c r="C7" s="799"/>
      <c r="D7" s="799"/>
      <c r="E7" s="799"/>
      <c r="F7" s="799"/>
      <c r="G7" s="799"/>
    </row>
    <row r="8" spans="1:7" ht="15.75">
      <c r="A8" s="800" t="s">
        <v>2325</v>
      </c>
      <c r="B8" s="801" t="s">
        <v>2326</v>
      </c>
    </row>
    <row r="9" spans="1:7" ht="15.75">
      <c r="A9" s="800"/>
      <c r="B9" s="801"/>
    </row>
    <row r="10" spans="1:7">
      <c r="A10" s="802" t="str">
        <f>[3]ROZPOČET!C8</f>
        <v>Zariadenie č. 01 - Vetranie učební</v>
      </c>
      <c r="B10" s="803"/>
    </row>
    <row r="11" spans="1:7">
      <c r="A11" s="802"/>
      <c r="B11" s="1073"/>
    </row>
    <row r="12" spans="1:7">
      <c r="A12" s="804"/>
      <c r="B12" s="803"/>
    </row>
    <row r="13" spans="1:7">
      <c r="A13" s="804"/>
      <c r="B13" s="803"/>
    </row>
    <row r="14" spans="1:7">
      <c r="A14" s="804"/>
      <c r="B14" s="803"/>
    </row>
    <row r="15" spans="1:7">
      <c r="A15" s="804"/>
      <c r="B15" s="803"/>
    </row>
    <row r="16" spans="1:7">
      <c r="B16" s="805"/>
    </row>
    <row r="17" spans="1:2" ht="15.75">
      <c r="A17" s="800" t="s">
        <v>2327</v>
      </c>
      <c r="B17" s="806"/>
    </row>
  </sheetData>
  <mergeCells count="5">
    <mergeCell ref="A1:B1"/>
    <mergeCell ref="A3:G3"/>
    <mergeCell ref="A4:G4"/>
    <mergeCell ref="A5:G5"/>
    <mergeCell ref="A6:G6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view="pageBreakPreview" zoomScale="130" zoomScaleNormal="89" zoomScaleSheetLayoutView="130" workbookViewId="0">
      <pane ySplit="8" topLeftCell="A9" activePane="bottomLeft" state="frozen"/>
      <selection activeCell="F336" sqref="F336"/>
      <selection pane="bottomLeft" activeCell="L6" sqref="L6"/>
    </sheetView>
  </sheetViews>
  <sheetFormatPr defaultRowHeight="12.75"/>
  <cols>
    <col min="1" max="2" width="6" style="873" customWidth="1"/>
    <col min="3" max="3" width="61.6640625" style="873" customWidth="1"/>
    <col min="4" max="4" width="6.1640625" style="873" customWidth="1"/>
    <col min="5" max="5" width="10" style="873" customWidth="1"/>
    <col min="6" max="6" width="14.33203125" style="873" bestFit="1" customWidth="1"/>
    <col min="7" max="7" width="12" style="873" customWidth="1"/>
    <col min="8" max="8" width="15.33203125" style="873" customWidth="1"/>
    <col min="9" max="9" width="15.83203125" style="873" customWidth="1"/>
    <col min="10" max="10" width="13.6640625" style="873" customWidth="1"/>
    <col min="11" max="11" width="9.33203125" style="873"/>
    <col min="12" max="12" width="11.1640625" style="873" bestFit="1" customWidth="1"/>
    <col min="13" max="13" width="9.33203125" style="873"/>
    <col min="14" max="14" width="70.6640625" style="873" bestFit="1" customWidth="1"/>
    <col min="15" max="256" width="9.33203125" style="873"/>
    <col min="257" max="257" width="6" style="873" customWidth="1"/>
    <col min="258" max="258" width="12.1640625" style="873" customWidth="1"/>
    <col min="259" max="259" width="62.33203125" style="873" customWidth="1"/>
    <col min="260" max="260" width="6.1640625" style="873" customWidth="1"/>
    <col min="261" max="261" width="8.33203125" style="873" customWidth="1"/>
    <col min="262" max="262" width="12.83203125" style="873" bestFit="1" customWidth="1"/>
    <col min="263" max="263" width="11.1640625" style="873" customWidth="1"/>
    <col min="264" max="264" width="15.33203125" style="873" customWidth="1"/>
    <col min="265" max="265" width="15.83203125" style="873" customWidth="1"/>
    <col min="266" max="266" width="13.6640625" style="873" customWidth="1"/>
    <col min="267" max="269" width="9.33203125" style="873"/>
    <col min="270" max="270" width="70.6640625" style="873" bestFit="1" customWidth="1"/>
    <col min="271" max="512" width="9.33203125" style="873"/>
    <col min="513" max="513" width="6" style="873" customWidth="1"/>
    <col min="514" max="514" width="12.1640625" style="873" customWidth="1"/>
    <col min="515" max="515" width="62.33203125" style="873" customWidth="1"/>
    <col min="516" max="516" width="6.1640625" style="873" customWidth="1"/>
    <col min="517" max="517" width="8.33203125" style="873" customWidth="1"/>
    <col min="518" max="518" width="12.83203125" style="873" bestFit="1" customWidth="1"/>
    <col min="519" max="519" width="11.1640625" style="873" customWidth="1"/>
    <col min="520" max="520" width="15.33203125" style="873" customWidth="1"/>
    <col min="521" max="521" width="15.83203125" style="873" customWidth="1"/>
    <col min="522" max="522" width="13.6640625" style="873" customWidth="1"/>
    <col min="523" max="525" width="9.33203125" style="873"/>
    <col min="526" max="526" width="70.6640625" style="873" bestFit="1" customWidth="1"/>
    <col min="527" max="768" width="9.33203125" style="873"/>
    <col min="769" max="769" width="6" style="873" customWidth="1"/>
    <col min="770" max="770" width="12.1640625" style="873" customWidth="1"/>
    <col min="771" max="771" width="62.33203125" style="873" customWidth="1"/>
    <col min="772" max="772" width="6.1640625" style="873" customWidth="1"/>
    <col min="773" max="773" width="8.33203125" style="873" customWidth="1"/>
    <col min="774" max="774" width="12.83203125" style="873" bestFit="1" customWidth="1"/>
    <col min="775" max="775" width="11.1640625" style="873" customWidth="1"/>
    <col min="776" max="776" width="15.33203125" style="873" customWidth="1"/>
    <col min="777" max="777" width="15.83203125" style="873" customWidth="1"/>
    <col min="778" max="778" width="13.6640625" style="873" customWidth="1"/>
    <col min="779" max="781" width="9.33203125" style="873"/>
    <col min="782" max="782" width="70.6640625" style="873" bestFit="1" customWidth="1"/>
    <col min="783" max="1024" width="9.33203125" style="873"/>
    <col min="1025" max="1025" width="6" style="873" customWidth="1"/>
    <col min="1026" max="1026" width="12.1640625" style="873" customWidth="1"/>
    <col min="1027" max="1027" width="62.33203125" style="873" customWidth="1"/>
    <col min="1028" max="1028" width="6.1640625" style="873" customWidth="1"/>
    <col min="1029" max="1029" width="8.33203125" style="873" customWidth="1"/>
    <col min="1030" max="1030" width="12.83203125" style="873" bestFit="1" customWidth="1"/>
    <col min="1031" max="1031" width="11.1640625" style="873" customWidth="1"/>
    <col min="1032" max="1032" width="15.33203125" style="873" customWidth="1"/>
    <col min="1033" max="1033" width="15.83203125" style="873" customWidth="1"/>
    <col min="1034" max="1034" width="13.6640625" style="873" customWidth="1"/>
    <col min="1035" max="1037" width="9.33203125" style="873"/>
    <col min="1038" max="1038" width="70.6640625" style="873" bestFit="1" customWidth="1"/>
    <col min="1039" max="1280" width="9.33203125" style="873"/>
    <col min="1281" max="1281" width="6" style="873" customWidth="1"/>
    <col min="1282" max="1282" width="12.1640625" style="873" customWidth="1"/>
    <col min="1283" max="1283" width="62.33203125" style="873" customWidth="1"/>
    <col min="1284" max="1284" width="6.1640625" style="873" customWidth="1"/>
    <col min="1285" max="1285" width="8.33203125" style="873" customWidth="1"/>
    <col min="1286" max="1286" width="12.83203125" style="873" bestFit="1" customWidth="1"/>
    <col min="1287" max="1287" width="11.1640625" style="873" customWidth="1"/>
    <col min="1288" max="1288" width="15.33203125" style="873" customWidth="1"/>
    <col min="1289" max="1289" width="15.83203125" style="873" customWidth="1"/>
    <col min="1290" max="1290" width="13.6640625" style="873" customWidth="1"/>
    <col min="1291" max="1293" width="9.33203125" style="873"/>
    <col min="1294" max="1294" width="70.6640625" style="873" bestFit="1" customWidth="1"/>
    <col min="1295" max="1536" width="9.33203125" style="873"/>
    <col min="1537" max="1537" width="6" style="873" customWidth="1"/>
    <col min="1538" max="1538" width="12.1640625" style="873" customWidth="1"/>
    <col min="1539" max="1539" width="62.33203125" style="873" customWidth="1"/>
    <col min="1540" max="1540" width="6.1640625" style="873" customWidth="1"/>
    <col min="1541" max="1541" width="8.33203125" style="873" customWidth="1"/>
    <col min="1542" max="1542" width="12.83203125" style="873" bestFit="1" customWidth="1"/>
    <col min="1543" max="1543" width="11.1640625" style="873" customWidth="1"/>
    <col min="1544" max="1544" width="15.33203125" style="873" customWidth="1"/>
    <col min="1545" max="1545" width="15.83203125" style="873" customWidth="1"/>
    <col min="1546" max="1546" width="13.6640625" style="873" customWidth="1"/>
    <col min="1547" max="1549" width="9.33203125" style="873"/>
    <col min="1550" max="1550" width="70.6640625" style="873" bestFit="1" customWidth="1"/>
    <col min="1551" max="1792" width="9.33203125" style="873"/>
    <col min="1793" max="1793" width="6" style="873" customWidth="1"/>
    <col min="1794" max="1794" width="12.1640625" style="873" customWidth="1"/>
    <col min="1795" max="1795" width="62.33203125" style="873" customWidth="1"/>
    <col min="1796" max="1796" width="6.1640625" style="873" customWidth="1"/>
    <col min="1797" max="1797" width="8.33203125" style="873" customWidth="1"/>
    <col min="1798" max="1798" width="12.83203125" style="873" bestFit="1" customWidth="1"/>
    <col min="1799" max="1799" width="11.1640625" style="873" customWidth="1"/>
    <col min="1800" max="1800" width="15.33203125" style="873" customWidth="1"/>
    <col min="1801" max="1801" width="15.83203125" style="873" customWidth="1"/>
    <col min="1802" max="1802" width="13.6640625" style="873" customWidth="1"/>
    <col min="1803" max="1805" width="9.33203125" style="873"/>
    <col min="1806" max="1806" width="70.6640625" style="873" bestFit="1" customWidth="1"/>
    <col min="1807" max="2048" width="9.33203125" style="873"/>
    <col min="2049" max="2049" width="6" style="873" customWidth="1"/>
    <col min="2050" max="2050" width="12.1640625" style="873" customWidth="1"/>
    <col min="2051" max="2051" width="62.33203125" style="873" customWidth="1"/>
    <col min="2052" max="2052" width="6.1640625" style="873" customWidth="1"/>
    <col min="2053" max="2053" width="8.33203125" style="873" customWidth="1"/>
    <col min="2054" max="2054" width="12.83203125" style="873" bestFit="1" customWidth="1"/>
    <col min="2055" max="2055" width="11.1640625" style="873" customWidth="1"/>
    <col min="2056" max="2056" width="15.33203125" style="873" customWidth="1"/>
    <col min="2057" max="2057" width="15.83203125" style="873" customWidth="1"/>
    <col min="2058" max="2058" width="13.6640625" style="873" customWidth="1"/>
    <col min="2059" max="2061" width="9.33203125" style="873"/>
    <col min="2062" max="2062" width="70.6640625" style="873" bestFit="1" customWidth="1"/>
    <col min="2063" max="2304" width="9.33203125" style="873"/>
    <col min="2305" max="2305" width="6" style="873" customWidth="1"/>
    <col min="2306" max="2306" width="12.1640625" style="873" customWidth="1"/>
    <col min="2307" max="2307" width="62.33203125" style="873" customWidth="1"/>
    <col min="2308" max="2308" width="6.1640625" style="873" customWidth="1"/>
    <col min="2309" max="2309" width="8.33203125" style="873" customWidth="1"/>
    <col min="2310" max="2310" width="12.83203125" style="873" bestFit="1" customWidth="1"/>
    <col min="2311" max="2311" width="11.1640625" style="873" customWidth="1"/>
    <col min="2312" max="2312" width="15.33203125" style="873" customWidth="1"/>
    <col min="2313" max="2313" width="15.83203125" style="873" customWidth="1"/>
    <col min="2314" max="2314" width="13.6640625" style="873" customWidth="1"/>
    <col min="2315" max="2317" width="9.33203125" style="873"/>
    <col min="2318" max="2318" width="70.6640625" style="873" bestFit="1" customWidth="1"/>
    <col min="2319" max="2560" width="9.33203125" style="873"/>
    <col min="2561" max="2561" width="6" style="873" customWidth="1"/>
    <col min="2562" max="2562" width="12.1640625" style="873" customWidth="1"/>
    <col min="2563" max="2563" width="62.33203125" style="873" customWidth="1"/>
    <col min="2564" max="2564" width="6.1640625" style="873" customWidth="1"/>
    <col min="2565" max="2565" width="8.33203125" style="873" customWidth="1"/>
    <col min="2566" max="2566" width="12.83203125" style="873" bestFit="1" customWidth="1"/>
    <col min="2567" max="2567" width="11.1640625" style="873" customWidth="1"/>
    <col min="2568" max="2568" width="15.33203125" style="873" customWidth="1"/>
    <col min="2569" max="2569" width="15.83203125" style="873" customWidth="1"/>
    <col min="2570" max="2570" width="13.6640625" style="873" customWidth="1"/>
    <col min="2571" max="2573" width="9.33203125" style="873"/>
    <col min="2574" max="2574" width="70.6640625" style="873" bestFit="1" customWidth="1"/>
    <col min="2575" max="2816" width="9.33203125" style="873"/>
    <col min="2817" max="2817" width="6" style="873" customWidth="1"/>
    <col min="2818" max="2818" width="12.1640625" style="873" customWidth="1"/>
    <col min="2819" max="2819" width="62.33203125" style="873" customWidth="1"/>
    <col min="2820" max="2820" width="6.1640625" style="873" customWidth="1"/>
    <col min="2821" max="2821" width="8.33203125" style="873" customWidth="1"/>
    <col min="2822" max="2822" width="12.83203125" style="873" bestFit="1" customWidth="1"/>
    <col min="2823" max="2823" width="11.1640625" style="873" customWidth="1"/>
    <col min="2824" max="2824" width="15.33203125" style="873" customWidth="1"/>
    <col min="2825" max="2825" width="15.83203125" style="873" customWidth="1"/>
    <col min="2826" max="2826" width="13.6640625" style="873" customWidth="1"/>
    <col min="2827" max="2829" width="9.33203125" style="873"/>
    <col min="2830" max="2830" width="70.6640625" style="873" bestFit="1" customWidth="1"/>
    <col min="2831" max="3072" width="9.33203125" style="873"/>
    <col min="3073" max="3073" width="6" style="873" customWidth="1"/>
    <col min="3074" max="3074" width="12.1640625" style="873" customWidth="1"/>
    <col min="3075" max="3075" width="62.33203125" style="873" customWidth="1"/>
    <col min="3076" max="3076" width="6.1640625" style="873" customWidth="1"/>
    <col min="3077" max="3077" width="8.33203125" style="873" customWidth="1"/>
    <col min="3078" max="3078" width="12.83203125" style="873" bestFit="1" customWidth="1"/>
    <col min="3079" max="3079" width="11.1640625" style="873" customWidth="1"/>
    <col min="3080" max="3080" width="15.33203125" style="873" customWidth="1"/>
    <col min="3081" max="3081" width="15.83203125" style="873" customWidth="1"/>
    <col min="3082" max="3082" width="13.6640625" style="873" customWidth="1"/>
    <col min="3083" max="3085" width="9.33203125" style="873"/>
    <col min="3086" max="3086" width="70.6640625" style="873" bestFit="1" customWidth="1"/>
    <col min="3087" max="3328" width="9.33203125" style="873"/>
    <col min="3329" max="3329" width="6" style="873" customWidth="1"/>
    <col min="3330" max="3330" width="12.1640625" style="873" customWidth="1"/>
    <col min="3331" max="3331" width="62.33203125" style="873" customWidth="1"/>
    <col min="3332" max="3332" width="6.1640625" style="873" customWidth="1"/>
    <col min="3333" max="3333" width="8.33203125" style="873" customWidth="1"/>
    <col min="3334" max="3334" width="12.83203125" style="873" bestFit="1" customWidth="1"/>
    <col min="3335" max="3335" width="11.1640625" style="873" customWidth="1"/>
    <col min="3336" max="3336" width="15.33203125" style="873" customWidth="1"/>
    <col min="3337" max="3337" width="15.83203125" style="873" customWidth="1"/>
    <col min="3338" max="3338" width="13.6640625" style="873" customWidth="1"/>
    <col min="3339" max="3341" width="9.33203125" style="873"/>
    <col min="3342" max="3342" width="70.6640625" style="873" bestFit="1" customWidth="1"/>
    <col min="3343" max="3584" width="9.33203125" style="873"/>
    <col min="3585" max="3585" width="6" style="873" customWidth="1"/>
    <col min="3586" max="3586" width="12.1640625" style="873" customWidth="1"/>
    <col min="3587" max="3587" width="62.33203125" style="873" customWidth="1"/>
    <col min="3588" max="3588" width="6.1640625" style="873" customWidth="1"/>
    <col min="3589" max="3589" width="8.33203125" style="873" customWidth="1"/>
    <col min="3590" max="3590" width="12.83203125" style="873" bestFit="1" customWidth="1"/>
    <col min="3591" max="3591" width="11.1640625" style="873" customWidth="1"/>
    <col min="3592" max="3592" width="15.33203125" style="873" customWidth="1"/>
    <col min="3593" max="3593" width="15.83203125" style="873" customWidth="1"/>
    <col min="3594" max="3594" width="13.6640625" style="873" customWidth="1"/>
    <col min="3595" max="3597" width="9.33203125" style="873"/>
    <col min="3598" max="3598" width="70.6640625" style="873" bestFit="1" customWidth="1"/>
    <col min="3599" max="3840" width="9.33203125" style="873"/>
    <col min="3841" max="3841" width="6" style="873" customWidth="1"/>
    <col min="3842" max="3842" width="12.1640625" style="873" customWidth="1"/>
    <col min="3843" max="3843" width="62.33203125" style="873" customWidth="1"/>
    <col min="3844" max="3844" width="6.1640625" style="873" customWidth="1"/>
    <col min="3845" max="3845" width="8.33203125" style="873" customWidth="1"/>
    <col min="3846" max="3846" width="12.83203125" style="873" bestFit="1" customWidth="1"/>
    <col min="3847" max="3847" width="11.1640625" style="873" customWidth="1"/>
    <col min="3848" max="3848" width="15.33203125" style="873" customWidth="1"/>
    <col min="3849" max="3849" width="15.83203125" style="873" customWidth="1"/>
    <col min="3850" max="3850" width="13.6640625" style="873" customWidth="1"/>
    <col min="3851" max="3853" width="9.33203125" style="873"/>
    <col min="3854" max="3854" width="70.6640625" style="873" bestFit="1" customWidth="1"/>
    <col min="3855" max="4096" width="9.33203125" style="873"/>
    <col min="4097" max="4097" width="6" style="873" customWidth="1"/>
    <col min="4098" max="4098" width="12.1640625" style="873" customWidth="1"/>
    <col min="4099" max="4099" width="62.33203125" style="873" customWidth="1"/>
    <col min="4100" max="4100" width="6.1640625" style="873" customWidth="1"/>
    <col min="4101" max="4101" width="8.33203125" style="873" customWidth="1"/>
    <col min="4102" max="4102" width="12.83203125" style="873" bestFit="1" customWidth="1"/>
    <col min="4103" max="4103" width="11.1640625" style="873" customWidth="1"/>
    <col min="4104" max="4104" width="15.33203125" style="873" customWidth="1"/>
    <col min="4105" max="4105" width="15.83203125" style="873" customWidth="1"/>
    <col min="4106" max="4106" width="13.6640625" style="873" customWidth="1"/>
    <col min="4107" max="4109" width="9.33203125" style="873"/>
    <col min="4110" max="4110" width="70.6640625" style="873" bestFit="1" customWidth="1"/>
    <col min="4111" max="4352" width="9.33203125" style="873"/>
    <col min="4353" max="4353" width="6" style="873" customWidth="1"/>
    <col min="4354" max="4354" width="12.1640625" style="873" customWidth="1"/>
    <col min="4355" max="4355" width="62.33203125" style="873" customWidth="1"/>
    <col min="4356" max="4356" width="6.1640625" style="873" customWidth="1"/>
    <col min="4357" max="4357" width="8.33203125" style="873" customWidth="1"/>
    <col min="4358" max="4358" width="12.83203125" style="873" bestFit="1" customWidth="1"/>
    <col min="4359" max="4359" width="11.1640625" style="873" customWidth="1"/>
    <col min="4360" max="4360" width="15.33203125" style="873" customWidth="1"/>
    <col min="4361" max="4361" width="15.83203125" style="873" customWidth="1"/>
    <col min="4362" max="4362" width="13.6640625" style="873" customWidth="1"/>
    <col min="4363" max="4365" width="9.33203125" style="873"/>
    <col min="4366" max="4366" width="70.6640625" style="873" bestFit="1" customWidth="1"/>
    <col min="4367" max="4608" width="9.33203125" style="873"/>
    <col min="4609" max="4609" width="6" style="873" customWidth="1"/>
    <col min="4610" max="4610" width="12.1640625" style="873" customWidth="1"/>
    <col min="4611" max="4611" width="62.33203125" style="873" customWidth="1"/>
    <col min="4612" max="4612" width="6.1640625" style="873" customWidth="1"/>
    <col min="4613" max="4613" width="8.33203125" style="873" customWidth="1"/>
    <col min="4614" max="4614" width="12.83203125" style="873" bestFit="1" customWidth="1"/>
    <col min="4615" max="4615" width="11.1640625" style="873" customWidth="1"/>
    <col min="4616" max="4616" width="15.33203125" style="873" customWidth="1"/>
    <col min="4617" max="4617" width="15.83203125" style="873" customWidth="1"/>
    <col min="4618" max="4618" width="13.6640625" style="873" customWidth="1"/>
    <col min="4619" max="4621" width="9.33203125" style="873"/>
    <col min="4622" max="4622" width="70.6640625" style="873" bestFit="1" customWidth="1"/>
    <col min="4623" max="4864" width="9.33203125" style="873"/>
    <col min="4865" max="4865" width="6" style="873" customWidth="1"/>
    <col min="4866" max="4866" width="12.1640625" style="873" customWidth="1"/>
    <col min="4867" max="4867" width="62.33203125" style="873" customWidth="1"/>
    <col min="4868" max="4868" width="6.1640625" style="873" customWidth="1"/>
    <col min="4869" max="4869" width="8.33203125" style="873" customWidth="1"/>
    <col min="4870" max="4870" width="12.83203125" style="873" bestFit="1" customWidth="1"/>
    <col min="4871" max="4871" width="11.1640625" style="873" customWidth="1"/>
    <col min="4872" max="4872" width="15.33203125" style="873" customWidth="1"/>
    <col min="4873" max="4873" width="15.83203125" style="873" customWidth="1"/>
    <col min="4874" max="4874" width="13.6640625" style="873" customWidth="1"/>
    <col min="4875" max="4877" width="9.33203125" style="873"/>
    <col min="4878" max="4878" width="70.6640625" style="873" bestFit="1" customWidth="1"/>
    <col min="4879" max="5120" width="9.33203125" style="873"/>
    <col min="5121" max="5121" width="6" style="873" customWidth="1"/>
    <col min="5122" max="5122" width="12.1640625" style="873" customWidth="1"/>
    <col min="5123" max="5123" width="62.33203125" style="873" customWidth="1"/>
    <col min="5124" max="5124" width="6.1640625" style="873" customWidth="1"/>
    <col min="5125" max="5125" width="8.33203125" style="873" customWidth="1"/>
    <col min="5126" max="5126" width="12.83203125" style="873" bestFit="1" customWidth="1"/>
    <col min="5127" max="5127" width="11.1640625" style="873" customWidth="1"/>
    <col min="5128" max="5128" width="15.33203125" style="873" customWidth="1"/>
    <col min="5129" max="5129" width="15.83203125" style="873" customWidth="1"/>
    <col min="5130" max="5130" width="13.6640625" style="873" customWidth="1"/>
    <col min="5131" max="5133" width="9.33203125" style="873"/>
    <col min="5134" max="5134" width="70.6640625" style="873" bestFit="1" customWidth="1"/>
    <col min="5135" max="5376" width="9.33203125" style="873"/>
    <col min="5377" max="5377" width="6" style="873" customWidth="1"/>
    <col min="5378" max="5378" width="12.1640625" style="873" customWidth="1"/>
    <col min="5379" max="5379" width="62.33203125" style="873" customWidth="1"/>
    <col min="5380" max="5380" width="6.1640625" style="873" customWidth="1"/>
    <col min="5381" max="5381" width="8.33203125" style="873" customWidth="1"/>
    <col min="5382" max="5382" width="12.83203125" style="873" bestFit="1" customWidth="1"/>
    <col min="5383" max="5383" width="11.1640625" style="873" customWidth="1"/>
    <col min="5384" max="5384" width="15.33203125" style="873" customWidth="1"/>
    <col min="5385" max="5385" width="15.83203125" style="873" customWidth="1"/>
    <col min="5386" max="5386" width="13.6640625" style="873" customWidth="1"/>
    <col min="5387" max="5389" width="9.33203125" style="873"/>
    <col min="5390" max="5390" width="70.6640625" style="873" bestFit="1" customWidth="1"/>
    <col min="5391" max="5632" width="9.33203125" style="873"/>
    <col min="5633" max="5633" width="6" style="873" customWidth="1"/>
    <col min="5634" max="5634" width="12.1640625" style="873" customWidth="1"/>
    <col min="5635" max="5635" width="62.33203125" style="873" customWidth="1"/>
    <col min="5636" max="5636" width="6.1640625" style="873" customWidth="1"/>
    <col min="5637" max="5637" width="8.33203125" style="873" customWidth="1"/>
    <col min="5638" max="5638" width="12.83203125" style="873" bestFit="1" customWidth="1"/>
    <col min="5639" max="5639" width="11.1640625" style="873" customWidth="1"/>
    <col min="5640" max="5640" width="15.33203125" style="873" customWidth="1"/>
    <col min="5641" max="5641" width="15.83203125" style="873" customWidth="1"/>
    <col min="5642" max="5642" width="13.6640625" style="873" customWidth="1"/>
    <col min="5643" max="5645" width="9.33203125" style="873"/>
    <col min="5646" max="5646" width="70.6640625" style="873" bestFit="1" customWidth="1"/>
    <col min="5647" max="5888" width="9.33203125" style="873"/>
    <col min="5889" max="5889" width="6" style="873" customWidth="1"/>
    <col min="5890" max="5890" width="12.1640625" style="873" customWidth="1"/>
    <col min="5891" max="5891" width="62.33203125" style="873" customWidth="1"/>
    <col min="5892" max="5892" width="6.1640625" style="873" customWidth="1"/>
    <col min="5893" max="5893" width="8.33203125" style="873" customWidth="1"/>
    <col min="5894" max="5894" width="12.83203125" style="873" bestFit="1" customWidth="1"/>
    <col min="5895" max="5895" width="11.1640625" style="873" customWidth="1"/>
    <col min="5896" max="5896" width="15.33203125" style="873" customWidth="1"/>
    <col min="5897" max="5897" width="15.83203125" style="873" customWidth="1"/>
    <col min="5898" max="5898" width="13.6640625" style="873" customWidth="1"/>
    <col min="5899" max="5901" width="9.33203125" style="873"/>
    <col min="5902" max="5902" width="70.6640625" style="873" bestFit="1" customWidth="1"/>
    <col min="5903" max="6144" width="9.33203125" style="873"/>
    <col min="6145" max="6145" width="6" style="873" customWidth="1"/>
    <col min="6146" max="6146" width="12.1640625" style="873" customWidth="1"/>
    <col min="6147" max="6147" width="62.33203125" style="873" customWidth="1"/>
    <col min="6148" max="6148" width="6.1640625" style="873" customWidth="1"/>
    <col min="6149" max="6149" width="8.33203125" style="873" customWidth="1"/>
    <col min="6150" max="6150" width="12.83203125" style="873" bestFit="1" customWidth="1"/>
    <col min="6151" max="6151" width="11.1640625" style="873" customWidth="1"/>
    <col min="6152" max="6152" width="15.33203125" style="873" customWidth="1"/>
    <col min="6153" max="6153" width="15.83203125" style="873" customWidth="1"/>
    <col min="6154" max="6154" width="13.6640625" style="873" customWidth="1"/>
    <col min="6155" max="6157" width="9.33203125" style="873"/>
    <col min="6158" max="6158" width="70.6640625" style="873" bestFit="1" customWidth="1"/>
    <col min="6159" max="6400" width="9.33203125" style="873"/>
    <col min="6401" max="6401" width="6" style="873" customWidth="1"/>
    <col min="6402" max="6402" width="12.1640625" style="873" customWidth="1"/>
    <col min="6403" max="6403" width="62.33203125" style="873" customWidth="1"/>
    <col min="6404" max="6404" width="6.1640625" style="873" customWidth="1"/>
    <col min="6405" max="6405" width="8.33203125" style="873" customWidth="1"/>
    <col min="6406" max="6406" width="12.83203125" style="873" bestFit="1" customWidth="1"/>
    <col min="6407" max="6407" width="11.1640625" style="873" customWidth="1"/>
    <col min="6408" max="6408" width="15.33203125" style="873" customWidth="1"/>
    <col min="6409" max="6409" width="15.83203125" style="873" customWidth="1"/>
    <col min="6410" max="6410" width="13.6640625" style="873" customWidth="1"/>
    <col min="6411" max="6413" width="9.33203125" style="873"/>
    <col min="6414" max="6414" width="70.6640625" style="873" bestFit="1" customWidth="1"/>
    <col min="6415" max="6656" width="9.33203125" style="873"/>
    <col min="6657" max="6657" width="6" style="873" customWidth="1"/>
    <col min="6658" max="6658" width="12.1640625" style="873" customWidth="1"/>
    <col min="6659" max="6659" width="62.33203125" style="873" customWidth="1"/>
    <col min="6660" max="6660" width="6.1640625" style="873" customWidth="1"/>
    <col min="6661" max="6661" width="8.33203125" style="873" customWidth="1"/>
    <col min="6662" max="6662" width="12.83203125" style="873" bestFit="1" customWidth="1"/>
    <col min="6663" max="6663" width="11.1640625" style="873" customWidth="1"/>
    <col min="6664" max="6664" width="15.33203125" style="873" customWidth="1"/>
    <col min="6665" max="6665" width="15.83203125" style="873" customWidth="1"/>
    <col min="6666" max="6666" width="13.6640625" style="873" customWidth="1"/>
    <col min="6667" max="6669" width="9.33203125" style="873"/>
    <col min="6670" max="6670" width="70.6640625" style="873" bestFit="1" customWidth="1"/>
    <col min="6671" max="6912" width="9.33203125" style="873"/>
    <col min="6913" max="6913" width="6" style="873" customWidth="1"/>
    <col min="6914" max="6914" width="12.1640625" style="873" customWidth="1"/>
    <col min="6915" max="6915" width="62.33203125" style="873" customWidth="1"/>
    <col min="6916" max="6916" width="6.1640625" style="873" customWidth="1"/>
    <col min="6917" max="6917" width="8.33203125" style="873" customWidth="1"/>
    <col min="6918" max="6918" width="12.83203125" style="873" bestFit="1" customWidth="1"/>
    <col min="6919" max="6919" width="11.1640625" style="873" customWidth="1"/>
    <col min="6920" max="6920" width="15.33203125" style="873" customWidth="1"/>
    <col min="6921" max="6921" width="15.83203125" style="873" customWidth="1"/>
    <col min="6922" max="6922" width="13.6640625" style="873" customWidth="1"/>
    <col min="6923" max="6925" width="9.33203125" style="873"/>
    <col min="6926" max="6926" width="70.6640625" style="873" bestFit="1" customWidth="1"/>
    <col min="6927" max="7168" width="9.33203125" style="873"/>
    <col min="7169" max="7169" width="6" style="873" customWidth="1"/>
    <col min="7170" max="7170" width="12.1640625" style="873" customWidth="1"/>
    <col min="7171" max="7171" width="62.33203125" style="873" customWidth="1"/>
    <col min="7172" max="7172" width="6.1640625" style="873" customWidth="1"/>
    <col min="7173" max="7173" width="8.33203125" style="873" customWidth="1"/>
    <col min="7174" max="7174" width="12.83203125" style="873" bestFit="1" customWidth="1"/>
    <col min="7175" max="7175" width="11.1640625" style="873" customWidth="1"/>
    <col min="7176" max="7176" width="15.33203125" style="873" customWidth="1"/>
    <col min="7177" max="7177" width="15.83203125" style="873" customWidth="1"/>
    <col min="7178" max="7178" width="13.6640625" style="873" customWidth="1"/>
    <col min="7179" max="7181" width="9.33203125" style="873"/>
    <col min="7182" max="7182" width="70.6640625" style="873" bestFit="1" customWidth="1"/>
    <col min="7183" max="7424" width="9.33203125" style="873"/>
    <col min="7425" max="7425" width="6" style="873" customWidth="1"/>
    <col min="7426" max="7426" width="12.1640625" style="873" customWidth="1"/>
    <col min="7427" max="7427" width="62.33203125" style="873" customWidth="1"/>
    <col min="7428" max="7428" width="6.1640625" style="873" customWidth="1"/>
    <col min="7429" max="7429" width="8.33203125" style="873" customWidth="1"/>
    <col min="7430" max="7430" width="12.83203125" style="873" bestFit="1" customWidth="1"/>
    <col min="7431" max="7431" width="11.1640625" style="873" customWidth="1"/>
    <col min="7432" max="7432" width="15.33203125" style="873" customWidth="1"/>
    <col min="7433" max="7433" width="15.83203125" style="873" customWidth="1"/>
    <col min="7434" max="7434" width="13.6640625" style="873" customWidth="1"/>
    <col min="7435" max="7437" width="9.33203125" style="873"/>
    <col min="7438" max="7438" width="70.6640625" style="873" bestFit="1" customWidth="1"/>
    <col min="7439" max="7680" width="9.33203125" style="873"/>
    <col min="7681" max="7681" width="6" style="873" customWidth="1"/>
    <col min="7682" max="7682" width="12.1640625" style="873" customWidth="1"/>
    <col min="7683" max="7683" width="62.33203125" style="873" customWidth="1"/>
    <col min="7684" max="7684" width="6.1640625" style="873" customWidth="1"/>
    <col min="7685" max="7685" width="8.33203125" style="873" customWidth="1"/>
    <col min="7686" max="7686" width="12.83203125" style="873" bestFit="1" customWidth="1"/>
    <col min="7687" max="7687" width="11.1640625" style="873" customWidth="1"/>
    <col min="7688" max="7688" width="15.33203125" style="873" customWidth="1"/>
    <col min="7689" max="7689" width="15.83203125" style="873" customWidth="1"/>
    <col min="7690" max="7690" width="13.6640625" style="873" customWidth="1"/>
    <col min="7691" max="7693" width="9.33203125" style="873"/>
    <col min="7694" max="7694" width="70.6640625" style="873" bestFit="1" customWidth="1"/>
    <col min="7695" max="7936" width="9.33203125" style="873"/>
    <col min="7937" max="7937" width="6" style="873" customWidth="1"/>
    <col min="7938" max="7938" width="12.1640625" style="873" customWidth="1"/>
    <col min="7939" max="7939" width="62.33203125" style="873" customWidth="1"/>
    <col min="7940" max="7940" width="6.1640625" style="873" customWidth="1"/>
    <col min="7941" max="7941" width="8.33203125" style="873" customWidth="1"/>
    <col min="7942" max="7942" width="12.83203125" style="873" bestFit="1" customWidth="1"/>
    <col min="7943" max="7943" width="11.1640625" style="873" customWidth="1"/>
    <col min="7944" max="7944" width="15.33203125" style="873" customWidth="1"/>
    <col min="7945" max="7945" width="15.83203125" style="873" customWidth="1"/>
    <col min="7946" max="7946" width="13.6640625" style="873" customWidth="1"/>
    <col min="7947" max="7949" width="9.33203125" style="873"/>
    <col min="7950" max="7950" width="70.6640625" style="873" bestFit="1" customWidth="1"/>
    <col min="7951" max="8192" width="9.33203125" style="873"/>
    <col min="8193" max="8193" width="6" style="873" customWidth="1"/>
    <col min="8194" max="8194" width="12.1640625" style="873" customWidth="1"/>
    <col min="8195" max="8195" width="62.33203125" style="873" customWidth="1"/>
    <col min="8196" max="8196" width="6.1640625" style="873" customWidth="1"/>
    <col min="8197" max="8197" width="8.33203125" style="873" customWidth="1"/>
    <col min="8198" max="8198" width="12.83203125" style="873" bestFit="1" customWidth="1"/>
    <col min="8199" max="8199" width="11.1640625" style="873" customWidth="1"/>
    <col min="8200" max="8200" width="15.33203125" style="873" customWidth="1"/>
    <col min="8201" max="8201" width="15.83203125" style="873" customWidth="1"/>
    <col min="8202" max="8202" width="13.6640625" style="873" customWidth="1"/>
    <col min="8203" max="8205" width="9.33203125" style="873"/>
    <col min="8206" max="8206" width="70.6640625" style="873" bestFit="1" customWidth="1"/>
    <col min="8207" max="8448" width="9.33203125" style="873"/>
    <col min="8449" max="8449" width="6" style="873" customWidth="1"/>
    <col min="8450" max="8450" width="12.1640625" style="873" customWidth="1"/>
    <col min="8451" max="8451" width="62.33203125" style="873" customWidth="1"/>
    <col min="8452" max="8452" width="6.1640625" style="873" customWidth="1"/>
    <col min="8453" max="8453" width="8.33203125" style="873" customWidth="1"/>
    <col min="8454" max="8454" width="12.83203125" style="873" bestFit="1" customWidth="1"/>
    <col min="8455" max="8455" width="11.1640625" style="873" customWidth="1"/>
    <col min="8456" max="8456" width="15.33203125" style="873" customWidth="1"/>
    <col min="8457" max="8457" width="15.83203125" style="873" customWidth="1"/>
    <col min="8458" max="8458" width="13.6640625" style="873" customWidth="1"/>
    <col min="8459" max="8461" width="9.33203125" style="873"/>
    <col min="8462" max="8462" width="70.6640625" style="873" bestFit="1" customWidth="1"/>
    <col min="8463" max="8704" width="9.33203125" style="873"/>
    <col min="8705" max="8705" width="6" style="873" customWidth="1"/>
    <col min="8706" max="8706" width="12.1640625" style="873" customWidth="1"/>
    <col min="8707" max="8707" width="62.33203125" style="873" customWidth="1"/>
    <col min="8708" max="8708" width="6.1640625" style="873" customWidth="1"/>
    <col min="8709" max="8709" width="8.33203125" style="873" customWidth="1"/>
    <col min="8710" max="8710" width="12.83203125" style="873" bestFit="1" customWidth="1"/>
    <col min="8711" max="8711" width="11.1640625" style="873" customWidth="1"/>
    <col min="8712" max="8712" width="15.33203125" style="873" customWidth="1"/>
    <col min="8713" max="8713" width="15.83203125" style="873" customWidth="1"/>
    <col min="8714" max="8714" width="13.6640625" style="873" customWidth="1"/>
    <col min="8715" max="8717" width="9.33203125" style="873"/>
    <col min="8718" max="8718" width="70.6640625" style="873" bestFit="1" customWidth="1"/>
    <col min="8719" max="8960" width="9.33203125" style="873"/>
    <col min="8961" max="8961" width="6" style="873" customWidth="1"/>
    <col min="8962" max="8962" width="12.1640625" style="873" customWidth="1"/>
    <col min="8963" max="8963" width="62.33203125" style="873" customWidth="1"/>
    <col min="8964" max="8964" width="6.1640625" style="873" customWidth="1"/>
    <col min="8965" max="8965" width="8.33203125" style="873" customWidth="1"/>
    <col min="8966" max="8966" width="12.83203125" style="873" bestFit="1" customWidth="1"/>
    <col min="8967" max="8967" width="11.1640625" style="873" customWidth="1"/>
    <col min="8968" max="8968" width="15.33203125" style="873" customWidth="1"/>
    <col min="8969" max="8969" width="15.83203125" style="873" customWidth="1"/>
    <col min="8970" max="8970" width="13.6640625" style="873" customWidth="1"/>
    <col min="8971" max="8973" width="9.33203125" style="873"/>
    <col min="8974" max="8974" width="70.6640625" style="873" bestFit="1" customWidth="1"/>
    <col min="8975" max="9216" width="9.33203125" style="873"/>
    <col min="9217" max="9217" width="6" style="873" customWidth="1"/>
    <col min="9218" max="9218" width="12.1640625" style="873" customWidth="1"/>
    <col min="9219" max="9219" width="62.33203125" style="873" customWidth="1"/>
    <col min="9220" max="9220" width="6.1640625" style="873" customWidth="1"/>
    <col min="9221" max="9221" width="8.33203125" style="873" customWidth="1"/>
    <col min="9222" max="9222" width="12.83203125" style="873" bestFit="1" customWidth="1"/>
    <col min="9223" max="9223" width="11.1640625" style="873" customWidth="1"/>
    <col min="9224" max="9224" width="15.33203125" style="873" customWidth="1"/>
    <col min="9225" max="9225" width="15.83203125" style="873" customWidth="1"/>
    <col min="9226" max="9226" width="13.6640625" style="873" customWidth="1"/>
    <col min="9227" max="9229" width="9.33203125" style="873"/>
    <col min="9230" max="9230" width="70.6640625" style="873" bestFit="1" customWidth="1"/>
    <col min="9231" max="9472" width="9.33203125" style="873"/>
    <col min="9473" max="9473" width="6" style="873" customWidth="1"/>
    <col min="9474" max="9474" width="12.1640625" style="873" customWidth="1"/>
    <col min="9475" max="9475" width="62.33203125" style="873" customWidth="1"/>
    <col min="9476" max="9476" width="6.1640625" style="873" customWidth="1"/>
    <col min="9477" max="9477" width="8.33203125" style="873" customWidth="1"/>
    <col min="9478" max="9478" width="12.83203125" style="873" bestFit="1" customWidth="1"/>
    <col min="9479" max="9479" width="11.1640625" style="873" customWidth="1"/>
    <col min="9480" max="9480" width="15.33203125" style="873" customWidth="1"/>
    <col min="9481" max="9481" width="15.83203125" style="873" customWidth="1"/>
    <col min="9482" max="9482" width="13.6640625" style="873" customWidth="1"/>
    <col min="9483" max="9485" width="9.33203125" style="873"/>
    <col min="9486" max="9486" width="70.6640625" style="873" bestFit="1" customWidth="1"/>
    <col min="9487" max="9728" width="9.33203125" style="873"/>
    <col min="9729" max="9729" width="6" style="873" customWidth="1"/>
    <col min="9730" max="9730" width="12.1640625" style="873" customWidth="1"/>
    <col min="9731" max="9731" width="62.33203125" style="873" customWidth="1"/>
    <col min="9732" max="9732" width="6.1640625" style="873" customWidth="1"/>
    <col min="9733" max="9733" width="8.33203125" style="873" customWidth="1"/>
    <col min="9734" max="9734" width="12.83203125" style="873" bestFit="1" customWidth="1"/>
    <col min="9735" max="9735" width="11.1640625" style="873" customWidth="1"/>
    <col min="9736" max="9736" width="15.33203125" style="873" customWidth="1"/>
    <col min="9737" max="9737" width="15.83203125" style="873" customWidth="1"/>
    <col min="9738" max="9738" width="13.6640625" style="873" customWidth="1"/>
    <col min="9739" max="9741" width="9.33203125" style="873"/>
    <col min="9742" max="9742" width="70.6640625" style="873" bestFit="1" customWidth="1"/>
    <col min="9743" max="9984" width="9.33203125" style="873"/>
    <col min="9985" max="9985" width="6" style="873" customWidth="1"/>
    <col min="9986" max="9986" width="12.1640625" style="873" customWidth="1"/>
    <col min="9987" max="9987" width="62.33203125" style="873" customWidth="1"/>
    <col min="9988" max="9988" width="6.1640625" style="873" customWidth="1"/>
    <col min="9989" max="9989" width="8.33203125" style="873" customWidth="1"/>
    <col min="9990" max="9990" width="12.83203125" style="873" bestFit="1" customWidth="1"/>
    <col min="9991" max="9991" width="11.1640625" style="873" customWidth="1"/>
    <col min="9992" max="9992" width="15.33203125" style="873" customWidth="1"/>
    <col min="9993" max="9993" width="15.83203125" style="873" customWidth="1"/>
    <col min="9994" max="9994" width="13.6640625" style="873" customWidth="1"/>
    <col min="9995" max="9997" width="9.33203125" style="873"/>
    <col min="9998" max="9998" width="70.6640625" style="873" bestFit="1" customWidth="1"/>
    <col min="9999" max="10240" width="9.33203125" style="873"/>
    <col min="10241" max="10241" width="6" style="873" customWidth="1"/>
    <col min="10242" max="10242" width="12.1640625" style="873" customWidth="1"/>
    <col min="10243" max="10243" width="62.33203125" style="873" customWidth="1"/>
    <col min="10244" max="10244" width="6.1640625" style="873" customWidth="1"/>
    <col min="10245" max="10245" width="8.33203125" style="873" customWidth="1"/>
    <col min="10246" max="10246" width="12.83203125" style="873" bestFit="1" customWidth="1"/>
    <col min="10247" max="10247" width="11.1640625" style="873" customWidth="1"/>
    <col min="10248" max="10248" width="15.33203125" style="873" customWidth="1"/>
    <col min="10249" max="10249" width="15.83203125" style="873" customWidth="1"/>
    <col min="10250" max="10250" width="13.6640625" style="873" customWidth="1"/>
    <col min="10251" max="10253" width="9.33203125" style="873"/>
    <col min="10254" max="10254" width="70.6640625" style="873" bestFit="1" customWidth="1"/>
    <col min="10255" max="10496" width="9.33203125" style="873"/>
    <col min="10497" max="10497" width="6" style="873" customWidth="1"/>
    <col min="10498" max="10498" width="12.1640625" style="873" customWidth="1"/>
    <col min="10499" max="10499" width="62.33203125" style="873" customWidth="1"/>
    <col min="10500" max="10500" width="6.1640625" style="873" customWidth="1"/>
    <col min="10501" max="10501" width="8.33203125" style="873" customWidth="1"/>
    <col min="10502" max="10502" width="12.83203125" style="873" bestFit="1" customWidth="1"/>
    <col min="10503" max="10503" width="11.1640625" style="873" customWidth="1"/>
    <col min="10504" max="10504" width="15.33203125" style="873" customWidth="1"/>
    <col min="10505" max="10505" width="15.83203125" style="873" customWidth="1"/>
    <col min="10506" max="10506" width="13.6640625" style="873" customWidth="1"/>
    <col min="10507" max="10509" width="9.33203125" style="873"/>
    <col min="10510" max="10510" width="70.6640625" style="873" bestFit="1" customWidth="1"/>
    <col min="10511" max="10752" width="9.33203125" style="873"/>
    <col min="10753" max="10753" width="6" style="873" customWidth="1"/>
    <col min="10754" max="10754" width="12.1640625" style="873" customWidth="1"/>
    <col min="10755" max="10755" width="62.33203125" style="873" customWidth="1"/>
    <col min="10756" max="10756" width="6.1640625" style="873" customWidth="1"/>
    <col min="10757" max="10757" width="8.33203125" style="873" customWidth="1"/>
    <col min="10758" max="10758" width="12.83203125" style="873" bestFit="1" customWidth="1"/>
    <col min="10759" max="10759" width="11.1640625" style="873" customWidth="1"/>
    <col min="10760" max="10760" width="15.33203125" style="873" customWidth="1"/>
    <col min="10761" max="10761" width="15.83203125" style="873" customWidth="1"/>
    <col min="10762" max="10762" width="13.6640625" style="873" customWidth="1"/>
    <col min="10763" max="10765" width="9.33203125" style="873"/>
    <col min="10766" max="10766" width="70.6640625" style="873" bestFit="1" customWidth="1"/>
    <col min="10767" max="11008" width="9.33203125" style="873"/>
    <col min="11009" max="11009" width="6" style="873" customWidth="1"/>
    <col min="11010" max="11010" width="12.1640625" style="873" customWidth="1"/>
    <col min="11011" max="11011" width="62.33203125" style="873" customWidth="1"/>
    <col min="11012" max="11012" width="6.1640625" style="873" customWidth="1"/>
    <col min="11013" max="11013" width="8.33203125" style="873" customWidth="1"/>
    <col min="11014" max="11014" width="12.83203125" style="873" bestFit="1" customWidth="1"/>
    <col min="11015" max="11015" width="11.1640625" style="873" customWidth="1"/>
    <col min="11016" max="11016" width="15.33203125" style="873" customWidth="1"/>
    <col min="11017" max="11017" width="15.83203125" style="873" customWidth="1"/>
    <col min="11018" max="11018" width="13.6640625" style="873" customWidth="1"/>
    <col min="11019" max="11021" width="9.33203125" style="873"/>
    <col min="11022" max="11022" width="70.6640625" style="873" bestFit="1" customWidth="1"/>
    <col min="11023" max="11264" width="9.33203125" style="873"/>
    <col min="11265" max="11265" width="6" style="873" customWidth="1"/>
    <col min="11266" max="11266" width="12.1640625" style="873" customWidth="1"/>
    <col min="11267" max="11267" width="62.33203125" style="873" customWidth="1"/>
    <col min="11268" max="11268" width="6.1640625" style="873" customWidth="1"/>
    <col min="11269" max="11269" width="8.33203125" style="873" customWidth="1"/>
    <col min="11270" max="11270" width="12.83203125" style="873" bestFit="1" customWidth="1"/>
    <col min="11271" max="11271" width="11.1640625" style="873" customWidth="1"/>
    <col min="11272" max="11272" width="15.33203125" style="873" customWidth="1"/>
    <col min="11273" max="11273" width="15.83203125" style="873" customWidth="1"/>
    <col min="11274" max="11274" width="13.6640625" style="873" customWidth="1"/>
    <col min="11275" max="11277" width="9.33203125" style="873"/>
    <col min="11278" max="11278" width="70.6640625" style="873" bestFit="1" customWidth="1"/>
    <col min="11279" max="11520" width="9.33203125" style="873"/>
    <col min="11521" max="11521" width="6" style="873" customWidth="1"/>
    <col min="11522" max="11522" width="12.1640625" style="873" customWidth="1"/>
    <col min="11523" max="11523" width="62.33203125" style="873" customWidth="1"/>
    <col min="11524" max="11524" width="6.1640625" style="873" customWidth="1"/>
    <col min="11525" max="11525" width="8.33203125" style="873" customWidth="1"/>
    <col min="11526" max="11526" width="12.83203125" style="873" bestFit="1" customWidth="1"/>
    <col min="11527" max="11527" width="11.1640625" style="873" customWidth="1"/>
    <col min="11528" max="11528" width="15.33203125" style="873" customWidth="1"/>
    <col min="11529" max="11529" width="15.83203125" style="873" customWidth="1"/>
    <col min="11530" max="11530" width="13.6640625" style="873" customWidth="1"/>
    <col min="11531" max="11533" width="9.33203125" style="873"/>
    <col min="11534" max="11534" width="70.6640625" style="873" bestFit="1" customWidth="1"/>
    <col min="11535" max="11776" width="9.33203125" style="873"/>
    <col min="11777" max="11777" width="6" style="873" customWidth="1"/>
    <col min="11778" max="11778" width="12.1640625" style="873" customWidth="1"/>
    <col min="11779" max="11779" width="62.33203125" style="873" customWidth="1"/>
    <col min="11780" max="11780" width="6.1640625" style="873" customWidth="1"/>
    <col min="11781" max="11781" width="8.33203125" style="873" customWidth="1"/>
    <col min="11782" max="11782" width="12.83203125" style="873" bestFit="1" customWidth="1"/>
    <col min="11783" max="11783" width="11.1640625" style="873" customWidth="1"/>
    <col min="11784" max="11784" width="15.33203125" style="873" customWidth="1"/>
    <col min="11785" max="11785" width="15.83203125" style="873" customWidth="1"/>
    <col min="11786" max="11786" width="13.6640625" style="873" customWidth="1"/>
    <col min="11787" max="11789" width="9.33203125" style="873"/>
    <col min="11790" max="11790" width="70.6640625" style="873" bestFit="1" customWidth="1"/>
    <col min="11791" max="12032" width="9.33203125" style="873"/>
    <col min="12033" max="12033" width="6" style="873" customWidth="1"/>
    <col min="12034" max="12034" width="12.1640625" style="873" customWidth="1"/>
    <col min="12035" max="12035" width="62.33203125" style="873" customWidth="1"/>
    <col min="12036" max="12036" width="6.1640625" style="873" customWidth="1"/>
    <col min="12037" max="12037" width="8.33203125" style="873" customWidth="1"/>
    <col min="12038" max="12038" width="12.83203125" style="873" bestFit="1" customWidth="1"/>
    <col min="12039" max="12039" width="11.1640625" style="873" customWidth="1"/>
    <col min="12040" max="12040" width="15.33203125" style="873" customWidth="1"/>
    <col min="12041" max="12041" width="15.83203125" style="873" customWidth="1"/>
    <col min="12042" max="12042" width="13.6640625" style="873" customWidth="1"/>
    <col min="12043" max="12045" width="9.33203125" style="873"/>
    <col min="12046" max="12046" width="70.6640625" style="873" bestFit="1" customWidth="1"/>
    <col min="12047" max="12288" width="9.33203125" style="873"/>
    <col min="12289" max="12289" width="6" style="873" customWidth="1"/>
    <col min="12290" max="12290" width="12.1640625" style="873" customWidth="1"/>
    <col min="12291" max="12291" width="62.33203125" style="873" customWidth="1"/>
    <col min="12292" max="12292" width="6.1640625" style="873" customWidth="1"/>
    <col min="12293" max="12293" width="8.33203125" style="873" customWidth="1"/>
    <col min="12294" max="12294" width="12.83203125" style="873" bestFit="1" customWidth="1"/>
    <col min="12295" max="12295" width="11.1640625" style="873" customWidth="1"/>
    <col min="12296" max="12296" width="15.33203125" style="873" customWidth="1"/>
    <col min="12297" max="12297" width="15.83203125" style="873" customWidth="1"/>
    <col min="12298" max="12298" width="13.6640625" style="873" customWidth="1"/>
    <col min="12299" max="12301" width="9.33203125" style="873"/>
    <col min="12302" max="12302" width="70.6640625" style="873" bestFit="1" customWidth="1"/>
    <col min="12303" max="12544" width="9.33203125" style="873"/>
    <col min="12545" max="12545" width="6" style="873" customWidth="1"/>
    <col min="12546" max="12546" width="12.1640625" style="873" customWidth="1"/>
    <col min="12547" max="12547" width="62.33203125" style="873" customWidth="1"/>
    <col min="12548" max="12548" width="6.1640625" style="873" customWidth="1"/>
    <col min="12549" max="12549" width="8.33203125" style="873" customWidth="1"/>
    <col min="12550" max="12550" width="12.83203125" style="873" bestFit="1" customWidth="1"/>
    <col min="12551" max="12551" width="11.1640625" style="873" customWidth="1"/>
    <col min="12552" max="12552" width="15.33203125" style="873" customWidth="1"/>
    <col min="12553" max="12553" width="15.83203125" style="873" customWidth="1"/>
    <col min="12554" max="12554" width="13.6640625" style="873" customWidth="1"/>
    <col min="12555" max="12557" width="9.33203125" style="873"/>
    <col min="12558" max="12558" width="70.6640625" style="873" bestFit="1" customWidth="1"/>
    <col min="12559" max="12800" width="9.33203125" style="873"/>
    <col min="12801" max="12801" width="6" style="873" customWidth="1"/>
    <col min="12802" max="12802" width="12.1640625" style="873" customWidth="1"/>
    <col min="12803" max="12803" width="62.33203125" style="873" customWidth="1"/>
    <col min="12804" max="12804" width="6.1640625" style="873" customWidth="1"/>
    <col min="12805" max="12805" width="8.33203125" style="873" customWidth="1"/>
    <col min="12806" max="12806" width="12.83203125" style="873" bestFit="1" customWidth="1"/>
    <col min="12807" max="12807" width="11.1640625" style="873" customWidth="1"/>
    <col min="12808" max="12808" width="15.33203125" style="873" customWidth="1"/>
    <col min="12809" max="12809" width="15.83203125" style="873" customWidth="1"/>
    <col min="12810" max="12810" width="13.6640625" style="873" customWidth="1"/>
    <col min="12811" max="12813" width="9.33203125" style="873"/>
    <col min="12814" max="12814" width="70.6640625" style="873" bestFit="1" customWidth="1"/>
    <col min="12815" max="13056" width="9.33203125" style="873"/>
    <col min="13057" max="13057" width="6" style="873" customWidth="1"/>
    <col min="13058" max="13058" width="12.1640625" style="873" customWidth="1"/>
    <col min="13059" max="13059" width="62.33203125" style="873" customWidth="1"/>
    <col min="13060" max="13060" width="6.1640625" style="873" customWidth="1"/>
    <col min="13061" max="13061" width="8.33203125" style="873" customWidth="1"/>
    <col min="13062" max="13062" width="12.83203125" style="873" bestFit="1" customWidth="1"/>
    <col min="13063" max="13063" width="11.1640625" style="873" customWidth="1"/>
    <col min="13064" max="13064" width="15.33203125" style="873" customWidth="1"/>
    <col min="13065" max="13065" width="15.83203125" style="873" customWidth="1"/>
    <col min="13066" max="13066" width="13.6640625" style="873" customWidth="1"/>
    <col min="13067" max="13069" width="9.33203125" style="873"/>
    <col min="13070" max="13070" width="70.6640625" style="873" bestFit="1" customWidth="1"/>
    <col min="13071" max="13312" width="9.33203125" style="873"/>
    <col min="13313" max="13313" width="6" style="873" customWidth="1"/>
    <col min="13314" max="13314" width="12.1640625" style="873" customWidth="1"/>
    <col min="13315" max="13315" width="62.33203125" style="873" customWidth="1"/>
    <col min="13316" max="13316" width="6.1640625" style="873" customWidth="1"/>
    <col min="13317" max="13317" width="8.33203125" style="873" customWidth="1"/>
    <col min="13318" max="13318" width="12.83203125" style="873" bestFit="1" customWidth="1"/>
    <col min="13319" max="13319" width="11.1640625" style="873" customWidth="1"/>
    <col min="13320" max="13320" width="15.33203125" style="873" customWidth="1"/>
    <col min="13321" max="13321" width="15.83203125" style="873" customWidth="1"/>
    <col min="13322" max="13322" width="13.6640625" style="873" customWidth="1"/>
    <col min="13323" max="13325" width="9.33203125" style="873"/>
    <col min="13326" max="13326" width="70.6640625" style="873" bestFit="1" customWidth="1"/>
    <col min="13327" max="13568" width="9.33203125" style="873"/>
    <col min="13569" max="13569" width="6" style="873" customWidth="1"/>
    <col min="13570" max="13570" width="12.1640625" style="873" customWidth="1"/>
    <col min="13571" max="13571" width="62.33203125" style="873" customWidth="1"/>
    <col min="13572" max="13572" width="6.1640625" style="873" customWidth="1"/>
    <col min="13573" max="13573" width="8.33203125" style="873" customWidth="1"/>
    <col min="13574" max="13574" width="12.83203125" style="873" bestFit="1" customWidth="1"/>
    <col min="13575" max="13575" width="11.1640625" style="873" customWidth="1"/>
    <col min="13576" max="13576" width="15.33203125" style="873" customWidth="1"/>
    <col min="13577" max="13577" width="15.83203125" style="873" customWidth="1"/>
    <col min="13578" max="13578" width="13.6640625" style="873" customWidth="1"/>
    <col min="13579" max="13581" width="9.33203125" style="873"/>
    <col min="13582" max="13582" width="70.6640625" style="873" bestFit="1" customWidth="1"/>
    <col min="13583" max="13824" width="9.33203125" style="873"/>
    <col min="13825" max="13825" width="6" style="873" customWidth="1"/>
    <col min="13826" max="13826" width="12.1640625" style="873" customWidth="1"/>
    <col min="13827" max="13827" width="62.33203125" style="873" customWidth="1"/>
    <col min="13828" max="13828" width="6.1640625" style="873" customWidth="1"/>
    <col min="13829" max="13829" width="8.33203125" style="873" customWidth="1"/>
    <col min="13830" max="13830" width="12.83203125" style="873" bestFit="1" customWidth="1"/>
    <col min="13831" max="13831" width="11.1640625" style="873" customWidth="1"/>
    <col min="13832" max="13832" width="15.33203125" style="873" customWidth="1"/>
    <col min="13833" max="13833" width="15.83203125" style="873" customWidth="1"/>
    <col min="13834" max="13834" width="13.6640625" style="873" customWidth="1"/>
    <col min="13835" max="13837" width="9.33203125" style="873"/>
    <col min="13838" max="13838" width="70.6640625" style="873" bestFit="1" customWidth="1"/>
    <col min="13839" max="14080" width="9.33203125" style="873"/>
    <col min="14081" max="14081" width="6" style="873" customWidth="1"/>
    <col min="14082" max="14082" width="12.1640625" style="873" customWidth="1"/>
    <col min="14083" max="14083" width="62.33203125" style="873" customWidth="1"/>
    <col min="14084" max="14084" width="6.1640625" style="873" customWidth="1"/>
    <col min="14085" max="14085" width="8.33203125" style="873" customWidth="1"/>
    <col min="14086" max="14086" width="12.83203125" style="873" bestFit="1" customWidth="1"/>
    <col min="14087" max="14087" width="11.1640625" style="873" customWidth="1"/>
    <col min="14088" max="14088" width="15.33203125" style="873" customWidth="1"/>
    <col min="14089" max="14089" width="15.83203125" style="873" customWidth="1"/>
    <col min="14090" max="14090" width="13.6640625" style="873" customWidth="1"/>
    <col min="14091" max="14093" width="9.33203125" style="873"/>
    <col min="14094" max="14094" width="70.6640625" style="873" bestFit="1" customWidth="1"/>
    <col min="14095" max="14336" width="9.33203125" style="873"/>
    <col min="14337" max="14337" width="6" style="873" customWidth="1"/>
    <col min="14338" max="14338" width="12.1640625" style="873" customWidth="1"/>
    <col min="14339" max="14339" width="62.33203125" style="873" customWidth="1"/>
    <col min="14340" max="14340" width="6.1640625" style="873" customWidth="1"/>
    <col min="14341" max="14341" width="8.33203125" style="873" customWidth="1"/>
    <col min="14342" max="14342" width="12.83203125" style="873" bestFit="1" customWidth="1"/>
    <col min="14343" max="14343" width="11.1640625" style="873" customWidth="1"/>
    <col min="14344" max="14344" width="15.33203125" style="873" customWidth="1"/>
    <col min="14345" max="14345" width="15.83203125" style="873" customWidth="1"/>
    <col min="14346" max="14346" width="13.6640625" style="873" customWidth="1"/>
    <col min="14347" max="14349" width="9.33203125" style="873"/>
    <col min="14350" max="14350" width="70.6640625" style="873" bestFit="1" customWidth="1"/>
    <col min="14351" max="14592" width="9.33203125" style="873"/>
    <col min="14593" max="14593" width="6" style="873" customWidth="1"/>
    <col min="14594" max="14594" width="12.1640625" style="873" customWidth="1"/>
    <col min="14595" max="14595" width="62.33203125" style="873" customWidth="1"/>
    <col min="14596" max="14596" width="6.1640625" style="873" customWidth="1"/>
    <col min="14597" max="14597" width="8.33203125" style="873" customWidth="1"/>
    <col min="14598" max="14598" width="12.83203125" style="873" bestFit="1" customWidth="1"/>
    <col min="14599" max="14599" width="11.1640625" style="873" customWidth="1"/>
    <col min="14600" max="14600" width="15.33203125" style="873" customWidth="1"/>
    <col min="14601" max="14601" width="15.83203125" style="873" customWidth="1"/>
    <col min="14602" max="14602" width="13.6640625" style="873" customWidth="1"/>
    <col min="14603" max="14605" width="9.33203125" style="873"/>
    <col min="14606" max="14606" width="70.6640625" style="873" bestFit="1" customWidth="1"/>
    <col min="14607" max="14848" width="9.33203125" style="873"/>
    <col min="14849" max="14849" width="6" style="873" customWidth="1"/>
    <col min="14850" max="14850" width="12.1640625" style="873" customWidth="1"/>
    <col min="14851" max="14851" width="62.33203125" style="873" customWidth="1"/>
    <col min="14852" max="14852" width="6.1640625" style="873" customWidth="1"/>
    <col min="14853" max="14853" width="8.33203125" style="873" customWidth="1"/>
    <col min="14854" max="14854" width="12.83203125" style="873" bestFit="1" customWidth="1"/>
    <col min="14855" max="14855" width="11.1640625" style="873" customWidth="1"/>
    <col min="14856" max="14856" width="15.33203125" style="873" customWidth="1"/>
    <col min="14857" max="14857" width="15.83203125" style="873" customWidth="1"/>
    <col min="14858" max="14858" width="13.6640625" style="873" customWidth="1"/>
    <col min="14859" max="14861" width="9.33203125" style="873"/>
    <col min="14862" max="14862" width="70.6640625" style="873" bestFit="1" customWidth="1"/>
    <col min="14863" max="15104" width="9.33203125" style="873"/>
    <col min="15105" max="15105" width="6" style="873" customWidth="1"/>
    <col min="15106" max="15106" width="12.1640625" style="873" customWidth="1"/>
    <col min="15107" max="15107" width="62.33203125" style="873" customWidth="1"/>
    <col min="15108" max="15108" width="6.1640625" style="873" customWidth="1"/>
    <col min="15109" max="15109" width="8.33203125" style="873" customWidth="1"/>
    <col min="15110" max="15110" width="12.83203125" style="873" bestFit="1" customWidth="1"/>
    <col min="15111" max="15111" width="11.1640625" style="873" customWidth="1"/>
    <col min="15112" max="15112" width="15.33203125" style="873" customWidth="1"/>
    <col min="15113" max="15113" width="15.83203125" style="873" customWidth="1"/>
    <col min="15114" max="15114" width="13.6640625" style="873" customWidth="1"/>
    <col min="15115" max="15117" width="9.33203125" style="873"/>
    <col min="15118" max="15118" width="70.6640625" style="873" bestFit="1" customWidth="1"/>
    <col min="15119" max="15360" width="9.33203125" style="873"/>
    <col min="15361" max="15361" width="6" style="873" customWidth="1"/>
    <col min="15362" max="15362" width="12.1640625" style="873" customWidth="1"/>
    <col min="15363" max="15363" width="62.33203125" style="873" customWidth="1"/>
    <col min="15364" max="15364" width="6.1640625" style="873" customWidth="1"/>
    <col min="15365" max="15365" width="8.33203125" style="873" customWidth="1"/>
    <col min="15366" max="15366" width="12.83203125" style="873" bestFit="1" customWidth="1"/>
    <col min="15367" max="15367" width="11.1640625" style="873" customWidth="1"/>
    <col min="15368" max="15368" width="15.33203125" style="873" customWidth="1"/>
    <col min="15369" max="15369" width="15.83203125" style="873" customWidth="1"/>
    <col min="15370" max="15370" width="13.6640625" style="873" customWidth="1"/>
    <col min="15371" max="15373" width="9.33203125" style="873"/>
    <col min="15374" max="15374" width="70.6640625" style="873" bestFit="1" customWidth="1"/>
    <col min="15375" max="15616" width="9.33203125" style="873"/>
    <col min="15617" max="15617" width="6" style="873" customWidth="1"/>
    <col min="15618" max="15618" width="12.1640625" style="873" customWidth="1"/>
    <col min="15619" max="15619" width="62.33203125" style="873" customWidth="1"/>
    <col min="15620" max="15620" width="6.1640625" style="873" customWidth="1"/>
    <col min="15621" max="15621" width="8.33203125" style="873" customWidth="1"/>
    <col min="15622" max="15622" width="12.83203125" style="873" bestFit="1" customWidth="1"/>
    <col min="15623" max="15623" width="11.1640625" style="873" customWidth="1"/>
    <col min="15624" max="15624" width="15.33203125" style="873" customWidth="1"/>
    <col min="15625" max="15625" width="15.83203125" style="873" customWidth="1"/>
    <col min="15626" max="15626" width="13.6640625" style="873" customWidth="1"/>
    <col min="15627" max="15629" width="9.33203125" style="873"/>
    <col min="15630" max="15630" width="70.6640625" style="873" bestFit="1" customWidth="1"/>
    <col min="15631" max="15872" width="9.33203125" style="873"/>
    <col min="15873" max="15873" width="6" style="873" customWidth="1"/>
    <col min="15874" max="15874" width="12.1640625" style="873" customWidth="1"/>
    <col min="15875" max="15875" width="62.33203125" style="873" customWidth="1"/>
    <col min="15876" max="15876" width="6.1640625" style="873" customWidth="1"/>
    <col min="15877" max="15877" width="8.33203125" style="873" customWidth="1"/>
    <col min="15878" max="15878" width="12.83203125" style="873" bestFit="1" customWidth="1"/>
    <col min="15879" max="15879" width="11.1640625" style="873" customWidth="1"/>
    <col min="15880" max="15880" width="15.33203125" style="873" customWidth="1"/>
    <col min="15881" max="15881" width="15.83203125" style="873" customWidth="1"/>
    <col min="15882" max="15882" width="13.6640625" style="873" customWidth="1"/>
    <col min="15883" max="15885" width="9.33203125" style="873"/>
    <col min="15886" max="15886" width="70.6640625" style="873" bestFit="1" customWidth="1"/>
    <col min="15887" max="16128" width="9.33203125" style="873"/>
    <col min="16129" max="16129" width="6" style="873" customWidth="1"/>
    <col min="16130" max="16130" width="12.1640625" style="873" customWidth="1"/>
    <col min="16131" max="16131" width="62.33203125" style="873" customWidth="1"/>
    <col min="16132" max="16132" width="6.1640625" style="873" customWidth="1"/>
    <col min="16133" max="16133" width="8.33203125" style="873" customWidth="1"/>
    <col min="16134" max="16134" width="12.83203125" style="873" bestFit="1" customWidth="1"/>
    <col min="16135" max="16135" width="11.1640625" style="873" customWidth="1"/>
    <col min="16136" max="16136" width="15.33203125" style="873" customWidth="1"/>
    <col min="16137" max="16137" width="15.83203125" style="873" customWidth="1"/>
    <col min="16138" max="16138" width="13.6640625" style="873" customWidth="1"/>
    <col min="16139" max="16141" width="9.33203125" style="873"/>
    <col min="16142" max="16142" width="70.6640625" style="873" bestFit="1" customWidth="1"/>
    <col min="16143" max="16384" width="9.33203125" style="873"/>
  </cols>
  <sheetData>
    <row r="1" spans="1:16" s="807" customFormat="1" ht="20.25">
      <c r="A1" s="1560" t="s">
        <v>2328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P1" s="808">
        <v>0.3</v>
      </c>
    </row>
    <row r="2" spans="1:16" s="807" customFormat="1">
      <c r="A2" s="1562" t="str">
        <f>'[2]RZP VZT č.5'!B4</f>
        <v>Stavba : SOŠ PZ Košice, zateplenie bloku A a rekonštrukcia bloku E</v>
      </c>
      <c r="B2" s="1562"/>
      <c r="C2" s="1562"/>
      <c r="D2" s="809"/>
      <c r="E2" s="810"/>
      <c r="F2" s="810"/>
      <c r="G2" s="810" t="s">
        <v>14</v>
      </c>
      <c r="H2" s="1356" t="s">
        <v>2757</v>
      </c>
      <c r="J2" s="812"/>
      <c r="K2" s="813"/>
      <c r="L2" s="813"/>
      <c r="P2" s="814"/>
    </row>
    <row r="3" spans="1:16" s="807" customFormat="1">
      <c r="A3" s="1562" t="s">
        <v>1885</v>
      </c>
      <c r="B3" s="1562"/>
      <c r="C3" s="1562"/>
      <c r="D3" s="809"/>
      <c r="E3" s="810"/>
      <c r="F3" s="810"/>
      <c r="G3" s="810"/>
      <c r="H3" s="811"/>
      <c r="J3" s="812"/>
      <c r="K3" s="813"/>
      <c r="L3" s="813"/>
      <c r="P3" s="814"/>
    </row>
    <row r="4" spans="1:16" s="807" customFormat="1">
      <c r="A4" s="1562" t="s">
        <v>2329</v>
      </c>
      <c r="B4" s="1562"/>
      <c r="C4" s="1562"/>
      <c r="D4" s="809"/>
      <c r="E4" s="810"/>
      <c r="F4" s="810"/>
      <c r="G4" s="810"/>
      <c r="H4" s="811"/>
      <c r="J4" s="812"/>
      <c r="K4" s="813"/>
      <c r="L4" s="813"/>
      <c r="P4" s="814"/>
    </row>
    <row r="5" spans="1:16" s="807" customFormat="1" ht="15">
      <c r="A5" s="1562" t="s">
        <v>2330</v>
      </c>
      <c r="B5" s="1562"/>
      <c r="C5" s="1562"/>
      <c r="D5" s="809"/>
      <c r="E5" s="810"/>
      <c r="F5" s="810"/>
      <c r="G5" s="810"/>
      <c r="H5" s="815"/>
      <c r="J5" s="812"/>
      <c r="K5" s="813"/>
      <c r="L5" s="813"/>
      <c r="M5" s="585"/>
      <c r="N5" s="586"/>
    </row>
    <row r="6" spans="1:16" s="807" customFormat="1">
      <c r="A6" s="1562" t="s">
        <v>2331</v>
      </c>
      <c r="B6" s="1562"/>
      <c r="C6" s="1562"/>
      <c r="D6" s="809"/>
      <c r="E6" s="810"/>
      <c r="F6" s="810"/>
      <c r="G6" s="810" t="s">
        <v>2332</v>
      </c>
      <c r="H6" s="810"/>
      <c r="J6" s="812"/>
      <c r="K6" s="813"/>
      <c r="L6" s="813"/>
    </row>
    <row r="7" spans="1:16" s="807" customFormat="1" ht="13.5" thickBot="1">
      <c r="A7" s="1559"/>
      <c r="B7" s="1559"/>
      <c r="C7" s="1559"/>
      <c r="D7" s="809"/>
      <c r="E7" s="810"/>
      <c r="F7" s="810"/>
      <c r="G7" s="810" t="s">
        <v>2333</v>
      </c>
      <c r="H7" s="810"/>
      <c r="J7" s="812"/>
      <c r="K7" s="813"/>
      <c r="L7" s="813"/>
    </row>
    <row r="8" spans="1:16" s="807" customFormat="1" ht="23.25" thickBot="1">
      <c r="A8" s="816" t="s">
        <v>2334</v>
      </c>
      <c r="B8" s="817" t="s">
        <v>2335</v>
      </c>
      <c r="C8" s="817" t="s">
        <v>44</v>
      </c>
      <c r="D8" s="817" t="s">
        <v>89</v>
      </c>
      <c r="E8" s="818" t="s">
        <v>90</v>
      </c>
      <c r="F8" s="818" t="s">
        <v>2336</v>
      </c>
      <c r="G8" s="818" t="s">
        <v>2337</v>
      </c>
      <c r="H8" s="818" t="s">
        <v>2338</v>
      </c>
      <c r="I8" s="818" t="s">
        <v>2339</v>
      </c>
      <c r="J8" s="819" t="s">
        <v>2340</v>
      </c>
      <c r="K8" s="813"/>
      <c r="L8" s="820"/>
    </row>
    <row r="9" spans="1:16" s="807" customFormat="1" ht="13.5" thickBot="1">
      <c r="A9" s="821"/>
      <c r="B9" s="822"/>
      <c r="C9" s="823" t="s">
        <v>2341</v>
      </c>
      <c r="D9" s="823"/>
      <c r="E9" s="823"/>
      <c r="F9" s="823"/>
      <c r="G9" s="823"/>
      <c r="H9" s="823"/>
      <c r="I9" s="823"/>
      <c r="J9" s="823"/>
      <c r="K9" s="813"/>
      <c r="L9" s="820"/>
    </row>
    <row r="10" spans="1:16" s="807" customFormat="1" ht="19.5" customHeight="1">
      <c r="A10" s="824"/>
      <c r="B10" s="825"/>
      <c r="C10" s="826" t="s">
        <v>2342</v>
      </c>
      <c r="D10" s="827"/>
      <c r="E10" s="827"/>
      <c r="F10" s="828"/>
      <c r="G10" s="829"/>
      <c r="H10" s="829"/>
      <c r="I10" s="829"/>
      <c r="J10" s="830"/>
      <c r="K10" s="813"/>
      <c r="L10" s="820"/>
    </row>
    <row r="11" spans="1:16" s="841" customFormat="1" ht="60" customHeight="1">
      <c r="A11" s="831" t="s">
        <v>2343</v>
      </c>
      <c r="B11" s="832"/>
      <c r="C11" s="833" t="s">
        <v>2344</v>
      </c>
      <c r="D11" s="834" t="s">
        <v>1281</v>
      </c>
      <c r="E11" s="835">
        <v>1</v>
      </c>
      <c r="F11" s="836"/>
      <c r="G11" s="837"/>
      <c r="H11" s="837"/>
      <c r="I11" s="837"/>
      <c r="J11" s="838"/>
      <c r="K11" s="839"/>
      <c r="L11" s="840"/>
      <c r="N11" s="842"/>
    </row>
    <row r="12" spans="1:16" s="841" customFormat="1" ht="30" customHeight="1">
      <c r="A12" s="831" t="s">
        <v>2345</v>
      </c>
      <c r="B12" s="832"/>
      <c r="C12" s="833" t="s">
        <v>2346</v>
      </c>
      <c r="D12" s="834" t="s">
        <v>268</v>
      </c>
      <c r="E12" s="835">
        <v>4</v>
      </c>
      <c r="F12" s="836"/>
      <c r="G12" s="837"/>
      <c r="H12" s="837"/>
      <c r="I12" s="837"/>
      <c r="J12" s="838"/>
      <c r="K12" s="839"/>
      <c r="L12" s="840"/>
      <c r="N12" s="842"/>
    </row>
    <row r="13" spans="1:16" s="841" customFormat="1" ht="30.75" customHeight="1">
      <c r="A13" s="831"/>
      <c r="B13" s="832"/>
      <c r="C13" s="833" t="s">
        <v>2347</v>
      </c>
      <c r="D13" s="834" t="s">
        <v>268</v>
      </c>
      <c r="E13" s="835">
        <v>1</v>
      </c>
      <c r="F13" s="836"/>
      <c r="G13" s="837"/>
      <c r="H13" s="837"/>
      <c r="I13" s="837"/>
      <c r="J13" s="838"/>
      <c r="K13" s="839"/>
      <c r="L13" s="840"/>
      <c r="N13" s="842"/>
    </row>
    <row r="14" spans="1:16" s="841" customFormat="1" ht="19.5" customHeight="1">
      <c r="A14" s="831"/>
      <c r="B14" s="832"/>
      <c r="C14" s="833" t="s">
        <v>2348</v>
      </c>
      <c r="D14" s="834" t="s">
        <v>268</v>
      </c>
      <c r="E14" s="835">
        <v>1</v>
      </c>
      <c r="F14" s="836"/>
      <c r="G14" s="837"/>
      <c r="H14" s="837"/>
      <c r="I14" s="837"/>
      <c r="J14" s="838"/>
      <c r="K14" s="839"/>
      <c r="L14" s="840"/>
      <c r="N14" s="842"/>
    </row>
    <row r="15" spans="1:16" s="843" customFormat="1" ht="17.25" customHeight="1">
      <c r="A15" s="831" t="s">
        <v>2349</v>
      </c>
      <c r="B15" s="832"/>
      <c r="C15" s="833" t="s">
        <v>2777</v>
      </c>
      <c r="D15" s="834" t="s">
        <v>268</v>
      </c>
      <c r="E15" s="835">
        <v>4</v>
      </c>
      <c r="F15" s="836"/>
      <c r="G15" s="837"/>
      <c r="H15" s="837"/>
      <c r="I15" s="837"/>
      <c r="J15" s="838"/>
      <c r="K15" s="839"/>
      <c r="L15" s="840"/>
      <c r="N15" s="844"/>
    </row>
    <row r="16" spans="1:16" s="843" customFormat="1" ht="17.25" customHeight="1">
      <c r="A16" s="831" t="s">
        <v>2350</v>
      </c>
      <c r="B16" s="832"/>
      <c r="C16" s="833" t="s">
        <v>2778</v>
      </c>
      <c r="D16" s="834" t="s">
        <v>268</v>
      </c>
      <c r="E16" s="835">
        <v>32</v>
      </c>
      <c r="F16" s="836"/>
      <c r="G16" s="837"/>
      <c r="H16" s="837"/>
      <c r="I16" s="837"/>
      <c r="J16" s="838"/>
      <c r="K16" s="839"/>
      <c r="L16" s="840"/>
      <c r="N16" s="842"/>
    </row>
    <row r="17" spans="1:18" s="843" customFormat="1" ht="17.25" customHeight="1">
      <c r="A17" s="831" t="s">
        <v>2351</v>
      </c>
      <c r="B17" s="832"/>
      <c r="C17" s="833" t="s">
        <v>2352</v>
      </c>
      <c r="D17" s="834" t="s">
        <v>268</v>
      </c>
      <c r="E17" s="835">
        <v>32</v>
      </c>
      <c r="F17" s="836"/>
      <c r="G17" s="837"/>
      <c r="H17" s="837"/>
      <c r="I17" s="837"/>
      <c r="J17" s="838"/>
      <c r="K17" s="839"/>
      <c r="L17" s="840"/>
      <c r="N17" s="845"/>
    </row>
    <row r="18" spans="1:18" s="843" customFormat="1" ht="17.25" customHeight="1">
      <c r="A18" s="831" t="s">
        <v>2353</v>
      </c>
      <c r="B18" s="832"/>
      <c r="C18" s="833" t="s">
        <v>2354</v>
      </c>
      <c r="D18" s="834" t="s">
        <v>2355</v>
      </c>
      <c r="E18" s="835">
        <v>150</v>
      </c>
      <c r="F18" s="836"/>
      <c r="G18" s="837"/>
      <c r="H18" s="837"/>
      <c r="I18" s="837"/>
      <c r="J18" s="838"/>
      <c r="K18" s="839"/>
      <c r="L18" s="840"/>
    </row>
    <row r="19" spans="1:18" s="843" customFormat="1" ht="17.25" customHeight="1">
      <c r="A19" s="831" t="s">
        <v>2356</v>
      </c>
      <c r="B19" s="832"/>
      <c r="C19" s="833" t="s">
        <v>2357</v>
      </c>
      <c r="D19" s="834" t="s">
        <v>2355</v>
      </c>
      <c r="E19" s="835">
        <v>10</v>
      </c>
      <c r="F19" s="836"/>
      <c r="G19" s="837"/>
      <c r="H19" s="837"/>
      <c r="I19" s="837"/>
      <c r="J19" s="838"/>
      <c r="K19" s="839"/>
      <c r="L19" s="840"/>
      <c r="N19" s="842"/>
    </row>
    <row r="20" spans="1:18" s="843" customFormat="1" ht="17.25" customHeight="1">
      <c r="A20" s="831" t="s">
        <v>2358</v>
      </c>
      <c r="B20" s="832"/>
      <c r="C20" s="833" t="s">
        <v>2359</v>
      </c>
      <c r="D20" s="834" t="s">
        <v>2355</v>
      </c>
      <c r="E20" s="835">
        <v>4</v>
      </c>
      <c r="F20" s="836"/>
      <c r="G20" s="837"/>
      <c r="H20" s="837"/>
      <c r="I20" s="837"/>
      <c r="J20" s="838"/>
      <c r="K20" s="839"/>
      <c r="L20" s="840"/>
      <c r="N20" s="844"/>
    </row>
    <row r="21" spans="1:18" s="843" customFormat="1" ht="17.25" customHeight="1">
      <c r="A21" s="831" t="s">
        <v>2360</v>
      </c>
      <c r="B21" s="832"/>
      <c r="C21" s="833" t="s">
        <v>2361</v>
      </c>
      <c r="D21" s="834" t="s">
        <v>2355</v>
      </c>
      <c r="E21" s="835">
        <v>2</v>
      </c>
      <c r="F21" s="836"/>
      <c r="G21" s="837"/>
      <c r="H21" s="837"/>
      <c r="I21" s="837"/>
      <c r="J21" s="838"/>
      <c r="K21" s="839"/>
      <c r="L21" s="840"/>
      <c r="N21" s="844"/>
    </row>
    <row r="22" spans="1:18" s="843" customFormat="1" ht="17.25" customHeight="1" thickBot="1">
      <c r="A22" s="831" t="s">
        <v>2362</v>
      </c>
      <c r="B22" s="832"/>
      <c r="C22" s="833" t="s">
        <v>2363</v>
      </c>
      <c r="D22" s="834" t="s">
        <v>2355</v>
      </c>
      <c r="E22" s="835">
        <v>5</v>
      </c>
      <c r="F22" s="836"/>
      <c r="G22" s="837"/>
      <c r="H22" s="837"/>
      <c r="I22" s="837"/>
      <c r="J22" s="838"/>
      <c r="K22" s="839"/>
      <c r="L22" s="840"/>
      <c r="N22" s="842"/>
    </row>
    <row r="23" spans="1:18" s="843" customFormat="1" ht="15" customHeight="1">
      <c r="A23" s="846"/>
      <c r="B23" s="847"/>
      <c r="C23" s="848" t="s">
        <v>2364</v>
      </c>
      <c r="D23" s="849"/>
      <c r="E23" s="850"/>
      <c r="F23" s="851"/>
      <c r="G23" s="829"/>
      <c r="H23" s="829"/>
      <c r="I23" s="829"/>
      <c r="J23" s="852"/>
      <c r="K23" s="839"/>
      <c r="L23" s="840"/>
      <c r="N23" s="844"/>
    </row>
    <row r="24" spans="1:18" s="843" customFormat="1" ht="16.5" customHeight="1">
      <c r="A24" s="831" t="s">
        <v>2365</v>
      </c>
      <c r="B24" s="832"/>
      <c r="C24" s="853" t="s">
        <v>2779</v>
      </c>
      <c r="D24" s="834" t="s">
        <v>1281</v>
      </c>
      <c r="E24" s="835">
        <v>1</v>
      </c>
      <c r="F24" s="836"/>
      <c r="G24" s="837"/>
      <c r="H24" s="837"/>
      <c r="I24" s="837"/>
      <c r="J24" s="838"/>
      <c r="K24" s="839"/>
      <c r="L24" s="840"/>
      <c r="N24" s="844"/>
    </row>
    <row r="25" spans="1:18" s="843" customFormat="1" ht="27" customHeight="1">
      <c r="A25" s="831" t="s">
        <v>2366</v>
      </c>
      <c r="B25" s="832"/>
      <c r="C25" s="853" t="s">
        <v>2367</v>
      </c>
      <c r="D25" s="834" t="s">
        <v>134</v>
      </c>
      <c r="E25" s="835">
        <v>100</v>
      </c>
      <c r="F25" s="836"/>
      <c r="G25" s="837"/>
      <c r="H25" s="837"/>
      <c r="I25" s="837"/>
      <c r="J25" s="838"/>
      <c r="K25" s="839"/>
      <c r="L25" s="840"/>
      <c r="N25" s="854"/>
    </row>
    <row r="26" spans="1:18" s="843" customFormat="1" ht="16.5" customHeight="1">
      <c r="A26" s="831" t="s">
        <v>2368</v>
      </c>
      <c r="B26" s="832"/>
      <c r="C26" s="853" t="s">
        <v>2369</v>
      </c>
      <c r="D26" s="834" t="s">
        <v>1281</v>
      </c>
      <c r="E26" s="835">
        <v>1</v>
      </c>
      <c r="F26" s="836"/>
      <c r="G26" s="837"/>
      <c r="H26" s="837"/>
      <c r="I26" s="837"/>
      <c r="J26" s="838"/>
      <c r="K26" s="839"/>
      <c r="L26" s="840"/>
      <c r="N26" s="844"/>
    </row>
    <row r="27" spans="1:18" s="843" customFormat="1" ht="17.25" customHeight="1" thickBot="1">
      <c r="A27" s="831" t="s">
        <v>2370</v>
      </c>
      <c r="B27" s="855"/>
      <c r="C27" s="856" t="s">
        <v>2371</v>
      </c>
      <c r="D27" s="857" t="s">
        <v>1281</v>
      </c>
      <c r="E27" s="858">
        <v>1</v>
      </c>
      <c r="F27" s="859"/>
      <c r="G27" s="860"/>
      <c r="H27" s="860"/>
      <c r="I27" s="860"/>
      <c r="J27" s="861"/>
      <c r="K27" s="839"/>
      <c r="L27" s="862"/>
      <c r="N27" s="844"/>
    </row>
    <row r="28" spans="1:18" ht="14.25" customHeight="1">
      <c r="A28" s="863"/>
      <c r="B28" s="864"/>
      <c r="C28" s="865" t="s">
        <v>1861</v>
      </c>
      <c r="D28" s="866"/>
      <c r="E28" s="867"/>
      <c r="F28" s="828"/>
      <c r="G28" s="868"/>
      <c r="H28" s="868"/>
      <c r="I28" s="868"/>
      <c r="J28" s="869"/>
      <c r="K28" s="813"/>
      <c r="L28" s="870"/>
      <c r="M28" s="871"/>
      <c r="N28" s="872"/>
      <c r="O28" s="871"/>
      <c r="P28" s="871"/>
      <c r="Q28" s="871"/>
      <c r="R28" s="871"/>
    </row>
    <row r="29" spans="1:18" ht="15.75" customHeight="1">
      <c r="A29" s="874"/>
      <c r="B29" s="875"/>
      <c r="C29" s="876" t="s">
        <v>2210</v>
      </c>
      <c r="D29" s="876" t="s">
        <v>2372</v>
      </c>
      <c r="E29" s="877">
        <v>24</v>
      </c>
      <c r="F29" s="878"/>
      <c r="G29" s="879"/>
      <c r="H29" s="879"/>
      <c r="I29" s="879"/>
      <c r="J29" s="880"/>
      <c r="K29" s="813"/>
      <c r="L29" s="820"/>
      <c r="M29" s="871"/>
      <c r="N29" s="881"/>
      <c r="O29" s="871"/>
      <c r="P29" s="871"/>
      <c r="Q29" s="871"/>
      <c r="R29" s="871"/>
    </row>
    <row r="30" spans="1:18" ht="15.75" customHeight="1">
      <c r="A30" s="874"/>
      <c r="B30" s="875"/>
      <c r="C30" s="876" t="s">
        <v>2211</v>
      </c>
      <c r="D30" s="876" t="s">
        <v>2372</v>
      </c>
      <c r="E30" s="877">
        <v>4</v>
      </c>
      <c r="F30" s="878"/>
      <c r="G30" s="879"/>
      <c r="H30" s="879"/>
      <c r="I30" s="879"/>
      <c r="J30" s="880"/>
      <c r="K30" s="813"/>
      <c r="L30" s="820"/>
      <c r="M30" s="871"/>
      <c r="N30" s="882"/>
      <c r="O30" s="871"/>
      <c r="P30" s="871"/>
      <c r="Q30" s="871"/>
      <c r="R30" s="871"/>
    </row>
    <row r="31" spans="1:18" ht="15.75" customHeight="1">
      <c r="A31" s="883"/>
      <c r="B31" s="807"/>
      <c r="C31" s="884" t="s">
        <v>2373</v>
      </c>
      <c r="D31" s="885"/>
      <c r="E31" s="885"/>
      <c r="F31" s="886"/>
      <c r="G31" s="886"/>
      <c r="H31" s="887"/>
      <c r="I31" s="887"/>
      <c r="J31" s="888"/>
      <c r="K31" s="807"/>
      <c r="L31" s="807"/>
      <c r="N31" s="889"/>
    </row>
    <row r="32" spans="1:18" ht="15.75" customHeight="1">
      <c r="A32" s="883"/>
      <c r="B32" s="807"/>
      <c r="C32" s="890" t="s">
        <v>2374</v>
      </c>
      <c r="D32" s="891"/>
      <c r="E32" s="891"/>
      <c r="F32" s="892"/>
      <c r="G32" s="892"/>
      <c r="H32" s="893"/>
      <c r="I32" s="893"/>
      <c r="J32" s="894"/>
      <c r="K32" s="895"/>
      <c r="L32" s="807"/>
      <c r="N32" s="896"/>
    </row>
    <row r="33" spans="1:14" ht="15.75" customHeight="1" thickBot="1">
      <c r="A33" s="883"/>
      <c r="B33" s="807"/>
      <c r="C33" s="897" t="s">
        <v>2375</v>
      </c>
      <c r="D33" s="898"/>
      <c r="E33" s="898"/>
      <c r="F33" s="899"/>
      <c r="G33" s="899"/>
      <c r="H33" s="900"/>
      <c r="I33" s="901"/>
      <c r="J33" s="902"/>
      <c r="K33" s="807"/>
      <c r="L33" s="807"/>
      <c r="M33" s="903"/>
      <c r="N33" s="904"/>
    </row>
    <row r="35" spans="1:14">
      <c r="M35" s="905"/>
      <c r="N35" s="906"/>
    </row>
    <row r="36" spans="1:14">
      <c r="I36" s="907"/>
    </row>
  </sheetData>
  <mergeCells count="7">
    <mergeCell ref="A7:C7"/>
    <mergeCell ref="A1:L1"/>
    <mergeCell ref="A2:C2"/>
    <mergeCell ref="A3:C3"/>
    <mergeCell ref="A4:C4"/>
    <mergeCell ref="A5:C5"/>
    <mergeCell ref="A6:C6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view="pageLayout" topLeftCell="A31" zoomScaleNormal="100" zoomScaleSheetLayoutView="120" workbookViewId="0">
      <selection activeCell="G44" sqref="G44"/>
    </sheetView>
  </sheetViews>
  <sheetFormatPr defaultRowHeight="12"/>
  <cols>
    <col min="1" max="1" width="5" style="975" customWidth="1"/>
    <col min="2" max="2" width="12.83203125" style="915" customWidth="1"/>
    <col min="3" max="3" width="60" style="915" customWidth="1"/>
    <col min="4" max="4" width="5" style="975" customWidth="1"/>
    <col min="5" max="5" width="9.6640625" style="975" customWidth="1"/>
    <col min="6" max="7" width="13" style="976" customWidth="1"/>
    <col min="8" max="8" width="9.33203125" style="915"/>
    <col min="9" max="9" width="11.5" style="915" bestFit="1" customWidth="1"/>
    <col min="10" max="10" width="11.6640625" style="915" customWidth="1"/>
    <col min="11" max="11" width="11.1640625" style="915" customWidth="1"/>
    <col min="12" max="14" width="9.33203125" style="915"/>
    <col min="15" max="15" width="13.1640625" style="915" customWidth="1"/>
    <col min="16" max="256" width="9.33203125" style="915"/>
    <col min="257" max="257" width="5" style="915" customWidth="1"/>
    <col min="258" max="258" width="11.6640625" style="915" customWidth="1"/>
    <col min="259" max="259" width="60.6640625" style="915" customWidth="1"/>
    <col min="260" max="260" width="5" style="915" customWidth="1"/>
    <col min="261" max="261" width="9.6640625" style="915" customWidth="1"/>
    <col min="262" max="263" width="13" style="915" customWidth="1"/>
    <col min="264" max="512" width="9.33203125" style="915"/>
    <col min="513" max="513" width="5" style="915" customWidth="1"/>
    <col min="514" max="514" width="11.6640625" style="915" customWidth="1"/>
    <col min="515" max="515" width="60.6640625" style="915" customWidth="1"/>
    <col min="516" max="516" width="5" style="915" customWidth="1"/>
    <col min="517" max="517" width="9.6640625" style="915" customWidth="1"/>
    <col min="518" max="519" width="13" style="915" customWidth="1"/>
    <col min="520" max="768" width="9.33203125" style="915"/>
    <col min="769" max="769" width="5" style="915" customWidth="1"/>
    <col min="770" max="770" width="11.6640625" style="915" customWidth="1"/>
    <col min="771" max="771" width="60.6640625" style="915" customWidth="1"/>
    <col min="772" max="772" width="5" style="915" customWidth="1"/>
    <col min="773" max="773" width="9.6640625" style="915" customWidth="1"/>
    <col min="774" max="775" width="13" style="915" customWidth="1"/>
    <col min="776" max="1024" width="9.33203125" style="915"/>
    <col min="1025" max="1025" width="5" style="915" customWidth="1"/>
    <col min="1026" max="1026" width="11.6640625" style="915" customWidth="1"/>
    <col min="1027" max="1027" width="60.6640625" style="915" customWidth="1"/>
    <col min="1028" max="1028" width="5" style="915" customWidth="1"/>
    <col min="1029" max="1029" width="9.6640625" style="915" customWidth="1"/>
    <col min="1030" max="1031" width="13" style="915" customWidth="1"/>
    <col min="1032" max="1280" width="9.33203125" style="915"/>
    <col min="1281" max="1281" width="5" style="915" customWidth="1"/>
    <col min="1282" max="1282" width="11.6640625" style="915" customWidth="1"/>
    <col min="1283" max="1283" width="60.6640625" style="915" customWidth="1"/>
    <col min="1284" max="1284" width="5" style="915" customWidth="1"/>
    <col min="1285" max="1285" width="9.6640625" style="915" customWidth="1"/>
    <col min="1286" max="1287" width="13" style="915" customWidth="1"/>
    <col min="1288" max="1536" width="9.33203125" style="915"/>
    <col min="1537" max="1537" width="5" style="915" customWidth="1"/>
    <col min="1538" max="1538" width="11.6640625" style="915" customWidth="1"/>
    <col min="1539" max="1539" width="60.6640625" style="915" customWidth="1"/>
    <col min="1540" max="1540" width="5" style="915" customWidth="1"/>
    <col min="1541" max="1541" width="9.6640625" style="915" customWidth="1"/>
    <col min="1542" max="1543" width="13" style="915" customWidth="1"/>
    <col min="1544" max="1792" width="9.33203125" style="915"/>
    <col min="1793" max="1793" width="5" style="915" customWidth="1"/>
    <col min="1794" max="1794" width="11.6640625" style="915" customWidth="1"/>
    <col min="1795" max="1795" width="60.6640625" style="915" customWidth="1"/>
    <col min="1796" max="1796" width="5" style="915" customWidth="1"/>
    <col min="1797" max="1797" width="9.6640625" style="915" customWidth="1"/>
    <col min="1798" max="1799" width="13" style="915" customWidth="1"/>
    <col min="1800" max="2048" width="9.33203125" style="915"/>
    <col min="2049" max="2049" width="5" style="915" customWidth="1"/>
    <col min="2050" max="2050" width="11.6640625" style="915" customWidth="1"/>
    <col min="2051" max="2051" width="60.6640625" style="915" customWidth="1"/>
    <col min="2052" max="2052" width="5" style="915" customWidth="1"/>
    <col min="2053" max="2053" width="9.6640625" style="915" customWidth="1"/>
    <col min="2054" max="2055" width="13" style="915" customWidth="1"/>
    <col min="2056" max="2304" width="9.33203125" style="915"/>
    <col min="2305" max="2305" width="5" style="915" customWidth="1"/>
    <col min="2306" max="2306" width="11.6640625" style="915" customWidth="1"/>
    <col min="2307" max="2307" width="60.6640625" style="915" customWidth="1"/>
    <col min="2308" max="2308" width="5" style="915" customWidth="1"/>
    <col min="2309" max="2309" width="9.6640625" style="915" customWidth="1"/>
    <col min="2310" max="2311" width="13" style="915" customWidth="1"/>
    <col min="2312" max="2560" width="9.33203125" style="915"/>
    <col min="2561" max="2561" width="5" style="915" customWidth="1"/>
    <col min="2562" max="2562" width="11.6640625" style="915" customWidth="1"/>
    <col min="2563" max="2563" width="60.6640625" style="915" customWidth="1"/>
    <col min="2564" max="2564" width="5" style="915" customWidth="1"/>
    <col min="2565" max="2565" width="9.6640625" style="915" customWidth="1"/>
    <col min="2566" max="2567" width="13" style="915" customWidth="1"/>
    <col min="2568" max="2816" width="9.33203125" style="915"/>
    <col min="2817" max="2817" width="5" style="915" customWidth="1"/>
    <col min="2818" max="2818" width="11.6640625" style="915" customWidth="1"/>
    <col min="2819" max="2819" width="60.6640625" style="915" customWidth="1"/>
    <col min="2820" max="2820" width="5" style="915" customWidth="1"/>
    <col min="2821" max="2821" width="9.6640625" style="915" customWidth="1"/>
    <col min="2822" max="2823" width="13" style="915" customWidth="1"/>
    <col min="2824" max="3072" width="9.33203125" style="915"/>
    <col min="3073" max="3073" width="5" style="915" customWidth="1"/>
    <col min="3074" max="3074" width="11.6640625" style="915" customWidth="1"/>
    <col min="3075" max="3075" width="60.6640625" style="915" customWidth="1"/>
    <col min="3076" max="3076" width="5" style="915" customWidth="1"/>
    <col min="3077" max="3077" width="9.6640625" style="915" customWidth="1"/>
    <col min="3078" max="3079" width="13" style="915" customWidth="1"/>
    <col min="3080" max="3328" width="9.33203125" style="915"/>
    <col min="3329" max="3329" width="5" style="915" customWidth="1"/>
    <col min="3330" max="3330" width="11.6640625" style="915" customWidth="1"/>
    <col min="3331" max="3331" width="60.6640625" style="915" customWidth="1"/>
    <col min="3332" max="3332" width="5" style="915" customWidth="1"/>
    <col min="3333" max="3333" width="9.6640625" style="915" customWidth="1"/>
    <col min="3334" max="3335" width="13" style="915" customWidth="1"/>
    <col min="3336" max="3584" width="9.33203125" style="915"/>
    <col min="3585" max="3585" width="5" style="915" customWidth="1"/>
    <col min="3586" max="3586" width="11.6640625" style="915" customWidth="1"/>
    <col min="3587" max="3587" width="60.6640625" style="915" customWidth="1"/>
    <col min="3588" max="3588" width="5" style="915" customWidth="1"/>
    <col min="3589" max="3589" width="9.6640625" style="915" customWidth="1"/>
    <col min="3590" max="3591" width="13" style="915" customWidth="1"/>
    <col min="3592" max="3840" width="9.33203125" style="915"/>
    <col min="3841" max="3841" width="5" style="915" customWidth="1"/>
    <col min="3842" max="3842" width="11.6640625" style="915" customWidth="1"/>
    <col min="3843" max="3843" width="60.6640625" style="915" customWidth="1"/>
    <col min="3844" max="3844" width="5" style="915" customWidth="1"/>
    <col min="3845" max="3845" width="9.6640625" style="915" customWidth="1"/>
    <col min="3846" max="3847" width="13" style="915" customWidth="1"/>
    <col min="3848" max="4096" width="9.33203125" style="915"/>
    <col min="4097" max="4097" width="5" style="915" customWidth="1"/>
    <col min="4098" max="4098" width="11.6640625" style="915" customWidth="1"/>
    <col min="4099" max="4099" width="60.6640625" style="915" customWidth="1"/>
    <col min="4100" max="4100" width="5" style="915" customWidth="1"/>
    <col min="4101" max="4101" width="9.6640625" style="915" customWidth="1"/>
    <col min="4102" max="4103" width="13" style="915" customWidth="1"/>
    <col min="4104" max="4352" width="9.33203125" style="915"/>
    <col min="4353" max="4353" width="5" style="915" customWidth="1"/>
    <col min="4354" max="4354" width="11.6640625" style="915" customWidth="1"/>
    <col min="4355" max="4355" width="60.6640625" style="915" customWidth="1"/>
    <col min="4356" max="4356" width="5" style="915" customWidth="1"/>
    <col min="4357" max="4357" width="9.6640625" style="915" customWidth="1"/>
    <col min="4358" max="4359" width="13" style="915" customWidth="1"/>
    <col min="4360" max="4608" width="9.33203125" style="915"/>
    <col min="4609" max="4609" width="5" style="915" customWidth="1"/>
    <col min="4610" max="4610" width="11.6640625" style="915" customWidth="1"/>
    <col min="4611" max="4611" width="60.6640625" style="915" customWidth="1"/>
    <col min="4612" max="4612" width="5" style="915" customWidth="1"/>
    <col min="4613" max="4613" width="9.6640625" style="915" customWidth="1"/>
    <col min="4614" max="4615" width="13" style="915" customWidth="1"/>
    <col min="4616" max="4864" width="9.33203125" style="915"/>
    <col min="4865" max="4865" width="5" style="915" customWidth="1"/>
    <col min="4866" max="4866" width="11.6640625" style="915" customWidth="1"/>
    <col min="4867" max="4867" width="60.6640625" style="915" customWidth="1"/>
    <col min="4868" max="4868" width="5" style="915" customWidth="1"/>
    <col min="4869" max="4869" width="9.6640625" style="915" customWidth="1"/>
    <col min="4870" max="4871" width="13" style="915" customWidth="1"/>
    <col min="4872" max="5120" width="9.33203125" style="915"/>
    <col min="5121" max="5121" width="5" style="915" customWidth="1"/>
    <col min="5122" max="5122" width="11.6640625" style="915" customWidth="1"/>
    <col min="5123" max="5123" width="60.6640625" style="915" customWidth="1"/>
    <col min="5124" max="5124" width="5" style="915" customWidth="1"/>
    <col min="5125" max="5125" width="9.6640625" style="915" customWidth="1"/>
    <col min="5126" max="5127" width="13" style="915" customWidth="1"/>
    <col min="5128" max="5376" width="9.33203125" style="915"/>
    <col min="5377" max="5377" width="5" style="915" customWidth="1"/>
    <col min="5378" max="5378" width="11.6640625" style="915" customWidth="1"/>
    <col min="5379" max="5379" width="60.6640625" style="915" customWidth="1"/>
    <col min="5380" max="5380" width="5" style="915" customWidth="1"/>
    <col min="5381" max="5381" width="9.6640625" style="915" customWidth="1"/>
    <col min="5382" max="5383" width="13" style="915" customWidth="1"/>
    <col min="5384" max="5632" width="9.33203125" style="915"/>
    <col min="5633" max="5633" width="5" style="915" customWidth="1"/>
    <col min="5634" max="5634" width="11.6640625" style="915" customWidth="1"/>
    <col min="5635" max="5635" width="60.6640625" style="915" customWidth="1"/>
    <col min="5636" max="5636" width="5" style="915" customWidth="1"/>
    <col min="5637" max="5637" width="9.6640625" style="915" customWidth="1"/>
    <col min="5638" max="5639" width="13" style="915" customWidth="1"/>
    <col min="5640" max="5888" width="9.33203125" style="915"/>
    <col min="5889" max="5889" width="5" style="915" customWidth="1"/>
    <col min="5890" max="5890" width="11.6640625" style="915" customWidth="1"/>
    <col min="5891" max="5891" width="60.6640625" style="915" customWidth="1"/>
    <col min="5892" max="5892" width="5" style="915" customWidth="1"/>
    <col min="5893" max="5893" width="9.6640625" style="915" customWidth="1"/>
    <col min="5894" max="5895" width="13" style="915" customWidth="1"/>
    <col min="5896" max="6144" width="9.33203125" style="915"/>
    <col min="6145" max="6145" width="5" style="915" customWidth="1"/>
    <col min="6146" max="6146" width="11.6640625" style="915" customWidth="1"/>
    <col min="6147" max="6147" width="60.6640625" style="915" customWidth="1"/>
    <col min="6148" max="6148" width="5" style="915" customWidth="1"/>
    <col min="6149" max="6149" width="9.6640625" style="915" customWidth="1"/>
    <col min="6150" max="6151" width="13" style="915" customWidth="1"/>
    <col min="6152" max="6400" width="9.33203125" style="915"/>
    <col min="6401" max="6401" width="5" style="915" customWidth="1"/>
    <col min="6402" max="6402" width="11.6640625" style="915" customWidth="1"/>
    <col min="6403" max="6403" width="60.6640625" style="915" customWidth="1"/>
    <col min="6404" max="6404" width="5" style="915" customWidth="1"/>
    <col min="6405" max="6405" width="9.6640625" style="915" customWidth="1"/>
    <col min="6406" max="6407" width="13" style="915" customWidth="1"/>
    <col min="6408" max="6656" width="9.33203125" style="915"/>
    <col min="6657" max="6657" width="5" style="915" customWidth="1"/>
    <col min="6658" max="6658" width="11.6640625" style="915" customWidth="1"/>
    <col min="6659" max="6659" width="60.6640625" style="915" customWidth="1"/>
    <col min="6660" max="6660" width="5" style="915" customWidth="1"/>
    <col min="6661" max="6661" width="9.6640625" style="915" customWidth="1"/>
    <col min="6662" max="6663" width="13" style="915" customWidth="1"/>
    <col min="6664" max="6912" width="9.33203125" style="915"/>
    <col min="6913" max="6913" width="5" style="915" customWidth="1"/>
    <col min="6914" max="6914" width="11.6640625" style="915" customWidth="1"/>
    <col min="6915" max="6915" width="60.6640625" style="915" customWidth="1"/>
    <col min="6916" max="6916" width="5" style="915" customWidth="1"/>
    <col min="6917" max="6917" width="9.6640625" style="915" customWidth="1"/>
    <col min="6918" max="6919" width="13" style="915" customWidth="1"/>
    <col min="6920" max="7168" width="9.33203125" style="915"/>
    <col min="7169" max="7169" width="5" style="915" customWidth="1"/>
    <col min="7170" max="7170" width="11.6640625" style="915" customWidth="1"/>
    <col min="7171" max="7171" width="60.6640625" style="915" customWidth="1"/>
    <col min="7172" max="7172" width="5" style="915" customWidth="1"/>
    <col min="7173" max="7173" width="9.6640625" style="915" customWidth="1"/>
    <col min="7174" max="7175" width="13" style="915" customWidth="1"/>
    <col min="7176" max="7424" width="9.33203125" style="915"/>
    <col min="7425" max="7425" width="5" style="915" customWidth="1"/>
    <col min="7426" max="7426" width="11.6640625" style="915" customWidth="1"/>
    <col min="7427" max="7427" width="60.6640625" style="915" customWidth="1"/>
    <col min="7428" max="7428" width="5" style="915" customWidth="1"/>
    <col min="7429" max="7429" width="9.6640625" style="915" customWidth="1"/>
    <col min="7430" max="7431" width="13" style="915" customWidth="1"/>
    <col min="7432" max="7680" width="9.33203125" style="915"/>
    <col min="7681" max="7681" width="5" style="915" customWidth="1"/>
    <col min="7682" max="7682" width="11.6640625" style="915" customWidth="1"/>
    <col min="7683" max="7683" width="60.6640625" style="915" customWidth="1"/>
    <col min="7684" max="7684" width="5" style="915" customWidth="1"/>
    <col min="7685" max="7685" width="9.6640625" style="915" customWidth="1"/>
    <col min="7686" max="7687" width="13" style="915" customWidth="1"/>
    <col min="7688" max="7936" width="9.33203125" style="915"/>
    <col min="7937" max="7937" width="5" style="915" customWidth="1"/>
    <col min="7938" max="7938" width="11.6640625" style="915" customWidth="1"/>
    <col min="7939" max="7939" width="60.6640625" style="915" customWidth="1"/>
    <col min="7940" max="7940" width="5" style="915" customWidth="1"/>
    <col min="7941" max="7941" width="9.6640625" style="915" customWidth="1"/>
    <col min="7942" max="7943" width="13" style="915" customWidth="1"/>
    <col min="7944" max="8192" width="9.33203125" style="915"/>
    <col min="8193" max="8193" width="5" style="915" customWidth="1"/>
    <col min="8194" max="8194" width="11.6640625" style="915" customWidth="1"/>
    <col min="8195" max="8195" width="60.6640625" style="915" customWidth="1"/>
    <col min="8196" max="8196" width="5" style="915" customWidth="1"/>
    <col min="8197" max="8197" width="9.6640625" style="915" customWidth="1"/>
    <col min="8198" max="8199" width="13" style="915" customWidth="1"/>
    <col min="8200" max="8448" width="9.33203125" style="915"/>
    <col min="8449" max="8449" width="5" style="915" customWidth="1"/>
    <col min="8450" max="8450" width="11.6640625" style="915" customWidth="1"/>
    <col min="8451" max="8451" width="60.6640625" style="915" customWidth="1"/>
    <col min="8452" max="8452" width="5" style="915" customWidth="1"/>
    <col min="8453" max="8453" width="9.6640625" style="915" customWidth="1"/>
    <col min="8454" max="8455" width="13" style="915" customWidth="1"/>
    <col min="8456" max="8704" width="9.33203125" style="915"/>
    <col min="8705" max="8705" width="5" style="915" customWidth="1"/>
    <col min="8706" max="8706" width="11.6640625" style="915" customWidth="1"/>
    <col min="8707" max="8707" width="60.6640625" style="915" customWidth="1"/>
    <col min="8708" max="8708" width="5" style="915" customWidth="1"/>
    <col min="8709" max="8709" width="9.6640625" style="915" customWidth="1"/>
    <col min="8710" max="8711" width="13" style="915" customWidth="1"/>
    <col min="8712" max="8960" width="9.33203125" style="915"/>
    <col min="8961" max="8961" width="5" style="915" customWidth="1"/>
    <col min="8962" max="8962" width="11.6640625" style="915" customWidth="1"/>
    <col min="8963" max="8963" width="60.6640625" style="915" customWidth="1"/>
    <col min="8964" max="8964" width="5" style="915" customWidth="1"/>
    <col min="8965" max="8965" width="9.6640625" style="915" customWidth="1"/>
    <col min="8966" max="8967" width="13" style="915" customWidth="1"/>
    <col min="8968" max="9216" width="9.33203125" style="915"/>
    <col min="9217" max="9217" width="5" style="915" customWidth="1"/>
    <col min="9218" max="9218" width="11.6640625" style="915" customWidth="1"/>
    <col min="9219" max="9219" width="60.6640625" style="915" customWidth="1"/>
    <col min="9220" max="9220" width="5" style="915" customWidth="1"/>
    <col min="9221" max="9221" width="9.6640625" style="915" customWidth="1"/>
    <col min="9222" max="9223" width="13" style="915" customWidth="1"/>
    <col min="9224" max="9472" width="9.33203125" style="915"/>
    <col min="9473" max="9473" width="5" style="915" customWidth="1"/>
    <col min="9474" max="9474" width="11.6640625" style="915" customWidth="1"/>
    <col min="9475" max="9475" width="60.6640625" style="915" customWidth="1"/>
    <col min="9476" max="9476" width="5" style="915" customWidth="1"/>
    <col min="9477" max="9477" width="9.6640625" style="915" customWidth="1"/>
    <col min="9478" max="9479" width="13" style="915" customWidth="1"/>
    <col min="9480" max="9728" width="9.33203125" style="915"/>
    <col min="9729" max="9729" width="5" style="915" customWidth="1"/>
    <col min="9730" max="9730" width="11.6640625" style="915" customWidth="1"/>
    <col min="9731" max="9731" width="60.6640625" style="915" customWidth="1"/>
    <col min="9732" max="9732" width="5" style="915" customWidth="1"/>
    <col min="9733" max="9733" width="9.6640625" style="915" customWidth="1"/>
    <col min="9734" max="9735" width="13" style="915" customWidth="1"/>
    <col min="9736" max="9984" width="9.33203125" style="915"/>
    <col min="9985" max="9985" width="5" style="915" customWidth="1"/>
    <col min="9986" max="9986" width="11.6640625" style="915" customWidth="1"/>
    <col min="9987" max="9987" width="60.6640625" style="915" customWidth="1"/>
    <col min="9988" max="9988" width="5" style="915" customWidth="1"/>
    <col min="9989" max="9989" width="9.6640625" style="915" customWidth="1"/>
    <col min="9990" max="9991" width="13" style="915" customWidth="1"/>
    <col min="9992" max="10240" width="9.33203125" style="915"/>
    <col min="10241" max="10241" width="5" style="915" customWidth="1"/>
    <col min="10242" max="10242" width="11.6640625" style="915" customWidth="1"/>
    <col min="10243" max="10243" width="60.6640625" style="915" customWidth="1"/>
    <col min="10244" max="10244" width="5" style="915" customWidth="1"/>
    <col min="10245" max="10245" width="9.6640625" style="915" customWidth="1"/>
    <col min="10246" max="10247" width="13" style="915" customWidth="1"/>
    <col min="10248" max="10496" width="9.33203125" style="915"/>
    <col min="10497" max="10497" width="5" style="915" customWidth="1"/>
    <col min="10498" max="10498" width="11.6640625" style="915" customWidth="1"/>
    <col min="10499" max="10499" width="60.6640625" style="915" customWidth="1"/>
    <col min="10500" max="10500" width="5" style="915" customWidth="1"/>
    <col min="10501" max="10501" width="9.6640625" style="915" customWidth="1"/>
    <col min="10502" max="10503" width="13" style="915" customWidth="1"/>
    <col min="10504" max="10752" width="9.33203125" style="915"/>
    <col min="10753" max="10753" width="5" style="915" customWidth="1"/>
    <col min="10754" max="10754" width="11.6640625" style="915" customWidth="1"/>
    <col min="10755" max="10755" width="60.6640625" style="915" customWidth="1"/>
    <col min="10756" max="10756" width="5" style="915" customWidth="1"/>
    <col min="10757" max="10757" width="9.6640625" style="915" customWidth="1"/>
    <col min="10758" max="10759" width="13" style="915" customWidth="1"/>
    <col min="10760" max="11008" width="9.33203125" style="915"/>
    <col min="11009" max="11009" width="5" style="915" customWidth="1"/>
    <col min="11010" max="11010" width="11.6640625" style="915" customWidth="1"/>
    <col min="11011" max="11011" width="60.6640625" style="915" customWidth="1"/>
    <col min="11012" max="11012" width="5" style="915" customWidth="1"/>
    <col min="11013" max="11013" width="9.6640625" style="915" customWidth="1"/>
    <col min="11014" max="11015" width="13" style="915" customWidth="1"/>
    <col min="11016" max="11264" width="9.33203125" style="915"/>
    <col min="11265" max="11265" width="5" style="915" customWidth="1"/>
    <col min="11266" max="11266" width="11.6640625" style="915" customWidth="1"/>
    <col min="11267" max="11267" width="60.6640625" style="915" customWidth="1"/>
    <col min="11268" max="11268" width="5" style="915" customWidth="1"/>
    <col min="11269" max="11269" width="9.6640625" style="915" customWidth="1"/>
    <col min="11270" max="11271" width="13" style="915" customWidth="1"/>
    <col min="11272" max="11520" width="9.33203125" style="915"/>
    <col min="11521" max="11521" width="5" style="915" customWidth="1"/>
    <col min="11522" max="11522" width="11.6640625" style="915" customWidth="1"/>
    <col min="11523" max="11523" width="60.6640625" style="915" customWidth="1"/>
    <col min="11524" max="11524" width="5" style="915" customWidth="1"/>
    <col min="11525" max="11525" width="9.6640625" style="915" customWidth="1"/>
    <col min="11526" max="11527" width="13" style="915" customWidth="1"/>
    <col min="11528" max="11776" width="9.33203125" style="915"/>
    <col min="11777" max="11777" width="5" style="915" customWidth="1"/>
    <col min="11778" max="11778" width="11.6640625" style="915" customWidth="1"/>
    <col min="11779" max="11779" width="60.6640625" style="915" customWidth="1"/>
    <col min="11780" max="11780" width="5" style="915" customWidth="1"/>
    <col min="11781" max="11781" width="9.6640625" style="915" customWidth="1"/>
    <col min="11782" max="11783" width="13" style="915" customWidth="1"/>
    <col min="11784" max="12032" width="9.33203125" style="915"/>
    <col min="12033" max="12033" width="5" style="915" customWidth="1"/>
    <col min="12034" max="12034" width="11.6640625" style="915" customWidth="1"/>
    <col min="12035" max="12035" width="60.6640625" style="915" customWidth="1"/>
    <col min="12036" max="12036" width="5" style="915" customWidth="1"/>
    <col min="12037" max="12037" width="9.6640625" style="915" customWidth="1"/>
    <col min="12038" max="12039" width="13" style="915" customWidth="1"/>
    <col min="12040" max="12288" width="9.33203125" style="915"/>
    <col min="12289" max="12289" width="5" style="915" customWidth="1"/>
    <col min="12290" max="12290" width="11.6640625" style="915" customWidth="1"/>
    <col min="12291" max="12291" width="60.6640625" style="915" customWidth="1"/>
    <col min="12292" max="12292" width="5" style="915" customWidth="1"/>
    <col min="12293" max="12293" width="9.6640625" style="915" customWidth="1"/>
    <col min="12294" max="12295" width="13" style="915" customWidth="1"/>
    <col min="12296" max="12544" width="9.33203125" style="915"/>
    <col min="12545" max="12545" width="5" style="915" customWidth="1"/>
    <col min="12546" max="12546" width="11.6640625" style="915" customWidth="1"/>
    <col min="12547" max="12547" width="60.6640625" style="915" customWidth="1"/>
    <col min="12548" max="12548" width="5" style="915" customWidth="1"/>
    <col min="12549" max="12549" width="9.6640625" style="915" customWidth="1"/>
    <col min="12550" max="12551" width="13" style="915" customWidth="1"/>
    <col min="12552" max="12800" width="9.33203125" style="915"/>
    <col min="12801" max="12801" width="5" style="915" customWidth="1"/>
    <col min="12802" max="12802" width="11.6640625" style="915" customWidth="1"/>
    <col min="12803" max="12803" width="60.6640625" style="915" customWidth="1"/>
    <col min="12804" max="12804" width="5" style="915" customWidth="1"/>
    <col min="12805" max="12805" width="9.6640625" style="915" customWidth="1"/>
    <col min="12806" max="12807" width="13" style="915" customWidth="1"/>
    <col min="12808" max="13056" width="9.33203125" style="915"/>
    <col min="13057" max="13057" width="5" style="915" customWidth="1"/>
    <col min="13058" max="13058" width="11.6640625" style="915" customWidth="1"/>
    <col min="13059" max="13059" width="60.6640625" style="915" customWidth="1"/>
    <col min="13060" max="13060" width="5" style="915" customWidth="1"/>
    <col min="13061" max="13061" width="9.6640625" style="915" customWidth="1"/>
    <col min="13062" max="13063" width="13" style="915" customWidth="1"/>
    <col min="13064" max="13312" width="9.33203125" style="915"/>
    <col min="13313" max="13313" width="5" style="915" customWidth="1"/>
    <col min="13314" max="13314" width="11.6640625" style="915" customWidth="1"/>
    <col min="13315" max="13315" width="60.6640625" style="915" customWidth="1"/>
    <col min="13316" max="13316" width="5" style="915" customWidth="1"/>
    <col min="13317" max="13317" width="9.6640625" style="915" customWidth="1"/>
    <col min="13318" max="13319" width="13" style="915" customWidth="1"/>
    <col min="13320" max="13568" width="9.33203125" style="915"/>
    <col min="13569" max="13569" width="5" style="915" customWidth="1"/>
    <col min="13570" max="13570" width="11.6640625" style="915" customWidth="1"/>
    <col min="13571" max="13571" width="60.6640625" style="915" customWidth="1"/>
    <col min="13572" max="13572" width="5" style="915" customWidth="1"/>
    <col min="13573" max="13573" width="9.6640625" style="915" customWidth="1"/>
    <col min="13574" max="13575" width="13" style="915" customWidth="1"/>
    <col min="13576" max="13824" width="9.33203125" style="915"/>
    <col min="13825" max="13825" width="5" style="915" customWidth="1"/>
    <col min="13826" max="13826" width="11.6640625" style="915" customWidth="1"/>
    <col min="13827" max="13827" width="60.6640625" style="915" customWidth="1"/>
    <col min="13828" max="13828" width="5" style="915" customWidth="1"/>
    <col min="13829" max="13829" width="9.6640625" style="915" customWidth="1"/>
    <col min="13830" max="13831" width="13" style="915" customWidth="1"/>
    <col min="13832" max="14080" width="9.33203125" style="915"/>
    <col min="14081" max="14081" width="5" style="915" customWidth="1"/>
    <col min="14082" max="14082" width="11.6640625" style="915" customWidth="1"/>
    <col min="14083" max="14083" width="60.6640625" style="915" customWidth="1"/>
    <col min="14084" max="14084" width="5" style="915" customWidth="1"/>
    <col min="14085" max="14085" width="9.6640625" style="915" customWidth="1"/>
    <col min="14086" max="14087" width="13" style="915" customWidth="1"/>
    <col min="14088" max="14336" width="9.33203125" style="915"/>
    <col min="14337" max="14337" width="5" style="915" customWidth="1"/>
    <col min="14338" max="14338" width="11.6640625" style="915" customWidth="1"/>
    <col min="14339" max="14339" width="60.6640625" style="915" customWidth="1"/>
    <col min="14340" max="14340" width="5" style="915" customWidth="1"/>
    <col min="14341" max="14341" width="9.6640625" style="915" customWidth="1"/>
    <col min="14342" max="14343" width="13" style="915" customWidth="1"/>
    <col min="14344" max="14592" width="9.33203125" style="915"/>
    <col min="14593" max="14593" width="5" style="915" customWidth="1"/>
    <col min="14594" max="14594" width="11.6640625" style="915" customWidth="1"/>
    <col min="14595" max="14595" width="60.6640625" style="915" customWidth="1"/>
    <col min="14596" max="14596" width="5" style="915" customWidth="1"/>
    <col min="14597" max="14597" width="9.6640625" style="915" customWidth="1"/>
    <col min="14598" max="14599" width="13" style="915" customWidth="1"/>
    <col min="14600" max="14848" width="9.33203125" style="915"/>
    <col min="14849" max="14849" width="5" style="915" customWidth="1"/>
    <col min="14850" max="14850" width="11.6640625" style="915" customWidth="1"/>
    <col min="14851" max="14851" width="60.6640625" style="915" customWidth="1"/>
    <col min="14852" max="14852" width="5" style="915" customWidth="1"/>
    <col min="14853" max="14853" width="9.6640625" style="915" customWidth="1"/>
    <col min="14854" max="14855" width="13" style="915" customWidth="1"/>
    <col min="14856" max="15104" width="9.33203125" style="915"/>
    <col min="15105" max="15105" width="5" style="915" customWidth="1"/>
    <col min="15106" max="15106" width="11.6640625" style="915" customWidth="1"/>
    <col min="15107" max="15107" width="60.6640625" style="915" customWidth="1"/>
    <col min="15108" max="15108" width="5" style="915" customWidth="1"/>
    <col min="15109" max="15109" width="9.6640625" style="915" customWidth="1"/>
    <col min="15110" max="15111" width="13" style="915" customWidth="1"/>
    <col min="15112" max="15360" width="9.33203125" style="915"/>
    <col min="15361" max="15361" width="5" style="915" customWidth="1"/>
    <col min="15362" max="15362" width="11.6640625" style="915" customWidth="1"/>
    <col min="15363" max="15363" width="60.6640625" style="915" customWidth="1"/>
    <col min="15364" max="15364" width="5" style="915" customWidth="1"/>
    <col min="15365" max="15365" width="9.6640625" style="915" customWidth="1"/>
    <col min="15366" max="15367" width="13" style="915" customWidth="1"/>
    <col min="15368" max="15616" width="9.33203125" style="915"/>
    <col min="15617" max="15617" width="5" style="915" customWidth="1"/>
    <col min="15618" max="15618" width="11.6640625" style="915" customWidth="1"/>
    <col min="15619" max="15619" width="60.6640625" style="915" customWidth="1"/>
    <col min="15620" max="15620" width="5" style="915" customWidth="1"/>
    <col min="15621" max="15621" width="9.6640625" style="915" customWidth="1"/>
    <col min="15622" max="15623" width="13" style="915" customWidth="1"/>
    <col min="15624" max="15872" width="9.33203125" style="915"/>
    <col min="15873" max="15873" width="5" style="915" customWidth="1"/>
    <col min="15874" max="15874" width="11.6640625" style="915" customWidth="1"/>
    <col min="15875" max="15875" width="60.6640625" style="915" customWidth="1"/>
    <col min="15876" max="15876" width="5" style="915" customWidth="1"/>
    <col min="15877" max="15877" width="9.6640625" style="915" customWidth="1"/>
    <col min="15878" max="15879" width="13" style="915" customWidth="1"/>
    <col min="15880" max="16128" width="9.33203125" style="915"/>
    <col min="16129" max="16129" width="5" style="915" customWidth="1"/>
    <col min="16130" max="16130" width="11.6640625" style="915" customWidth="1"/>
    <col min="16131" max="16131" width="60.6640625" style="915" customWidth="1"/>
    <col min="16132" max="16132" width="5" style="915" customWidth="1"/>
    <col min="16133" max="16133" width="9.6640625" style="915" customWidth="1"/>
    <col min="16134" max="16135" width="13" style="915" customWidth="1"/>
    <col min="16136" max="16384" width="9.33203125" style="915"/>
  </cols>
  <sheetData>
    <row r="1" spans="1:11" s="908" customFormat="1" ht="25.5" customHeight="1">
      <c r="A1" s="1565" t="s">
        <v>2754</v>
      </c>
      <c r="B1" s="1566"/>
      <c r="C1" s="1566"/>
      <c r="D1" s="1566"/>
      <c r="E1" s="1566"/>
      <c r="F1" s="1566"/>
      <c r="G1" s="1566"/>
    </row>
    <row r="2" spans="1:11" s="909" customFormat="1" ht="15.75" customHeight="1">
      <c r="A2" s="1558" t="s">
        <v>1685</v>
      </c>
      <c r="B2" s="1558"/>
      <c r="C2" s="1558"/>
      <c r="D2" s="1558"/>
      <c r="E2" s="1558"/>
      <c r="F2" s="1558"/>
      <c r="G2" s="1558"/>
    </row>
    <row r="3" spans="1:11" s="909" customFormat="1" ht="15.75" customHeight="1">
      <c r="A3" s="1558" t="s">
        <v>2323</v>
      </c>
      <c r="B3" s="1558"/>
      <c r="C3" s="1558"/>
      <c r="D3" s="1558"/>
      <c r="E3" s="1558"/>
      <c r="F3" s="1558"/>
      <c r="G3" s="1558"/>
    </row>
    <row r="4" spans="1:11" s="909" customFormat="1" ht="15.75" customHeight="1">
      <c r="A4" s="1558" t="s">
        <v>2215</v>
      </c>
      <c r="B4" s="1558"/>
      <c r="C4" s="1558"/>
      <c r="D4" s="1558"/>
      <c r="E4" s="1558"/>
      <c r="F4" s="1558"/>
      <c r="G4" s="1558"/>
    </row>
    <row r="5" spans="1:11" s="909" customFormat="1" ht="15.75" customHeight="1">
      <c r="A5" s="1558" t="s">
        <v>2324</v>
      </c>
      <c r="B5" s="1558"/>
      <c r="C5" s="1558"/>
      <c r="D5" s="1558"/>
      <c r="E5" s="1558"/>
      <c r="F5" s="1558"/>
      <c r="G5" s="1558"/>
    </row>
    <row r="6" spans="1:11" s="909" customFormat="1" ht="15.75" customHeight="1">
      <c r="A6" s="910"/>
      <c r="B6" s="910"/>
      <c r="C6" s="910"/>
      <c r="D6" s="910"/>
      <c r="E6" s="910"/>
      <c r="F6" s="1143" t="s">
        <v>14</v>
      </c>
      <c r="G6" s="1357" t="s">
        <v>2757</v>
      </c>
    </row>
    <row r="7" spans="1:11" s="909" customFormat="1" ht="15.75" customHeight="1">
      <c r="A7" s="910"/>
      <c r="B7" s="910"/>
      <c r="C7" s="910"/>
      <c r="D7" s="910"/>
      <c r="E7" s="910"/>
      <c r="F7" s="910"/>
      <c r="G7" s="1142"/>
    </row>
    <row r="8" spans="1:11" s="911" customFormat="1" ht="13.5" customHeight="1">
      <c r="A8" s="1563" t="s">
        <v>2376</v>
      </c>
      <c r="B8" s="1564"/>
      <c r="C8" s="1564"/>
      <c r="D8" s="1564"/>
      <c r="E8" s="1564"/>
      <c r="F8" s="1564"/>
      <c r="G8" s="1564"/>
      <c r="J8" s="585"/>
      <c r="K8" s="586"/>
    </row>
    <row r="9" spans="1:11" ht="12" customHeight="1">
      <c r="A9" s="912"/>
      <c r="B9" s="913"/>
      <c r="C9" s="913"/>
      <c r="D9" s="912"/>
      <c r="E9" s="912"/>
      <c r="F9" s="914"/>
      <c r="G9" s="914"/>
    </row>
    <row r="10" spans="1:11" s="919" customFormat="1" ht="38.25" customHeight="1">
      <c r="A10" s="916" t="s">
        <v>2377</v>
      </c>
      <c r="B10" s="916" t="s">
        <v>1708</v>
      </c>
      <c r="C10" s="917" t="s">
        <v>2378</v>
      </c>
      <c r="D10" s="917" t="s">
        <v>2379</v>
      </c>
      <c r="E10" s="916" t="s">
        <v>2380</v>
      </c>
      <c r="F10" s="918" t="s">
        <v>2381</v>
      </c>
      <c r="G10" s="918" t="s">
        <v>2382</v>
      </c>
    </row>
    <row r="11" spans="1:11" ht="5.25" customHeight="1">
      <c r="A11" s="920"/>
      <c r="B11" s="921"/>
      <c r="C11" s="922"/>
      <c r="D11" s="921"/>
      <c r="E11" s="920"/>
      <c r="F11" s="923"/>
      <c r="G11" s="924"/>
      <c r="H11" s="925"/>
      <c r="I11" s="921"/>
      <c r="J11" s="921"/>
    </row>
    <row r="12" spans="1:11" ht="14.25" customHeight="1">
      <c r="A12" s="920">
        <v>1</v>
      </c>
      <c r="B12" s="921">
        <v>210881096</v>
      </c>
      <c r="C12" s="926" t="s">
        <v>2383</v>
      </c>
      <c r="D12" s="921" t="s">
        <v>140</v>
      </c>
      <c r="E12" s="927">
        <v>90</v>
      </c>
      <c r="F12" s="928"/>
      <c r="G12" s="929"/>
      <c r="H12" s="925"/>
      <c r="I12" s="921"/>
      <c r="J12" s="921"/>
    </row>
    <row r="13" spans="1:11" ht="14.25" customHeight="1">
      <c r="A13" s="930">
        <v>2</v>
      </c>
      <c r="B13" s="931" t="s">
        <v>2384</v>
      </c>
      <c r="C13" s="932" t="s">
        <v>2385</v>
      </c>
      <c r="D13" s="933" t="s">
        <v>140</v>
      </c>
      <c r="E13" s="934">
        <v>90</v>
      </c>
      <c r="F13" s="935"/>
      <c r="G13" s="936"/>
      <c r="H13" s="925"/>
      <c r="I13" s="937"/>
      <c r="J13" s="921"/>
    </row>
    <row r="14" spans="1:11" ht="14.25" customHeight="1">
      <c r="A14" s="920">
        <v>3</v>
      </c>
      <c r="B14" s="921">
        <v>210881102</v>
      </c>
      <c r="C14" s="926" t="s">
        <v>2386</v>
      </c>
      <c r="D14" s="921" t="s">
        <v>140</v>
      </c>
      <c r="E14" s="927">
        <v>78</v>
      </c>
      <c r="F14" s="928"/>
      <c r="G14" s="929"/>
      <c r="H14" s="925"/>
      <c r="I14" s="937"/>
      <c r="J14" s="921"/>
    </row>
    <row r="15" spans="1:11" ht="14.25" customHeight="1">
      <c r="A15" s="930">
        <v>4</v>
      </c>
      <c r="B15" s="931" t="s">
        <v>2384</v>
      </c>
      <c r="C15" s="932" t="s">
        <v>2387</v>
      </c>
      <c r="D15" s="933" t="s">
        <v>140</v>
      </c>
      <c r="E15" s="934">
        <v>78</v>
      </c>
      <c r="F15" s="935"/>
      <c r="G15" s="936"/>
      <c r="H15" s="925"/>
      <c r="I15" s="921"/>
      <c r="J15" s="921"/>
    </row>
    <row r="16" spans="1:11" ht="14.25" customHeight="1">
      <c r="A16" s="920">
        <v>5</v>
      </c>
      <c r="B16" s="921">
        <v>210881075</v>
      </c>
      <c r="C16" s="926" t="s">
        <v>2388</v>
      </c>
      <c r="D16" s="921" t="s">
        <v>140</v>
      </c>
      <c r="E16" s="927">
        <v>3218</v>
      </c>
      <c r="F16" s="928"/>
      <c r="G16" s="929"/>
      <c r="H16" s="925"/>
      <c r="I16" s="921"/>
      <c r="J16" s="921"/>
    </row>
    <row r="17" spans="1:10" ht="14.25" customHeight="1">
      <c r="A17" s="930">
        <v>6</v>
      </c>
      <c r="B17" s="931" t="s">
        <v>2384</v>
      </c>
      <c r="C17" s="932" t="s">
        <v>2389</v>
      </c>
      <c r="D17" s="933" t="s">
        <v>140</v>
      </c>
      <c r="E17" s="934">
        <v>3218</v>
      </c>
      <c r="F17" s="935"/>
      <c r="G17" s="936"/>
      <c r="H17" s="925"/>
      <c r="I17" s="921"/>
      <c r="J17" s="921"/>
    </row>
    <row r="18" spans="1:10" ht="14.25" customHeight="1">
      <c r="A18" s="920">
        <v>7</v>
      </c>
      <c r="B18" s="921">
        <v>210881075</v>
      </c>
      <c r="C18" s="926" t="s">
        <v>2390</v>
      </c>
      <c r="D18" s="921" t="s">
        <v>140</v>
      </c>
      <c r="E18" s="927">
        <v>1708</v>
      </c>
      <c r="F18" s="928"/>
      <c r="G18" s="929"/>
      <c r="H18" s="925"/>
      <c r="I18" s="921"/>
      <c r="J18" s="921"/>
    </row>
    <row r="19" spans="1:10" ht="14.25" customHeight="1">
      <c r="A19" s="930">
        <v>8</v>
      </c>
      <c r="B19" s="931" t="s">
        <v>2384</v>
      </c>
      <c r="C19" s="932" t="s">
        <v>2391</v>
      </c>
      <c r="D19" s="933" t="s">
        <v>140</v>
      </c>
      <c r="E19" s="934">
        <v>1708</v>
      </c>
      <c r="F19" s="935"/>
      <c r="G19" s="936"/>
      <c r="H19" s="925"/>
      <c r="I19" s="921"/>
      <c r="J19" s="921"/>
    </row>
    <row r="20" spans="1:10" ht="14.25" customHeight="1">
      <c r="A20" s="920">
        <v>9</v>
      </c>
      <c r="B20" s="921">
        <v>210881392</v>
      </c>
      <c r="C20" s="926" t="s">
        <v>2392</v>
      </c>
      <c r="D20" s="921" t="s">
        <v>140</v>
      </c>
      <c r="E20" s="927">
        <v>426</v>
      </c>
      <c r="F20" s="928"/>
      <c r="G20" s="929"/>
      <c r="H20" s="925"/>
      <c r="I20" s="921"/>
      <c r="J20" s="921"/>
    </row>
    <row r="21" spans="1:10" ht="14.25" customHeight="1">
      <c r="A21" s="930">
        <v>10</v>
      </c>
      <c r="B21" s="931" t="s">
        <v>2384</v>
      </c>
      <c r="C21" s="938" t="s">
        <v>2393</v>
      </c>
      <c r="D21" s="933" t="s">
        <v>140</v>
      </c>
      <c r="E21" s="934">
        <v>426</v>
      </c>
      <c r="F21" s="935"/>
      <c r="G21" s="936"/>
      <c r="H21" s="925"/>
      <c r="I21" s="921"/>
      <c r="J21" s="921"/>
    </row>
    <row r="22" spans="1:10" ht="14.25" customHeight="1">
      <c r="A22" s="920">
        <v>11</v>
      </c>
      <c r="B22" s="921">
        <v>210881100</v>
      </c>
      <c r="C22" s="926" t="s">
        <v>2394</v>
      </c>
      <c r="D22" s="921" t="s">
        <v>140</v>
      </c>
      <c r="E22" s="927">
        <v>139</v>
      </c>
      <c r="F22" s="928"/>
      <c r="G22" s="929"/>
      <c r="H22" s="925"/>
      <c r="I22" s="921"/>
      <c r="J22" s="921"/>
    </row>
    <row r="23" spans="1:10" ht="14.25" customHeight="1">
      <c r="A23" s="930">
        <v>12</v>
      </c>
      <c r="B23" s="931" t="s">
        <v>2384</v>
      </c>
      <c r="C23" s="938" t="s">
        <v>2395</v>
      </c>
      <c r="D23" s="933" t="s">
        <v>140</v>
      </c>
      <c r="E23" s="934">
        <v>139</v>
      </c>
      <c r="F23" s="935"/>
      <c r="G23" s="936"/>
      <c r="H23" s="925"/>
      <c r="I23" s="921"/>
      <c r="J23" s="921"/>
    </row>
    <row r="24" spans="1:10" ht="14.25" customHeight="1">
      <c r="A24" s="920">
        <v>13</v>
      </c>
      <c r="B24" s="921">
        <v>210881076</v>
      </c>
      <c r="C24" s="926" t="s">
        <v>2396</v>
      </c>
      <c r="D24" s="921" t="s">
        <v>140</v>
      </c>
      <c r="E24" s="927">
        <v>2245</v>
      </c>
      <c r="F24" s="928"/>
      <c r="G24" s="929"/>
      <c r="H24" s="925"/>
      <c r="I24" s="921"/>
      <c r="J24" s="921"/>
    </row>
    <row r="25" spans="1:10" ht="14.25" customHeight="1">
      <c r="A25" s="930">
        <v>14</v>
      </c>
      <c r="B25" s="931" t="s">
        <v>2384</v>
      </c>
      <c r="C25" s="938" t="s">
        <v>2397</v>
      </c>
      <c r="D25" s="933" t="s">
        <v>140</v>
      </c>
      <c r="E25" s="934">
        <v>2245</v>
      </c>
      <c r="F25" s="935"/>
      <c r="G25" s="936"/>
      <c r="H25" s="925"/>
      <c r="I25" s="921"/>
      <c r="J25" s="921"/>
    </row>
    <row r="26" spans="1:10" ht="14.25" customHeight="1">
      <c r="A26" s="920">
        <v>15</v>
      </c>
      <c r="B26" s="921">
        <v>210881101</v>
      </c>
      <c r="C26" s="926" t="s">
        <v>2398</v>
      </c>
      <c r="D26" s="921" t="s">
        <v>140</v>
      </c>
      <c r="E26" s="927">
        <v>176</v>
      </c>
      <c r="F26" s="928"/>
      <c r="G26" s="929"/>
      <c r="H26" s="925"/>
      <c r="I26" s="921"/>
      <c r="J26" s="921"/>
    </row>
    <row r="27" spans="1:10" ht="14.25" customHeight="1">
      <c r="A27" s="930">
        <v>16</v>
      </c>
      <c r="B27" s="931" t="s">
        <v>2384</v>
      </c>
      <c r="C27" s="938" t="s">
        <v>2399</v>
      </c>
      <c r="D27" s="933" t="s">
        <v>140</v>
      </c>
      <c r="E27" s="934">
        <v>176</v>
      </c>
      <c r="F27" s="935"/>
      <c r="G27" s="936"/>
      <c r="H27" s="925"/>
      <c r="I27" s="921"/>
      <c r="J27" s="921"/>
    </row>
    <row r="28" spans="1:10" ht="14.25" customHeight="1">
      <c r="A28" s="920">
        <v>17</v>
      </c>
      <c r="B28" s="921">
        <v>210881058</v>
      </c>
      <c r="C28" s="926" t="s">
        <v>2400</v>
      </c>
      <c r="D28" s="921" t="s">
        <v>140</v>
      </c>
      <c r="E28" s="927">
        <v>168</v>
      </c>
      <c r="F28" s="928"/>
      <c r="G28" s="929"/>
      <c r="H28" s="925"/>
      <c r="I28" s="921"/>
      <c r="J28" s="921"/>
    </row>
    <row r="29" spans="1:10" ht="14.25" customHeight="1">
      <c r="A29" s="930">
        <v>18</v>
      </c>
      <c r="B29" s="931" t="s">
        <v>2384</v>
      </c>
      <c r="C29" s="938" t="s">
        <v>2401</v>
      </c>
      <c r="D29" s="933" t="s">
        <v>140</v>
      </c>
      <c r="E29" s="934">
        <v>168</v>
      </c>
      <c r="F29" s="935"/>
      <c r="G29" s="936"/>
      <c r="H29" s="925"/>
      <c r="I29" s="921"/>
      <c r="J29" s="921"/>
    </row>
    <row r="30" spans="1:10" ht="14.25" customHeight="1">
      <c r="A30" s="920">
        <v>19</v>
      </c>
      <c r="B30" s="921">
        <v>210881056</v>
      </c>
      <c r="C30" s="926" t="s">
        <v>2402</v>
      </c>
      <c r="D30" s="921" t="s">
        <v>140</v>
      </c>
      <c r="E30" s="927">
        <v>250</v>
      </c>
      <c r="F30" s="928"/>
      <c r="G30" s="929"/>
      <c r="H30" s="925"/>
      <c r="I30" s="921"/>
      <c r="J30" s="921"/>
    </row>
    <row r="31" spans="1:10" ht="14.25" customHeight="1">
      <c r="A31" s="930">
        <v>20</v>
      </c>
      <c r="B31" s="931" t="s">
        <v>2384</v>
      </c>
      <c r="C31" s="938" t="s">
        <v>2403</v>
      </c>
      <c r="D31" s="933" t="s">
        <v>140</v>
      </c>
      <c r="E31" s="934">
        <v>250</v>
      </c>
      <c r="F31" s="935"/>
      <c r="G31" s="936"/>
      <c r="H31" s="925"/>
      <c r="I31" s="921"/>
      <c r="J31" s="921"/>
    </row>
    <row r="32" spans="1:10" ht="27.75" customHeight="1">
      <c r="A32" s="920">
        <v>21</v>
      </c>
      <c r="B32" s="939">
        <v>210100001</v>
      </c>
      <c r="C32" s="940" t="s">
        <v>2404</v>
      </c>
      <c r="D32" s="941" t="s">
        <v>268</v>
      </c>
      <c r="E32" s="927">
        <v>438</v>
      </c>
      <c r="F32" s="928"/>
      <c r="G32" s="929"/>
      <c r="H32" s="925"/>
      <c r="I32" s="921"/>
      <c r="J32" s="921"/>
    </row>
    <row r="33" spans="1:15" ht="27.75" customHeight="1">
      <c r="A33" s="920">
        <v>22</v>
      </c>
      <c r="B33" s="939">
        <v>210100002</v>
      </c>
      <c r="C33" s="940" t="s">
        <v>2405</v>
      </c>
      <c r="D33" s="941" t="s">
        <v>268</v>
      </c>
      <c r="E33" s="927">
        <v>45</v>
      </c>
      <c r="F33" s="928"/>
      <c r="G33" s="929"/>
      <c r="H33" s="925"/>
      <c r="I33" s="921"/>
      <c r="J33" s="921"/>
    </row>
    <row r="34" spans="1:15" ht="27.75" customHeight="1">
      <c r="A34" s="920">
        <v>23</v>
      </c>
      <c r="B34" s="921">
        <v>210100003</v>
      </c>
      <c r="C34" s="940" t="s">
        <v>2406</v>
      </c>
      <c r="D34" s="921" t="s">
        <v>268</v>
      </c>
      <c r="E34" s="927">
        <v>14</v>
      </c>
      <c r="F34" s="928"/>
      <c r="G34" s="929"/>
      <c r="H34" s="925"/>
      <c r="I34" s="921"/>
      <c r="J34" s="921"/>
    </row>
    <row r="35" spans="1:15" ht="14.25" customHeight="1">
      <c r="A35" s="920">
        <v>24</v>
      </c>
      <c r="B35" s="921">
        <v>210220040</v>
      </c>
      <c r="C35" s="942" t="s">
        <v>2407</v>
      </c>
      <c r="D35" s="921" t="s">
        <v>268</v>
      </c>
      <c r="E35" s="927">
        <v>25</v>
      </c>
      <c r="F35" s="928"/>
      <c r="G35" s="929"/>
      <c r="H35" s="925"/>
      <c r="I35" s="921"/>
      <c r="J35" s="921"/>
    </row>
    <row r="36" spans="1:15" ht="15" customHeight="1">
      <c r="A36" s="930">
        <v>25</v>
      </c>
      <c r="B36" s="931" t="s">
        <v>2384</v>
      </c>
      <c r="C36" s="943" t="s">
        <v>2408</v>
      </c>
      <c r="D36" s="933" t="s">
        <v>268</v>
      </c>
      <c r="E36" s="934">
        <v>25</v>
      </c>
      <c r="F36" s="936"/>
      <c r="G36" s="936"/>
      <c r="H36" s="925"/>
      <c r="I36" s="921"/>
      <c r="J36" s="921"/>
    </row>
    <row r="37" spans="1:15" ht="19.5" customHeight="1">
      <c r="A37" s="920">
        <v>26</v>
      </c>
      <c r="B37" s="921">
        <v>210190051</v>
      </c>
      <c r="C37" s="944" t="s">
        <v>2409</v>
      </c>
      <c r="D37" s="921" t="s">
        <v>268</v>
      </c>
      <c r="E37" s="927">
        <v>2</v>
      </c>
      <c r="F37" s="928"/>
      <c r="G37" s="929"/>
      <c r="H37" s="925"/>
      <c r="N37" s="922"/>
    </row>
    <row r="38" spans="1:15" ht="21" customHeight="1">
      <c r="A38" s="930">
        <v>27</v>
      </c>
      <c r="B38" s="931" t="s">
        <v>2384</v>
      </c>
      <c r="C38" s="938" t="s">
        <v>2410</v>
      </c>
      <c r="D38" s="933" t="s">
        <v>268</v>
      </c>
      <c r="E38" s="934">
        <v>1</v>
      </c>
      <c r="F38" s="935"/>
      <c r="G38" s="936"/>
      <c r="H38" s="925"/>
      <c r="I38" s="921"/>
      <c r="J38" s="921"/>
      <c r="N38" s="922"/>
    </row>
    <row r="39" spans="1:15" ht="18" customHeight="1">
      <c r="A39" s="920">
        <v>28</v>
      </c>
      <c r="B39" s="921" t="s">
        <v>2411</v>
      </c>
      <c r="C39" s="942" t="s">
        <v>2412</v>
      </c>
      <c r="D39" s="921" t="s">
        <v>268</v>
      </c>
      <c r="E39" s="927">
        <v>1</v>
      </c>
      <c r="F39" s="928"/>
      <c r="G39" s="929"/>
      <c r="H39" s="925"/>
      <c r="N39" s="942"/>
    </row>
    <row r="40" spans="1:15" ht="18" customHeight="1">
      <c r="A40" s="930">
        <v>29</v>
      </c>
      <c r="B40" s="931" t="s">
        <v>2384</v>
      </c>
      <c r="C40" s="943" t="s">
        <v>2413</v>
      </c>
      <c r="D40" s="933" t="s">
        <v>268</v>
      </c>
      <c r="E40" s="934">
        <v>1</v>
      </c>
      <c r="F40" s="936"/>
      <c r="G40" s="936"/>
      <c r="H40" s="925"/>
      <c r="I40" s="921"/>
      <c r="J40" s="921"/>
      <c r="N40" s="942"/>
    </row>
    <row r="41" spans="1:15" ht="18" customHeight="1">
      <c r="A41" s="920">
        <v>30</v>
      </c>
      <c r="B41" s="921">
        <v>210193074</v>
      </c>
      <c r="C41" s="926" t="s">
        <v>2414</v>
      </c>
      <c r="D41" s="921" t="s">
        <v>268</v>
      </c>
      <c r="E41" s="927">
        <v>1</v>
      </c>
      <c r="F41" s="928"/>
      <c r="G41" s="929"/>
      <c r="H41" s="925"/>
      <c r="N41" s="922"/>
    </row>
    <row r="42" spans="1:15" ht="18" customHeight="1">
      <c r="A42" s="930">
        <v>31</v>
      </c>
      <c r="B42" s="931" t="s">
        <v>2384</v>
      </c>
      <c r="C42" s="938" t="s">
        <v>2415</v>
      </c>
      <c r="D42" s="933" t="s">
        <v>268</v>
      </c>
      <c r="E42" s="934">
        <v>1</v>
      </c>
      <c r="F42" s="935"/>
      <c r="G42" s="936"/>
      <c r="H42" s="925"/>
      <c r="I42" s="921"/>
      <c r="J42" s="921"/>
      <c r="N42" s="922"/>
    </row>
    <row r="43" spans="1:15" ht="15" customHeight="1">
      <c r="A43" s="920">
        <v>32</v>
      </c>
      <c r="B43" s="921">
        <v>210193075</v>
      </c>
      <c r="C43" s="926" t="s">
        <v>2416</v>
      </c>
      <c r="D43" s="921" t="s">
        <v>268</v>
      </c>
      <c r="E43" s="927">
        <v>1</v>
      </c>
      <c r="F43" s="928"/>
      <c r="G43" s="929"/>
      <c r="H43" s="925"/>
      <c r="N43" s="922"/>
    </row>
    <row r="44" spans="1:15" ht="18" customHeight="1">
      <c r="A44" s="930">
        <v>33</v>
      </c>
      <c r="B44" s="931" t="s">
        <v>2384</v>
      </c>
      <c r="C44" s="938" t="s">
        <v>2417</v>
      </c>
      <c r="D44" s="933" t="s">
        <v>268</v>
      </c>
      <c r="E44" s="934">
        <v>1</v>
      </c>
      <c r="F44" s="935"/>
      <c r="G44" s="936"/>
      <c r="H44" s="925"/>
      <c r="I44" s="921"/>
      <c r="J44" s="921"/>
      <c r="N44" s="922"/>
    </row>
    <row r="45" spans="1:15" ht="18" customHeight="1">
      <c r="A45" s="920">
        <v>34</v>
      </c>
      <c r="B45" s="921" t="s">
        <v>2411</v>
      </c>
      <c r="C45" s="942" t="s">
        <v>2418</v>
      </c>
      <c r="D45" s="921" t="s">
        <v>725</v>
      </c>
      <c r="E45" s="927">
        <v>80</v>
      </c>
      <c r="F45" s="929"/>
      <c r="G45" s="929"/>
      <c r="H45" s="925"/>
      <c r="I45" s="921"/>
      <c r="J45" s="921"/>
      <c r="K45" s="922"/>
      <c r="L45" s="922"/>
      <c r="M45" s="922"/>
      <c r="N45" s="922"/>
      <c r="O45" s="922"/>
    </row>
    <row r="46" spans="1:15" ht="36" customHeight="1">
      <c r="A46" s="920">
        <v>35</v>
      </c>
      <c r="B46" s="921" t="s">
        <v>2531</v>
      </c>
      <c r="C46" s="945" t="s">
        <v>2529</v>
      </c>
      <c r="D46" s="921" t="s">
        <v>268</v>
      </c>
      <c r="E46" s="927">
        <v>228</v>
      </c>
      <c r="F46" s="928"/>
      <c r="G46" s="1006"/>
      <c r="H46" s="925"/>
      <c r="I46" s="921"/>
      <c r="J46" s="944"/>
      <c r="K46" s="922"/>
      <c r="L46" s="922"/>
      <c r="M46" s="922"/>
      <c r="N46" s="922"/>
      <c r="O46" s="922"/>
    </row>
    <row r="47" spans="1:15" ht="25.5" customHeight="1">
      <c r="A47" s="930">
        <v>36</v>
      </c>
      <c r="B47" s="931" t="s">
        <v>2384</v>
      </c>
      <c r="C47" s="946" t="s">
        <v>2528</v>
      </c>
      <c r="D47" s="933" t="s">
        <v>268</v>
      </c>
      <c r="E47" s="934">
        <v>228</v>
      </c>
      <c r="F47" s="935"/>
      <c r="H47" s="925"/>
      <c r="I47" s="921"/>
      <c r="J47" s="944"/>
      <c r="K47" s="1007"/>
      <c r="L47" s="922"/>
      <c r="M47" s="922"/>
      <c r="N47" s="922"/>
      <c r="O47" s="922"/>
    </row>
    <row r="48" spans="1:15" ht="40.5" customHeight="1">
      <c r="A48" s="920">
        <v>121</v>
      </c>
      <c r="B48" s="921" t="s">
        <v>2530</v>
      </c>
      <c r="C48" s="1337" t="s">
        <v>2526</v>
      </c>
      <c r="D48" s="921" t="s">
        <v>268</v>
      </c>
      <c r="E48" s="927">
        <v>8</v>
      </c>
      <c r="F48" s="935"/>
      <c r="H48" s="925"/>
      <c r="I48" s="921"/>
      <c r="J48" s="944"/>
      <c r="K48" s="1009"/>
      <c r="L48" s="922"/>
      <c r="M48" s="922"/>
      <c r="N48" s="922"/>
      <c r="O48" s="1365"/>
    </row>
    <row r="49" spans="1:15" ht="39" customHeight="1">
      <c r="A49" s="930">
        <v>122</v>
      </c>
      <c r="B49" s="931" t="s">
        <v>2384</v>
      </c>
      <c r="C49" s="946" t="s">
        <v>2527</v>
      </c>
      <c r="D49" s="933" t="s">
        <v>268</v>
      </c>
      <c r="E49" s="934">
        <v>8</v>
      </c>
      <c r="F49" s="935"/>
      <c r="H49" s="925"/>
      <c r="I49" s="921"/>
      <c r="J49" s="944"/>
      <c r="K49" s="1009"/>
      <c r="L49" s="922"/>
      <c r="M49" s="922"/>
      <c r="N49" s="922"/>
      <c r="O49" s="922"/>
    </row>
    <row r="50" spans="1:15" ht="31.5" customHeight="1">
      <c r="A50" s="920">
        <v>37</v>
      </c>
      <c r="B50" s="921">
        <v>210201001</v>
      </c>
      <c r="C50" s="945" t="s">
        <v>2419</v>
      </c>
      <c r="D50" s="921" t="s">
        <v>268</v>
      </c>
      <c r="E50" s="927">
        <v>24</v>
      </c>
      <c r="F50" s="928"/>
      <c r="G50" s="929"/>
      <c r="H50" s="925"/>
      <c r="I50" s="921"/>
      <c r="J50" s="921"/>
    </row>
    <row r="51" spans="1:15" ht="27" customHeight="1">
      <c r="A51" s="930">
        <v>38</v>
      </c>
      <c r="B51" s="931" t="s">
        <v>2384</v>
      </c>
      <c r="C51" s="946" t="s">
        <v>2420</v>
      </c>
      <c r="D51" s="933" t="s">
        <v>268</v>
      </c>
      <c r="E51" s="934">
        <v>24</v>
      </c>
      <c r="F51" s="935"/>
      <c r="G51" s="936"/>
      <c r="H51" s="925"/>
      <c r="I51" s="921"/>
      <c r="J51" s="921"/>
    </row>
    <row r="52" spans="1:15" ht="33.75" customHeight="1">
      <c r="A52" s="920">
        <v>39</v>
      </c>
      <c r="B52" s="921">
        <v>210201001</v>
      </c>
      <c r="C52" s="945" t="s">
        <v>2421</v>
      </c>
      <c r="D52" s="921" t="s">
        <v>268</v>
      </c>
      <c r="E52" s="927">
        <v>3</v>
      </c>
      <c r="F52" s="928"/>
      <c r="G52" s="929"/>
      <c r="H52" s="925"/>
      <c r="I52" s="921"/>
      <c r="J52" s="921"/>
    </row>
    <row r="53" spans="1:15" ht="21" customHeight="1">
      <c r="A53" s="930">
        <v>40</v>
      </c>
      <c r="B53" s="931" t="s">
        <v>2384</v>
      </c>
      <c r="C53" s="946" t="s">
        <v>2422</v>
      </c>
      <c r="D53" s="933" t="s">
        <v>268</v>
      </c>
      <c r="E53" s="934">
        <v>3</v>
      </c>
      <c r="F53" s="935"/>
      <c r="G53" s="936"/>
      <c r="H53" s="925"/>
      <c r="I53" s="921"/>
      <c r="J53" s="921"/>
    </row>
    <row r="54" spans="1:15" ht="33" customHeight="1">
      <c r="A54" s="920">
        <v>41</v>
      </c>
      <c r="B54" s="921">
        <v>210201001</v>
      </c>
      <c r="C54" s="945" t="s">
        <v>2423</v>
      </c>
      <c r="D54" s="921" t="s">
        <v>268</v>
      </c>
      <c r="E54" s="927">
        <v>5</v>
      </c>
      <c r="F54" s="928"/>
      <c r="G54" s="929"/>
      <c r="H54" s="925"/>
      <c r="I54" s="921"/>
      <c r="J54" s="921"/>
    </row>
    <row r="55" spans="1:15" ht="24.75" customHeight="1">
      <c r="A55" s="930">
        <v>42</v>
      </c>
      <c r="B55" s="931" t="s">
        <v>2384</v>
      </c>
      <c r="C55" s="946" t="s">
        <v>2424</v>
      </c>
      <c r="D55" s="933" t="s">
        <v>268</v>
      </c>
      <c r="E55" s="934">
        <v>5</v>
      </c>
      <c r="F55" s="935"/>
      <c r="G55" s="936"/>
      <c r="H55" s="925"/>
      <c r="I55" s="921"/>
      <c r="J55" s="921"/>
    </row>
    <row r="56" spans="1:15" ht="32.25" customHeight="1">
      <c r="A56" s="920">
        <v>43</v>
      </c>
      <c r="B56" s="921">
        <v>210201001</v>
      </c>
      <c r="C56" s="944" t="s">
        <v>2425</v>
      </c>
      <c r="D56" s="921" t="s">
        <v>268</v>
      </c>
      <c r="E56" s="927">
        <v>7</v>
      </c>
      <c r="F56" s="928"/>
      <c r="G56" s="929"/>
      <c r="H56" s="925"/>
      <c r="I56" s="921"/>
      <c r="J56" s="921"/>
    </row>
    <row r="57" spans="1:15" ht="19.5" customHeight="1">
      <c r="A57" s="930">
        <v>44</v>
      </c>
      <c r="B57" s="931" t="s">
        <v>2384</v>
      </c>
      <c r="C57" s="938" t="s">
        <v>2426</v>
      </c>
      <c r="D57" s="933" t="s">
        <v>268</v>
      </c>
      <c r="E57" s="934">
        <v>7</v>
      </c>
      <c r="F57" s="935"/>
      <c r="G57" s="936"/>
      <c r="H57" s="925"/>
      <c r="I57" s="921"/>
      <c r="J57" s="921"/>
    </row>
    <row r="58" spans="1:15" ht="30.75" customHeight="1">
      <c r="A58" s="920">
        <v>45</v>
      </c>
      <c r="B58" s="921">
        <v>210201510</v>
      </c>
      <c r="C58" s="945" t="s">
        <v>2427</v>
      </c>
      <c r="D58" s="921" t="s">
        <v>268</v>
      </c>
      <c r="E58" s="927">
        <v>23</v>
      </c>
      <c r="F58" s="928"/>
      <c r="G58" s="929"/>
      <c r="H58" s="925"/>
      <c r="I58" s="921"/>
      <c r="J58" s="921"/>
    </row>
    <row r="59" spans="1:15" ht="27" customHeight="1">
      <c r="A59" s="930">
        <v>46</v>
      </c>
      <c r="B59" s="931" t="s">
        <v>2384</v>
      </c>
      <c r="C59" s="946" t="s">
        <v>2428</v>
      </c>
      <c r="D59" s="933" t="s">
        <v>268</v>
      </c>
      <c r="E59" s="934">
        <v>23</v>
      </c>
      <c r="F59" s="936"/>
      <c r="G59" s="936"/>
      <c r="H59" s="925"/>
      <c r="I59" s="921"/>
      <c r="J59" s="921"/>
    </row>
    <row r="60" spans="1:15" ht="17.25" customHeight="1">
      <c r="A60" s="920">
        <v>47</v>
      </c>
      <c r="B60" s="947" t="s">
        <v>2429</v>
      </c>
      <c r="C60" s="948" t="s">
        <v>2430</v>
      </c>
      <c r="D60" s="921" t="s">
        <v>268</v>
      </c>
      <c r="E60" s="927">
        <v>267</v>
      </c>
      <c r="F60" s="928"/>
      <c r="G60" s="929"/>
      <c r="H60" s="925"/>
      <c r="I60" s="921"/>
      <c r="J60" s="921"/>
    </row>
    <row r="61" spans="1:15" ht="17.25" customHeight="1">
      <c r="A61" s="920">
        <v>48</v>
      </c>
      <c r="B61" s="947" t="s">
        <v>2431</v>
      </c>
      <c r="C61" s="948" t="s">
        <v>2432</v>
      </c>
      <c r="D61" s="921" t="s">
        <v>268</v>
      </c>
      <c r="E61" s="927">
        <v>31</v>
      </c>
      <c r="F61" s="928"/>
      <c r="G61" s="929"/>
      <c r="H61" s="925"/>
      <c r="I61" s="921"/>
      <c r="J61" s="921"/>
    </row>
    <row r="62" spans="1:15" ht="17.25" customHeight="1">
      <c r="A62" s="920">
        <v>49</v>
      </c>
      <c r="B62" s="921">
        <v>210110095</v>
      </c>
      <c r="C62" s="945" t="s">
        <v>2433</v>
      </c>
      <c r="D62" s="921" t="s">
        <v>268</v>
      </c>
      <c r="E62" s="927">
        <v>2</v>
      </c>
      <c r="F62" s="928"/>
      <c r="G62" s="929"/>
      <c r="H62" s="925"/>
      <c r="I62" s="921"/>
      <c r="J62" s="921"/>
    </row>
    <row r="63" spans="1:15" ht="16.5" customHeight="1">
      <c r="A63" s="930">
        <v>50</v>
      </c>
      <c r="B63" s="931" t="s">
        <v>2384</v>
      </c>
      <c r="C63" s="946" t="s">
        <v>2434</v>
      </c>
      <c r="D63" s="933" t="s">
        <v>268</v>
      </c>
      <c r="E63" s="934">
        <v>2</v>
      </c>
      <c r="F63" s="936"/>
      <c r="G63" s="936"/>
      <c r="H63" s="925"/>
      <c r="I63" s="921"/>
      <c r="J63" s="921"/>
    </row>
    <row r="64" spans="1:15" ht="16.5" customHeight="1">
      <c r="A64" s="920">
        <v>51</v>
      </c>
      <c r="B64" s="921">
        <v>210110041</v>
      </c>
      <c r="C64" s="926" t="s">
        <v>2435</v>
      </c>
      <c r="D64" s="921" t="s">
        <v>268</v>
      </c>
      <c r="E64" s="927">
        <v>8</v>
      </c>
      <c r="F64" s="928"/>
      <c r="G64" s="929"/>
      <c r="H64" s="925"/>
      <c r="I64" s="921"/>
      <c r="J64" s="921"/>
    </row>
    <row r="65" spans="1:10" ht="16.5" customHeight="1">
      <c r="A65" s="930">
        <v>52</v>
      </c>
      <c r="B65" s="931" t="s">
        <v>2384</v>
      </c>
      <c r="C65" s="938" t="s">
        <v>2436</v>
      </c>
      <c r="D65" s="933" t="s">
        <v>268</v>
      </c>
      <c r="E65" s="934">
        <v>8</v>
      </c>
      <c r="F65" s="935"/>
      <c r="G65" s="936"/>
      <c r="H65" s="925"/>
      <c r="I65" s="921"/>
      <c r="J65" s="921"/>
    </row>
    <row r="66" spans="1:10" ht="16.5" customHeight="1">
      <c r="A66" s="920">
        <v>53</v>
      </c>
      <c r="B66" s="921">
        <v>210110043</v>
      </c>
      <c r="C66" s="926" t="s">
        <v>2437</v>
      </c>
      <c r="D66" s="921" t="s">
        <v>268</v>
      </c>
      <c r="E66" s="927">
        <v>17</v>
      </c>
      <c r="F66" s="928"/>
      <c r="G66" s="929"/>
      <c r="H66" s="925"/>
      <c r="I66" s="921"/>
      <c r="J66" s="921"/>
    </row>
    <row r="67" spans="1:10" ht="16.5" customHeight="1">
      <c r="A67" s="930">
        <v>54</v>
      </c>
      <c r="B67" s="931" t="s">
        <v>2384</v>
      </c>
      <c r="C67" s="938" t="s">
        <v>2438</v>
      </c>
      <c r="D67" s="933" t="s">
        <v>268</v>
      </c>
      <c r="E67" s="934">
        <v>17</v>
      </c>
      <c r="F67" s="935"/>
      <c r="G67" s="936"/>
      <c r="H67" s="925"/>
      <c r="I67" s="921"/>
      <c r="J67" s="921"/>
    </row>
    <row r="68" spans="1:10" ht="16.5" customHeight="1">
      <c r="A68" s="920">
        <v>55</v>
      </c>
      <c r="B68" s="921">
        <v>210110045</v>
      </c>
      <c r="C68" s="926" t="s">
        <v>2439</v>
      </c>
      <c r="D68" s="921" t="s">
        <v>268</v>
      </c>
      <c r="E68" s="927">
        <v>8</v>
      </c>
      <c r="F68" s="928"/>
      <c r="G68" s="929"/>
      <c r="H68" s="925"/>
      <c r="I68" s="921"/>
      <c r="J68" s="921"/>
    </row>
    <row r="69" spans="1:10" ht="16.5" customHeight="1">
      <c r="A69" s="930">
        <v>56</v>
      </c>
      <c r="B69" s="931" t="s">
        <v>2384</v>
      </c>
      <c r="C69" s="938" t="s">
        <v>2440</v>
      </c>
      <c r="D69" s="933" t="s">
        <v>268</v>
      </c>
      <c r="E69" s="934">
        <v>8</v>
      </c>
      <c r="F69" s="935"/>
      <c r="G69" s="936"/>
      <c r="H69" s="925"/>
      <c r="I69" s="921"/>
      <c r="J69" s="921"/>
    </row>
    <row r="70" spans="1:10" ht="16.5" customHeight="1">
      <c r="A70" s="920">
        <v>57</v>
      </c>
      <c r="B70" s="921">
        <v>210110044</v>
      </c>
      <c r="C70" s="926" t="s">
        <v>2441</v>
      </c>
      <c r="D70" s="921" t="s">
        <v>268</v>
      </c>
      <c r="E70" s="927">
        <v>8</v>
      </c>
      <c r="F70" s="928"/>
      <c r="G70" s="929"/>
      <c r="H70" s="925"/>
      <c r="I70" s="921"/>
      <c r="J70" s="921"/>
    </row>
    <row r="71" spans="1:10" ht="16.5" customHeight="1">
      <c r="A71" s="930">
        <v>58</v>
      </c>
      <c r="B71" s="931" t="s">
        <v>2384</v>
      </c>
      <c r="C71" s="938" t="s">
        <v>2442</v>
      </c>
      <c r="D71" s="933" t="s">
        <v>268</v>
      </c>
      <c r="E71" s="934">
        <v>8</v>
      </c>
      <c r="F71" s="935"/>
      <c r="G71" s="936"/>
      <c r="H71" s="925"/>
      <c r="I71" s="921"/>
      <c r="J71" s="921"/>
    </row>
    <row r="72" spans="1:10" ht="16.5" customHeight="1">
      <c r="A72" s="920">
        <v>59</v>
      </c>
      <c r="B72" s="921">
        <v>210110046</v>
      </c>
      <c r="C72" s="926" t="s">
        <v>2443</v>
      </c>
      <c r="D72" s="921" t="s">
        <v>268</v>
      </c>
      <c r="E72" s="927">
        <v>7</v>
      </c>
      <c r="F72" s="928"/>
      <c r="G72" s="929"/>
      <c r="H72" s="925"/>
      <c r="I72" s="921"/>
      <c r="J72" s="921"/>
    </row>
    <row r="73" spans="1:10" ht="16.5" customHeight="1">
      <c r="A73" s="930">
        <v>60</v>
      </c>
      <c r="B73" s="931" t="s">
        <v>2384</v>
      </c>
      <c r="C73" s="938" t="s">
        <v>2444</v>
      </c>
      <c r="D73" s="933" t="s">
        <v>268</v>
      </c>
      <c r="E73" s="934">
        <v>7</v>
      </c>
      <c r="F73" s="935"/>
      <c r="G73" s="936"/>
      <c r="H73" s="925"/>
      <c r="I73" s="921"/>
      <c r="J73" s="921"/>
    </row>
    <row r="74" spans="1:10" ht="16.5" customHeight="1">
      <c r="A74" s="920">
        <v>61</v>
      </c>
      <c r="B74" s="921" t="s">
        <v>2445</v>
      </c>
      <c r="C74" s="926" t="s">
        <v>2446</v>
      </c>
      <c r="D74" s="921" t="s">
        <v>268</v>
      </c>
      <c r="E74" s="927">
        <v>29</v>
      </c>
      <c r="F74" s="928"/>
      <c r="G74" s="929"/>
      <c r="H74" s="925"/>
      <c r="I74" s="921"/>
      <c r="J74" s="921"/>
    </row>
    <row r="75" spans="1:10" ht="16.5" customHeight="1">
      <c r="A75" s="930">
        <v>62</v>
      </c>
      <c r="B75" s="931" t="s">
        <v>2384</v>
      </c>
      <c r="C75" s="938" t="s">
        <v>2447</v>
      </c>
      <c r="D75" s="933" t="s">
        <v>268</v>
      </c>
      <c r="E75" s="934">
        <v>29</v>
      </c>
      <c r="F75" s="935"/>
      <c r="G75" s="936"/>
      <c r="H75" s="925"/>
      <c r="I75" s="921"/>
      <c r="J75" s="921"/>
    </row>
    <row r="76" spans="1:10" ht="16.5" customHeight="1">
      <c r="A76" s="920">
        <v>63</v>
      </c>
      <c r="B76" s="921">
        <v>210110021</v>
      </c>
      <c r="C76" s="926" t="s">
        <v>2448</v>
      </c>
      <c r="D76" s="921" t="s">
        <v>268</v>
      </c>
      <c r="E76" s="927">
        <v>7</v>
      </c>
      <c r="F76" s="928"/>
      <c r="G76" s="929"/>
      <c r="H76" s="925"/>
      <c r="I76" s="921"/>
      <c r="J76" s="921"/>
    </row>
    <row r="77" spans="1:10" ht="16.5" customHeight="1">
      <c r="A77" s="930">
        <v>64</v>
      </c>
      <c r="B77" s="931" t="s">
        <v>2384</v>
      </c>
      <c r="C77" s="938" t="s">
        <v>2449</v>
      </c>
      <c r="D77" s="933" t="s">
        <v>268</v>
      </c>
      <c r="E77" s="934">
        <v>7</v>
      </c>
      <c r="F77" s="935"/>
      <c r="G77" s="936"/>
      <c r="H77" s="925"/>
      <c r="I77" s="921"/>
      <c r="J77" s="921"/>
    </row>
    <row r="78" spans="1:10" ht="16.5" customHeight="1">
      <c r="A78" s="920">
        <v>65</v>
      </c>
      <c r="B78" s="921">
        <v>210110024</v>
      </c>
      <c r="C78" s="926" t="s">
        <v>2450</v>
      </c>
      <c r="D78" s="921" t="s">
        <v>268</v>
      </c>
      <c r="E78" s="927">
        <v>4</v>
      </c>
      <c r="F78" s="928"/>
      <c r="G78" s="929"/>
      <c r="H78" s="925"/>
      <c r="I78" s="921"/>
      <c r="J78" s="921"/>
    </row>
    <row r="79" spans="1:10" ht="16.5" customHeight="1">
      <c r="A79" s="930">
        <v>66</v>
      </c>
      <c r="B79" s="931" t="s">
        <v>2384</v>
      </c>
      <c r="C79" s="938" t="s">
        <v>2451</v>
      </c>
      <c r="D79" s="933" t="s">
        <v>268</v>
      </c>
      <c r="E79" s="934">
        <v>4</v>
      </c>
      <c r="F79" s="935"/>
      <c r="G79" s="936"/>
      <c r="H79" s="925"/>
      <c r="I79" s="921"/>
      <c r="J79" s="921"/>
    </row>
    <row r="80" spans="1:10" ht="34.5" customHeight="1">
      <c r="A80" s="920">
        <v>67</v>
      </c>
      <c r="B80" s="921">
        <v>210111012</v>
      </c>
      <c r="C80" s="944" t="s">
        <v>2452</v>
      </c>
      <c r="D80" s="921" t="s">
        <v>268</v>
      </c>
      <c r="E80" s="927">
        <v>77</v>
      </c>
      <c r="F80" s="928"/>
      <c r="G80" s="929"/>
      <c r="H80" s="925"/>
      <c r="I80" s="921"/>
      <c r="J80" s="921"/>
    </row>
    <row r="81" spans="1:14" ht="27.75" customHeight="1">
      <c r="A81" s="930">
        <v>68</v>
      </c>
      <c r="B81" s="931" t="s">
        <v>2384</v>
      </c>
      <c r="C81" s="949" t="s">
        <v>2453</v>
      </c>
      <c r="D81" s="933" t="s">
        <v>268</v>
      </c>
      <c r="E81" s="934">
        <v>77</v>
      </c>
      <c r="F81" s="935"/>
      <c r="G81" s="936"/>
      <c r="H81" s="925"/>
      <c r="I81" s="921"/>
      <c r="J81" s="921"/>
    </row>
    <row r="82" spans="1:14" ht="25.5" customHeight="1">
      <c r="A82" s="920">
        <v>69</v>
      </c>
      <c r="B82" s="921">
        <v>210111011</v>
      </c>
      <c r="C82" s="944" t="s">
        <v>2454</v>
      </c>
      <c r="D82" s="921" t="s">
        <v>268</v>
      </c>
      <c r="E82" s="927">
        <v>11</v>
      </c>
      <c r="F82" s="928"/>
      <c r="G82" s="929"/>
      <c r="H82" s="925"/>
      <c r="I82" s="921"/>
      <c r="J82" s="921"/>
    </row>
    <row r="83" spans="1:14" ht="17.25" customHeight="1">
      <c r="A83" s="930">
        <v>70</v>
      </c>
      <c r="B83" s="931" t="s">
        <v>2384</v>
      </c>
      <c r="C83" s="949" t="s">
        <v>2455</v>
      </c>
      <c r="D83" s="933" t="s">
        <v>268</v>
      </c>
      <c r="E83" s="934">
        <v>11</v>
      </c>
      <c r="F83" s="935"/>
      <c r="G83" s="936"/>
      <c r="H83" s="925"/>
      <c r="I83" s="921"/>
      <c r="J83" s="921"/>
    </row>
    <row r="84" spans="1:14" ht="24">
      <c r="A84" s="920">
        <v>71</v>
      </c>
      <c r="B84" s="921">
        <v>210111021</v>
      </c>
      <c r="C84" s="944" t="s">
        <v>2456</v>
      </c>
      <c r="D84" s="921" t="s">
        <v>268</v>
      </c>
      <c r="E84" s="927">
        <v>21</v>
      </c>
      <c r="F84" s="928"/>
      <c r="G84" s="929"/>
      <c r="H84" s="925"/>
      <c r="I84" s="921"/>
      <c r="J84" s="921"/>
    </row>
    <row r="85" spans="1:14">
      <c r="A85" s="930">
        <v>72</v>
      </c>
      <c r="B85" s="931" t="s">
        <v>2384</v>
      </c>
      <c r="C85" s="949" t="s">
        <v>2457</v>
      </c>
      <c r="D85" s="933" t="s">
        <v>268</v>
      </c>
      <c r="E85" s="934">
        <v>21</v>
      </c>
      <c r="F85" s="935"/>
      <c r="G85" s="936"/>
      <c r="H85" s="925"/>
      <c r="I85" s="921"/>
      <c r="J85" s="921"/>
    </row>
    <row r="86" spans="1:14" ht="24">
      <c r="A86" s="920">
        <v>73</v>
      </c>
      <c r="B86" s="921">
        <v>210111011</v>
      </c>
      <c r="C86" s="944" t="s">
        <v>2458</v>
      </c>
      <c r="D86" s="921" t="s">
        <v>268</v>
      </c>
      <c r="E86" s="927">
        <v>3</v>
      </c>
      <c r="F86" s="928"/>
      <c r="G86" s="929"/>
      <c r="H86" s="925"/>
      <c r="I86" s="921"/>
      <c r="J86" s="921"/>
    </row>
    <row r="87" spans="1:14">
      <c r="A87" s="930">
        <v>74</v>
      </c>
      <c r="B87" s="931" t="s">
        <v>2384</v>
      </c>
      <c r="C87" s="949" t="s">
        <v>2459</v>
      </c>
      <c r="D87" s="933" t="s">
        <v>268</v>
      </c>
      <c r="E87" s="934">
        <v>3</v>
      </c>
      <c r="F87" s="935"/>
      <c r="G87" s="936"/>
      <c r="H87" s="925"/>
      <c r="I87" s="921"/>
      <c r="J87" s="921"/>
    </row>
    <row r="88" spans="1:14" ht="16.5" customHeight="1">
      <c r="A88" s="920">
        <v>75</v>
      </c>
      <c r="B88" s="921">
        <v>210010306</v>
      </c>
      <c r="C88" s="926" t="s">
        <v>2460</v>
      </c>
      <c r="D88" s="921" t="s">
        <v>268</v>
      </c>
      <c r="E88" s="950">
        <v>277</v>
      </c>
      <c r="F88" s="928"/>
      <c r="G88" s="929"/>
      <c r="H88" s="925"/>
      <c r="I88" s="921"/>
      <c r="J88" s="921"/>
    </row>
    <row r="89" spans="1:14" ht="16.5" customHeight="1">
      <c r="A89" s="930">
        <v>76</v>
      </c>
      <c r="B89" s="931" t="s">
        <v>2384</v>
      </c>
      <c r="C89" s="938" t="s">
        <v>2461</v>
      </c>
      <c r="D89" s="933" t="s">
        <v>268</v>
      </c>
      <c r="E89" s="951">
        <v>277</v>
      </c>
      <c r="F89" s="952"/>
      <c r="G89" s="936"/>
      <c r="H89" s="925"/>
      <c r="I89" s="921"/>
      <c r="J89" s="921"/>
    </row>
    <row r="90" spans="1:14" ht="16.5" customHeight="1">
      <c r="A90" s="920">
        <v>77</v>
      </c>
      <c r="B90" s="921">
        <v>210010311</v>
      </c>
      <c r="C90" s="926" t="s">
        <v>2462</v>
      </c>
      <c r="D90" s="921" t="s">
        <v>268</v>
      </c>
      <c r="E90" s="950">
        <v>40</v>
      </c>
      <c r="F90" s="928"/>
      <c r="G90" s="929"/>
      <c r="H90" s="925"/>
      <c r="I90" s="921"/>
      <c r="J90" s="921"/>
    </row>
    <row r="91" spans="1:14" ht="16.5" customHeight="1">
      <c r="A91" s="930">
        <v>78</v>
      </c>
      <c r="B91" s="931" t="s">
        <v>2384</v>
      </c>
      <c r="C91" s="938" t="s">
        <v>2463</v>
      </c>
      <c r="D91" s="933" t="s">
        <v>268</v>
      </c>
      <c r="E91" s="951">
        <v>40</v>
      </c>
      <c r="F91" s="952"/>
      <c r="G91" s="936"/>
      <c r="H91" s="925"/>
      <c r="I91" s="921"/>
      <c r="J91" s="921"/>
    </row>
    <row r="92" spans="1:14" ht="32.25" customHeight="1">
      <c r="A92" s="920">
        <v>79</v>
      </c>
      <c r="B92" s="921" t="s">
        <v>2464</v>
      </c>
      <c r="C92" s="944" t="s">
        <v>2465</v>
      </c>
      <c r="D92" s="921" t="s">
        <v>268</v>
      </c>
      <c r="E92" s="927">
        <v>180</v>
      </c>
      <c r="F92" s="928"/>
      <c r="G92" s="929"/>
      <c r="H92" s="925"/>
      <c r="I92" s="921"/>
      <c r="J92" s="921"/>
      <c r="N92" s="922"/>
    </row>
    <row r="93" spans="1:14" ht="32.25" customHeight="1">
      <c r="A93" s="930">
        <v>80</v>
      </c>
      <c r="B93" s="931" t="s">
        <v>2384</v>
      </c>
      <c r="C93" s="949" t="s">
        <v>2466</v>
      </c>
      <c r="D93" s="933" t="s">
        <v>268</v>
      </c>
      <c r="E93" s="934">
        <v>180</v>
      </c>
      <c r="F93" s="935"/>
      <c r="G93" s="936"/>
      <c r="H93" s="925"/>
      <c r="I93" s="921"/>
      <c r="J93" s="921"/>
      <c r="N93" s="922"/>
    </row>
    <row r="94" spans="1:14" ht="24" customHeight="1">
      <c r="A94" s="920">
        <v>81</v>
      </c>
      <c r="B94" s="921">
        <v>210010030</v>
      </c>
      <c r="C94" s="942" t="s">
        <v>2467</v>
      </c>
      <c r="D94" s="921" t="s">
        <v>140</v>
      </c>
      <c r="E94" s="927">
        <v>160</v>
      </c>
      <c r="F94" s="928"/>
      <c r="G94" s="929"/>
      <c r="H94" s="925"/>
      <c r="I94" s="921"/>
      <c r="J94" s="921"/>
      <c r="N94" s="922"/>
    </row>
    <row r="95" spans="1:14" ht="18" customHeight="1">
      <c r="A95" s="930">
        <v>82</v>
      </c>
      <c r="B95" s="931" t="s">
        <v>2384</v>
      </c>
      <c r="C95" s="943" t="s">
        <v>2468</v>
      </c>
      <c r="D95" s="933" t="s">
        <v>140</v>
      </c>
      <c r="E95" s="934">
        <v>160</v>
      </c>
      <c r="F95" s="936"/>
      <c r="G95" s="936"/>
      <c r="H95" s="925"/>
      <c r="I95" s="921"/>
      <c r="J95" s="921"/>
    </row>
    <row r="96" spans="1:14" ht="18" customHeight="1">
      <c r="A96" s="920">
        <v>83</v>
      </c>
      <c r="B96" s="921">
        <v>210010027</v>
      </c>
      <c r="C96" s="942" t="s">
        <v>2469</v>
      </c>
      <c r="D96" s="921" t="s">
        <v>140</v>
      </c>
      <c r="E96" s="927">
        <v>4400</v>
      </c>
      <c r="F96" s="928"/>
      <c r="G96" s="929"/>
      <c r="H96" s="925"/>
      <c r="I96" s="921"/>
      <c r="J96" s="921"/>
    </row>
    <row r="97" spans="1:14" ht="18" customHeight="1">
      <c r="A97" s="930">
        <v>84</v>
      </c>
      <c r="B97" s="931" t="s">
        <v>2384</v>
      </c>
      <c r="C97" s="943" t="s">
        <v>2470</v>
      </c>
      <c r="D97" s="933" t="s">
        <v>140</v>
      </c>
      <c r="E97" s="934">
        <v>4400</v>
      </c>
      <c r="F97" s="936"/>
      <c r="G97" s="936"/>
      <c r="H97" s="925"/>
      <c r="I97" s="921"/>
      <c r="J97" s="921"/>
    </row>
    <row r="98" spans="1:14" ht="18" customHeight="1">
      <c r="A98" s="920">
        <v>85</v>
      </c>
      <c r="B98" s="921">
        <v>210011302</v>
      </c>
      <c r="C98" s="926" t="s">
        <v>2471</v>
      </c>
      <c r="D98" s="921" t="s">
        <v>268</v>
      </c>
      <c r="E98" s="950">
        <v>700</v>
      </c>
      <c r="F98" s="928"/>
      <c r="G98" s="929"/>
      <c r="H98" s="925"/>
      <c r="I98" s="921"/>
      <c r="J98" s="921"/>
    </row>
    <row r="99" spans="1:14" ht="18" customHeight="1">
      <c r="A99" s="930">
        <v>86</v>
      </c>
      <c r="B99" s="931" t="s">
        <v>2384</v>
      </c>
      <c r="C99" s="938" t="s">
        <v>2472</v>
      </c>
      <c r="D99" s="933" t="s">
        <v>268</v>
      </c>
      <c r="E99" s="951">
        <v>700</v>
      </c>
      <c r="F99" s="952"/>
      <c r="G99" s="936"/>
      <c r="H99" s="925"/>
      <c r="I99" s="921"/>
      <c r="J99" s="921"/>
    </row>
    <row r="100" spans="1:14" ht="18" customHeight="1">
      <c r="A100" s="920">
        <v>87</v>
      </c>
      <c r="B100" s="953" t="s">
        <v>2384</v>
      </c>
      <c r="C100" s="942" t="s">
        <v>2473</v>
      </c>
      <c r="D100" s="921" t="s">
        <v>2474</v>
      </c>
      <c r="E100" s="950">
        <v>1</v>
      </c>
      <c r="F100" s="928"/>
      <c r="G100" s="929"/>
      <c r="H100" s="925"/>
      <c r="I100" s="921"/>
      <c r="J100" s="921"/>
    </row>
    <row r="101" spans="1:14" ht="18" customHeight="1">
      <c r="A101" s="930">
        <v>88</v>
      </c>
      <c r="B101" s="931" t="s">
        <v>2384</v>
      </c>
      <c r="C101" s="943" t="s">
        <v>2475</v>
      </c>
      <c r="D101" s="933" t="s">
        <v>2053</v>
      </c>
      <c r="E101" s="951">
        <v>1</v>
      </c>
      <c r="F101" s="952"/>
      <c r="G101" s="936"/>
      <c r="H101" s="925"/>
      <c r="I101" s="921"/>
      <c r="J101" s="921"/>
    </row>
    <row r="102" spans="1:14" ht="18" customHeight="1">
      <c r="A102" s="920">
        <v>89</v>
      </c>
      <c r="B102" s="953" t="s">
        <v>2384</v>
      </c>
      <c r="C102" s="954" t="s">
        <v>2476</v>
      </c>
      <c r="D102" s="941" t="s">
        <v>1281</v>
      </c>
      <c r="E102" s="1338">
        <v>1</v>
      </c>
      <c r="F102" s="928"/>
      <c r="G102" s="929"/>
      <c r="H102" s="925"/>
      <c r="I102" s="921"/>
      <c r="J102" s="921"/>
    </row>
    <row r="103" spans="1:14" ht="18" customHeight="1">
      <c r="A103" s="920">
        <v>90</v>
      </c>
      <c r="B103" s="921" t="s">
        <v>2477</v>
      </c>
      <c r="C103" s="926" t="s">
        <v>2478</v>
      </c>
      <c r="D103" s="921" t="s">
        <v>676</v>
      </c>
      <c r="E103" s="950">
        <v>3</v>
      </c>
      <c r="F103" s="957"/>
      <c r="G103" s="929"/>
      <c r="H103" s="925"/>
      <c r="N103" s="922"/>
    </row>
    <row r="104" spans="1:14" ht="18" customHeight="1">
      <c r="A104" s="930">
        <v>91</v>
      </c>
      <c r="B104" s="931" t="s">
        <v>2384</v>
      </c>
      <c r="C104" s="938" t="s">
        <v>2479</v>
      </c>
      <c r="D104" s="933" t="s">
        <v>676</v>
      </c>
      <c r="E104" s="951">
        <v>3</v>
      </c>
      <c r="F104" s="952"/>
      <c r="G104" s="936"/>
      <c r="H104" s="925"/>
      <c r="I104" s="921"/>
      <c r="J104" s="921"/>
      <c r="N104" s="922"/>
    </row>
    <row r="105" spans="1:14" ht="18" customHeight="1">
      <c r="A105" s="920">
        <v>92</v>
      </c>
      <c r="B105" s="941" t="s">
        <v>2411</v>
      </c>
      <c r="C105" s="954" t="s">
        <v>2480</v>
      </c>
      <c r="D105" s="941" t="s">
        <v>725</v>
      </c>
      <c r="E105" s="1338">
        <v>75</v>
      </c>
      <c r="F105" s="928"/>
      <c r="G105" s="929"/>
      <c r="H105" s="925"/>
      <c r="I105" s="921"/>
      <c r="J105" s="921"/>
      <c r="N105" s="922"/>
    </row>
    <row r="106" spans="1:14" ht="18" customHeight="1">
      <c r="A106" s="930">
        <v>93</v>
      </c>
      <c r="B106" s="931" t="s">
        <v>2384</v>
      </c>
      <c r="C106" s="938" t="s">
        <v>2481</v>
      </c>
      <c r="D106" s="933" t="s">
        <v>268</v>
      </c>
      <c r="E106" s="934">
        <v>1</v>
      </c>
      <c r="F106" s="935"/>
      <c r="G106" s="936"/>
      <c r="H106" s="925"/>
      <c r="I106" s="921"/>
      <c r="J106" s="921"/>
    </row>
    <row r="107" spans="1:14" ht="18" customHeight="1">
      <c r="A107" s="920">
        <v>94</v>
      </c>
      <c r="B107" s="941" t="s">
        <v>2411</v>
      </c>
      <c r="C107" s="954" t="s">
        <v>2482</v>
      </c>
      <c r="D107" s="941" t="s">
        <v>1281</v>
      </c>
      <c r="E107" s="1338">
        <v>1</v>
      </c>
      <c r="F107" s="928"/>
      <c r="G107" s="929"/>
      <c r="H107" s="925"/>
      <c r="I107" s="921"/>
      <c r="J107" s="921"/>
    </row>
    <row r="108" spans="1:14" ht="11.25" customHeight="1">
      <c r="A108" s="920"/>
      <c r="B108" s="941"/>
      <c r="C108" s="958"/>
      <c r="D108" s="955"/>
      <c r="E108" s="956"/>
      <c r="F108" s="959"/>
      <c r="G108" s="929"/>
      <c r="H108" s="925"/>
      <c r="I108" s="921"/>
      <c r="J108" s="921"/>
    </row>
    <row r="109" spans="1:14" ht="16.5" customHeight="1">
      <c r="A109" s="920"/>
      <c r="B109" s="953"/>
      <c r="C109" s="960" t="s">
        <v>2483</v>
      </c>
      <c r="D109" s="921"/>
      <c r="E109" s="920"/>
      <c r="F109" s="928"/>
      <c r="G109" s="929"/>
      <c r="H109" s="925"/>
      <c r="I109" s="921"/>
      <c r="J109" s="921"/>
    </row>
    <row r="110" spans="1:14" ht="18" customHeight="1">
      <c r="A110" s="920">
        <v>95</v>
      </c>
      <c r="B110" s="921" t="s">
        <v>2411</v>
      </c>
      <c r="C110" s="942" t="s">
        <v>2484</v>
      </c>
      <c r="D110" s="921" t="s">
        <v>725</v>
      </c>
      <c r="E110" s="927">
        <v>8</v>
      </c>
      <c r="F110" s="928"/>
      <c r="G110" s="929"/>
      <c r="H110" s="925"/>
      <c r="I110" s="921"/>
      <c r="J110" s="921"/>
    </row>
    <row r="111" spans="1:14" ht="18" customHeight="1">
      <c r="A111" s="930">
        <v>96</v>
      </c>
      <c r="B111" s="931" t="s">
        <v>2384</v>
      </c>
      <c r="C111" s="943" t="s">
        <v>2484</v>
      </c>
      <c r="D111" s="933" t="s">
        <v>2485</v>
      </c>
      <c r="E111" s="934">
        <v>1</v>
      </c>
      <c r="F111" s="935"/>
      <c r="G111" s="936"/>
      <c r="H111" s="925"/>
      <c r="I111" s="921"/>
      <c r="J111" s="921"/>
    </row>
    <row r="112" spans="1:14" ht="18" customHeight="1">
      <c r="A112" s="920">
        <v>97</v>
      </c>
      <c r="B112" s="941" t="s">
        <v>2486</v>
      </c>
      <c r="C112" s="942" t="s">
        <v>2487</v>
      </c>
      <c r="D112" s="921" t="s">
        <v>268</v>
      </c>
      <c r="E112" s="927">
        <v>1</v>
      </c>
      <c r="F112" s="928"/>
      <c r="G112" s="929"/>
      <c r="H112" s="925"/>
      <c r="I112" s="921"/>
      <c r="J112" s="921"/>
    </row>
    <row r="113" spans="1:14" ht="18" customHeight="1">
      <c r="A113" s="930">
        <v>98</v>
      </c>
      <c r="B113" s="931" t="s">
        <v>2384</v>
      </c>
      <c r="C113" s="943" t="s">
        <v>2488</v>
      </c>
      <c r="D113" s="933" t="s">
        <v>268</v>
      </c>
      <c r="E113" s="934">
        <v>1</v>
      </c>
      <c r="F113" s="935"/>
      <c r="G113" s="936"/>
      <c r="H113" s="920"/>
      <c r="I113" s="921"/>
      <c r="J113" s="921"/>
    </row>
    <row r="114" spans="1:14" ht="18" customHeight="1">
      <c r="A114" s="920">
        <v>99</v>
      </c>
      <c r="B114" s="921" t="s">
        <v>2411</v>
      </c>
      <c r="C114" s="942" t="s">
        <v>2489</v>
      </c>
      <c r="D114" s="921" t="s">
        <v>725</v>
      </c>
      <c r="E114" s="927">
        <v>5</v>
      </c>
      <c r="F114" s="929"/>
      <c r="G114" s="929"/>
      <c r="H114" s="920"/>
      <c r="I114" s="921"/>
      <c r="J114" s="921"/>
    </row>
    <row r="115" spans="1:14" ht="18" customHeight="1">
      <c r="A115" s="920">
        <v>100</v>
      </c>
      <c r="B115" s="921">
        <v>210881101</v>
      </c>
      <c r="C115" s="942" t="s">
        <v>2490</v>
      </c>
      <c r="D115" s="921" t="s">
        <v>140</v>
      </c>
      <c r="E115" s="927">
        <v>120</v>
      </c>
      <c r="F115" s="961"/>
      <c r="G115" s="929"/>
      <c r="H115" s="925"/>
      <c r="N115" s="922"/>
    </row>
    <row r="116" spans="1:14" ht="18" customHeight="1">
      <c r="A116" s="930">
        <v>101</v>
      </c>
      <c r="B116" s="931" t="s">
        <v>2384</v>
      </c>
      <c r="C116" s="943" t="s">
        <v>2491</v>
      </c>
      <c r="D116" s="933" t="s">
        <v>140</v>
      </c>
      <c r="E116" s="934">
        <v>120</v>
      </c>
      <c r="F116" s="935"/>
      <c r="G116" s="936"/>
      <c r="H116" s="920"/>
      <c r="I116" s="921"/>
      <c r="J116" s="921"/>
    </row>
    <row r="117" spans="1:14" ht="18" customHeight="1">
      <c r="A117" s="920">
        <v>102</v>
      </c>
      <c r="B117" s="921">
        <v>210881075</v>
      </c>
      <c r="C117" s="942" t="s">
        <v>2492</v>
      </c>
      <c r="D117" s="921" t="s">
        <v>140</v>
      </c>
      <c r="E117" s="927">
        <v>341</v>
      </c>
      <c r="F117" s="928"/>
      <c r="G117" s="929"/>
      <c r="H117" s="925"/>
      <c r="N117" s="922"/>
    </row>
    <row r="118" spans="1:14" ht="18" customHeight="1">
      <c r="A118" s="930">
        <v>103</v>
      </c>
      <c r="B118" s="931" t="s">
        <v>2384</v>
      </c>
      <c r="C118" s="943" t="s">
        <v>2493</v>
      </c>
      <c r="D118" s="933" t="s">
        <v>140</v>
      </c>
      <c r="E118" s="934">
        <v>341</v>
      </c>
      <c r="F118" s="935"/>
      <c r="G118" s="936"/>
      <c r="H118" s="920"/>
      <c r="I118" s="921"/>
      <c r="J118" s="921"/>
    </row>
    <row r="119" spans="1:14" ht="18" customHeight="1">
      <c r="A119" s="920">
        <v>104</v>
      </c>
      <c r="B119" s="941">
        <v>210802246</v>
      </c>
      <c r="C119" s="942" t="s">
        <v>2494</v>
      </c>
      <c r="D119" s="921" t="s">
        <v>140</v>
      </c>
      <c r="E119" s="927">
        <v>15</v>
      </c>
      <c r="F119" s="928"/>
      <c r="G119" s="929"/>
      <c r="H119" s="925"/>
      <c r="N119" s="922"/>
    </row>
    <row r="120" spans="1:14" ht="19.5" customHeight="1">
      <c r="A120" s="930">
        <v>105</v>
      </c>
      <c r="B120" s="931" t="s">
        <v>2384</v>
      </c>
      <c r="C120" s="943" t="s">
        <v>2495</v>
      </c>
      <c r="D120" s="933" t="s">
        <v>140</v>
      </c>
      <c r="E120" s="934">
        <v>15</v>
      </c>
      <c r="F120" s="935"/>
      <c r="G120" s="936"/>
      <c r="H120" s="920"/>
      <c r="I120" s="921"/>
      <c r="J120" s="921"/>
      <c r="N120" s="922"/>
    </row>
    <row r="121" spans="1:14" ht="20.25" customHeight="1">
      <c r="A121" s="920">
        <v>106</v>
      </c>
      <c r="B121" s="941" t="s">
        <v>2496</v>
      </c>
      <c r="C121" s="942" t="s">
        <v>2497</v>
      </c>
      <c r="D121" s="921" t="s">
        <v>140</v>
      </c>
      <c r="E121" s="927">
        <v>242</v>
      </c>
      <c r="F121" s="928"/>
      <c r="G121" s="929"/>
      <c r="H121" s="925"/>
      <c r="N121" s="922"/>
    </row>
    <row r="122" spans="1:14" ht="18.75" customHeight="1">
      <c r="A122" s="930">
        <v>107</v>
      </c>
      <c r="B122" s="931" t="s">
        <v>2384</v>
      </c>
      <c r="C122" s="943" t="s">
        <v>2498</v>
      </c>
      <c r="D122" s="933" t="s">
        <v>140</v>
      </c>
      <c r="E122" s="934">
        <v>242</v>
      </c>
      <c r="F122" s="935"/>
      <c r="G122" s="936"/>
      <c r="H122" s="920"/>
      <c r="I122" s="921"/>
      <c r="J122" s="921"/>
      <c r="N122" s="922"/>
    </row>
    <row r="123" spans="1:14" ht="18.75" customHeight="1">
      <c r="A123" s="920">
        <v>108</v>
      </c>
      <c r="B123" s="941">
        <v>220511031</v>
      </c>
      <c r="C123" s="942" t="s">
        <v>2499</v>
      </c>
      <c r="D123" s="921" t="s">
        <v>140</v>
      </c>
      <c r="E123" s="927">
        <v>220</v>
      </c>
      <c r="F123" s="928"/>
      <c r="G123" s="929"/>
      <c r="H123" s="925"/>
      <c r="N123" s="922"/>
    </row>
    <row r="124" spans="1:14" ht="18.75" customHeight="1">
      <c r="A124" s="930">
        <v>109</v>
      </c>
      <c r="B124" s="931" t="s">
        <v>2384</v>
      </c>
      <c r="C124" s="943" t="s">
        <v>2500</v>
      </c>
      <c r="D124" s="933" t="s">
        <v>140</v>
      </c>
      <c r="E124" s="934">
        <v>220</v>
      </c>
      <c r="F124" s="935"/>
      <c r="G124" s="936"/>
      <c r="H124" s="925"/>
      <c r="I124" s="921"/>
      <c r="J124" s="921"/>
      <c r="N124" s="922"/>
    </row>
    <row r="125" spans="1:14" ht="31.5" customHeight="1">
      <c r="A125" s="920">
        <v>110</v>
      </c>
      <c r="B125" s="939">
        <v>210100001</v>
      </c>
      <c r="C125" s="945" t="s">
        <v>2404</v>
      </c>
      <c r="D125" s="941" t="s">
        <v>268</v>
      </c>
      <c r="E125" s="927">
        <v>42</v>
      </c>
      <c r="F125" s="928"/>
      <c r="G125" s="929"/>
      <c r="H125" s="925"/>
      <c r="I125" s="921"/>
      <c r="J125" s="921"/>
      <c r="N125" s="922"/>
    </row>
    <row r="126" spans="1:14" ht="23.25" customHeight="1">
      <c r="A126" s="920">
        <v>111</v>
      </c>
      <c r="B126" s="921">
        <v>210011302</v>
      </c>
      <c r="C126" s="942" t="s">
        <v>2469</v>
      </c>
      <c r="D126" s="921" t="s">
        <v>140</v>
      </c>
      <c r="E126" s="927">
        <v>350</v>
      </c>
      <c r="F126" s="928"/>
      <c r="G126" s="929"/>
      <c r="H126" s="925"/>
      <c r="I126" s="921"/>
      <c r="J126" s="921"/>
      <c r="N126" s="922"/>
    </row>
    <row r="127" spans="1:14" ht="16.5" customHeight="1">
      <c r="A127" s="930">
        <v>112</v>
      </c>
      <c r="B127" s="931" t="s">
        <v>2384</v>
      </c>
      <c r="C127" s="943" t="s">
        <v>2470</v>
      </c>
      <c r="D127" s="933" t="s">
        <v>140</v>
      </c>
      <c r="E127" s="934">
        <v>350</v>
      </c>
      <c r="F127" s="935"/>
      <c r="G127" s="936"/>
      <c r="H127" s="925"/>
      <c r="I127" s="962"/>
      <c r="J127" s="921"/>
    </row>
    <row r="128" spans="1:14" ht="16.5" customHeight="1">
      <c r="A128" s="920">
        <v>113</v>
      </c>
      <c r="B128" s="921" t="s">
        <v>2477</v>
      </c>
      <c r="C128" s="942" t="s">
        <v>2478</v>
      </c>
      <c r="D128" s="921" t="s">
        <v>676</v>
      </c>
      <c r="E128" s="950">
        <v>1</v>
      </c>
      <c r="F128" s="928"/>
      <c r="G128" s="929"/>
      <c r="H128" s="925"/>
      <c r="N128" s="922"/>
    </row>
    <row r="129" spans="1:17" ht="18.75" customHeight="1">
      <c r="A129" s="930">
        <v>114</v>
      </c>
      <c r="B129" s="931" t="s">
        <v>2384</v>
      </c>
      <c r="C129" s="943" t="s">
        <v>2479</v>
      </c>
      <c r="D129" s="933" t="s">
        <v>676</v>
      </c>
      <c r="E129" s="951">
        <v>1</v>
      </c>
      <c r="F129" s="935"/>
      <c r="G129" s="936"/>
      <c r="H129" s="925"/>
      <c r="I129" s="921"/>
      <c r="J129" s="921"/>
      <c r="N129" s="922"/>
    </row>
    <row r="130" spans="1:17" ht="18.75" customHeight="1">
      <c r="A130" s="920">
        <v>115</v>
      </c>
      <c r="B130" s="953" t="s">
        <v>2384</v>
      </c>
      <c r="C130" s="942" t="s">
        <v>2473</v>
      </c>
      <c r="D130" s="921" t="s">
        <v>2474</v>
      </c>
      <c r="E130" s="950">
        <v>1</v>
      </c>
      <c r="F130" s="928"/>
      <c r="G130" s="929"/>
      <c r="H130" s="925"/>
      <c r="N130" s="942"/>
    </row>
    <row r="131" spans="1:17" ht="18.75" customHeight="1">
      <c r="A131" s="930">
        <v>116</v>
      </c>
      <c r="B131" s="931" t="s">
        <v>2384</v>
      </c>
      <c r="C131" s="943" t="s">
        <v>2475</v>
      </c>
      <c r="D131" s="933" t="s">
        <v>2053</v>
      </c>
      <c r="E131" s="951">
        <v>1</v>
      </c>
      <c r="F131" s="935"/>
      <c r="G131" s="936"/>
      <c r="H131" s="925"/>
      <c r="I131" s="921"/>
      <c r="J131" s="921"/>
    </row>
    <row r="132" spans="1:17" ht="18.75" customHeight="1">
      <c r="A132" s="920">
        <v>117</v>
      </c>
      <c r="B132" s="953" t="s">
        <v>2384</v>
      </c>
      <c r="C132" s="942" t="s">
        <v>2476</v>
      </c>
      <c r="D132" s="941" t="s">
        <v>1281</v>
      </c>
      <c r="E132" s="950">
        <v>1</v>
      </c>
      <c r="F132" s="928"/>
      <c r="G132" s="929"/>
      <c r="H132" s="925"/>
      <c r="I132" s="921"/>
      <c r="J132" s="921"/>
    </row>
    <row r="133" spans="1:17" ht="18.75" customHeight="1">
      <c r="A133" s="920">
        <v>118</v>
      </c>
      <c r="B133" s="941" t="s">
        <v>2411</v>
      </c>
      <c r="C133" s="942" t="s">
        <v>2480</v>
      </c>
      <c r="D133" s="941" t="s">
        <v>725</v>
      </c>
      <c r="E133" s="950">
        <v>20</v>
      </c>
      <c r="F133" s="928"/>
      <c r="G133" s="929"/>
      <c r="H133" s="925"/>
      <c r="I133" s="921"/>
      <c r="J133" s="921"/>
    </row>
    <row r="134" spans="1:17" ht="18.75" customHeight="1">
      <c r="A134" s="930">
        <v>119</v>
      </c>
      <c r="B134" s="931" t="s">
        <v>2384</v>
      </c>
      <c r="C134" s="943" t="s">
        <v>2481</v>
      </c>
      <c r="D134" s="933" t="s">
        <v>268</v>
      </c>
      <c r="E134" s="951">
        <v>1</v>
      </c>
      <c r="F134" s="935"/>
      <c r="G134" s="936"/>
      <c r="H134" s="925"/>
      <c r="I134" s="921"/>
      <c r="J134" s="921"/>
    </row>
    <row r="135" spans="1:17" ht="18.75" customHeight="1">
      <c r="A135" s="920">
        <v>120</v>
      </c>
      <c r="B135" s="941" t="s">
        <v>2411</v>
      </c>
      <c r="C135" s="942" t="s">
        <v>2482</v>
      </c>
      <c r="D135" s="941" t="s">
        <v>1281</v>
      </c>
      <c r="E135" s="950">
        <v>1</v>
      </c>
      <c r="F135" s="928"/>
      <c r="G135" s="929"/>
      <c r="H135" s="925"/>
      <c r="I135" s="921"/>
      <c r="J135" s="921"/>
    </row>
    <row r="136" spans="1:17" ht="6.75" customHeight="1">
      <c r="A136" s="920"/>
      <c r="B136" s="941"/>
      <c r="C136" s="958"/>
      <c r="D136" s="955"/>
      <c r="E136" s="956"/>
      <c r="F136" s="959"/>
      <c r="G136" s="924"/>
      <c r="H136" s="925"/>
      <c r="I136" s="921"/>
      <c r="J136" s="921"/>
    </row>
    <row r="137" spans="1:17" ht="18" customHeight="1">
      <c r="A137" s="963">
        <v>123</v>
      </c>
      <c r="B137" s="964"/>
      <c r="C137" s="965" t="s">
        <v>2501</v>
      </c>
      <c r="D137" s="963" t="s">
        <v>2502</v>
      </c>
      <c r="E137" s="963"/>
      <c r="F137" s="966"/>
      <c r="G137" s="967"/>
      <c r="H137" s="925"/>
    </row>
    <row r="138" spans="1:17" ht="18" customHeight="1">
      <c r="A138" s="968">
        <v>124</v>
      </c>
      <c r="B138" s="969"/>
      <c r="C138" s="970" t="s">
        <v>2503</v>
      </c>
      <c r="D138" s="963" t="s">
        <v>2502</v>
      </c>
      <c r="E138" s="968"/>
      <c r="F138" s="971"/>
      <c r="G138" s="972"/>
      <c r="H138" s="973"/>
      <c r="I138" s="925"/>
    </row>
    <row r="139" spans="1:17" ht="15" customHeight="1">
      <c r="A139" s="919"/>
      <c r="B139" s="974"/>
      <c r="G139" s="977"/>
      <c r="H139" s="973"/>
      <c r="I139" s="925"/>
    </row>
    <row r="140" spans="1:17" ht="18" customHeight="1" thickBot="1">
      <c r="A140" s="978">
        <v>125</v>
      </c>
      <c r="B140" s="979"/>
      <c r="C140" s="980" t="s">
        <v>2504</v>
      </c>
      <c r="D140" s="978" t="s">
        <v>2502</v>
      </c>
      <c r="E140" s="978"/>
      <c r="F140" s="981"/>
      <c r="G140" s="981"/>
      <c r="H140" s="925"/>
      <c r="I140" s="973"/>
    </row>
    <row r="141" spans="1:17" ht="12.75" thickTop="1">
      <c r="A141" s="919"/>
      <c r="B141" s="974"/>
      <c r="H141" s="925"/>
      <c r="O141" s="973"/>
    </row>
    <row r="142" spans="1:17">
      <c r="A142" s="919"/>
      <c r="B142" s="974"/>
      <c r="H142" s="925"/>
    </row>
    <row r="143" spans="1:17">
      <c r="A143" s="919"/>
      <c r="B143" s="974"/>
      <c r="H143" s="925"/>
      <c r="N143" s="982"/>
      <c r="O143" s="983"/>
      <c r="P143" s="982"/>
      <c r="Q143" s="982"/>
    </row>
    <row r="144" spans="1:17">
      <c r="A144" s="919"/>
      <c r="B144" s="974"/>
      <c r="E144" s="984"/>
      <c r="H144" s="925"/>
      <c r="O144" s="985"/>
    </row>
    <row r="145" spans="1:15">
      <c r="A145" s="919"/>
      <c r="B145" s="974"/>
      <c r="H145" s="925"/>
      <c r="O145" s="973"/>
    </row>
    <row r="146" spans="1:15">
      <c r="A146" s="919"/>
      <c r="B146" s="974"/>
      <c r="H146" s="925"/>
    </row>
    <row r="147" spans="1:15">
      <c r="B147" s="974"/>
      <c r="H147" s="925"/>
      <c r="O147" s="973"/>
    </row>
    <row r="148" spans="1:15">
      <c r="B148" s="974"/>
      <c r="H148" s="925"/>
    </row>
    <row r="149" spans="1:15">
      <c r="B149" s="974"/>
      <c r="H149" s="925"/>
    </row>
    <row r="150" spans="1:15">
      <c r="B150" s="974"/>
      <c r="H150" s="925"/>
    </row>
    <row r="151" spans="1:15">
      <c r="B151" s="974"/>
    </row>
    <row r="152" spans="1:15">
      <c r="B152" s="974"/>
    </row>
    <row r="153" spans="1:15">
      <c r="B153" s="974"/>
    </row>
    <row r="154" spans="1:15" s="911" customFormat="1" ht="12.75">
      <c r="A154" s="975"/>
      <c r="B154" s="974"/>
      <c r="C154" s="915"/>
      <c r="D154" s="975"/>
      <c r="E154" s="975"/>
      <c r="F154" s="976"/>
      <c r="G154" s="976"/>
      <c r="K154" s="915"/>
    </row>
    <row r="155" spans="1:15" ht="12.75">
      <c r="B155" s="974"/>
      <c r="K155" s="911"/>
    </row>
    <row r="156" spans="1:15">
      <c r="B156" s="974"/>
    </row>
    <row r="157" spans="1:15">
      <c r="B157" s="974"/>
    </row>
    <row r="158" spans="1:15">
      <c r="B158" s="974"/>
    </row>
    <row r="159" spans="1:15">
      <c r="B159" s="974"/>
    </row>
    <row r="160" spans="1:15">
      <c r="B160" s="974"/>
    </row>
    <row r="161" spans="2:2">
      <c r="B161" s="974"/>
    </row>
    <row r="162" spans="2:2">
      <c r="B162" s="974"/>
    </row>
    <row r="163" spans="2:2">
      <c r="B163" s="974"/>
    </row>
    <row r="164" spans="2:2">
      <c r="B164" s="974"/>
    </row>
    <row r="165" spans="2:2">
      <c r="B165" s="974"/>
    </row>
    <row r="166" spans="2:2">
      <c r="B166" s="974"/>
    </row>
    <row r="167" spans="2:2">
      <c r="B167" s="974"/>
    </row>
    <row r="168" spans="2:2">
      <c r="B168" s="974"/>
    </row>
    <row r="169" spans="2:2">
      <c r="B169" s="974"/>
    </row>
    <row r="170" spans="2:2">
      <c r="B170" s="974"/>
    </row>
    <row r="171" spans="2:2">
      <c r="B171" s="974"/>
    </row>
    <row r="172" spans="2:2">
      <c r="B172" s="974"/>
    </row>
    <row r="173" spans="2:2">
      <c r="B173" s="974"/>
    </row>
  </sheetData>
  <mergeCells count="6">
    <mergeCell ref="A8:G8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677"/>
  <sheetViews>
    <sheetView showGridLines="0" zoomScale="110" zoomScaleNormal="110" workbookViewId="0">
      <selection activeCell="F643" sqref="F643"/>
    </sheetView>
  </sheetViews>
  <sheetFormatPr defaultRowHeight="11.25"/>
  <cols>
    <col min="1" max="1" width="8.33203125" style="1" customWidth="1"/>
    <col min="2" max="2" width="1.1640625" style="1" customWidth="1"/>
    <col min="3" max="3" width="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11.5" style="1" customWidth="1"/>
    <col min="13" max="13" width="9.33203125" style="1" customWidth="1"/>
    <col min="14" max="14" width="18.33203125" style="1" customWidth="1"/>
    <col min="15" max="15" width="17.6640625" style="1" customWidth="1"/>
    <col min="16" max="16" width="20.33203125" style="1" customWidth="1"/>
    <col min="17" max="17" width="33" style="1" bestFit="1" customWidth="1"/>
    <col min="18" max="18" width="25.6640625" style="1" bestFit="1" customWidth="1"/>
    <col min="19" max="19" width="15" style="1" customWidth="1"/>
    <col min="20" max="20" width="16.33203125" style="1" customWidth="1"/>
    <col min="21" max="21" width="11" style="1" customWidth="1"/>
    <col min="22" max="22" width="15" style="1" customWidth="1"/>
    <col min="23" max="23" width="16.33203125" style="1" customWidth="1"/>
  </cols>
  <sheetData>
    <row r="2" spans="1:23" s="1" customFormat="1" ht="36.950000000000003" customHeight="1">
      <c r="L2" s="1262"/>
      <c r="M2" s="1263"/>
      <c r="N2" s="1263"/>
    </row>
    <row r="3" spans="1:23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23" s="1" customFormat="1" ht="24.95" customHeight="1">
      <c r="B4" s="21"/>
      <c r="D4" s="22" t="s">
        <v>2740</v>
      </c>
      <c r="L4" s="21"/>
    </row>
    <row r="5" spans="1:23" s="1" customFormat="1" ht="6.95" customHeight="1">
      <c r="B5" s="21"/>
      <c r="L5" s="21"/>
    </row>
    <row r="6" spans="1:23" s="1" customFormat="1" ht="12" customHeight="1">
      <c r="B6" s="21"/>
      <c r="D6" s="26" t="s">
        <v>8</v>
      </c>
      <c r="L6" s="21"/>
    </row>
    <row r="7" spans="1:23" s="1" customFormat="1" ht="16.5" customHeight="1">
      <c r="B7" s="21"/>
      <c r="E7" s="1515" t="str">
        <f>'Rekapitulácia stavby n'!K6</f>
        <v>SOŠ PZ Košice, zateplenie bloku A a rekonštrukcia bloku E</v>
      </c>
      <c r="F7" s="1490"/>
      <c r="G7" s="1490"/>
      <c r="H7" s="1490"/>
      <c r="L7" s="21"/>
    </row>
    <row r="8" spans="1:23" s="2" customFormat="1" ht="12" customHeight="1">
      <c r="A8" s="29"/>
      <c r="B8" s="30"/>
      <c r="C8" s="29"/>
      <c r="D8" s="26" t="s">
        <v>62</v>
      </c>
      <c r="E8" s="29"/>
      <c r="F8" s="29"/>
      <c r="G8" s="29"/>
      <c r="H8" s="29"/>
      <c r="I8" s="29"/>
      <c r="J8" s="29"/>
      <c r="K8" s="29"/>
      <c r="L8" s="41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 s="2" customFormat="1" ht="21.75" customHeight="1">
      <c r="A9" s="29"/>
      <c r="B9" s="30"/>
      <c r="C9" s="29"/>
      <c r="D9" s="29"/>
      <c r="E9" s="1509" t="s">
        <v>2728</v>
      </c>
      <c r="F9" s="1514"/>
      <c r="G9" s="1514"/>
      <c r="H9" s="1514"/>
      <c r="I9" s="29"/>
      <c r="J9" s="29"/>
      <c r="K9" s="29"/>
      <c r="L9" s="41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2" customFormat="1" ht="21.75" customHeight="1">
      <c r="A10" s="29"/>
      <c r="B10" s="30"/>
      <c r="C10" s="29"/>
      <c r="D10" s="29"/>
      <c r="E10" s="1224" t="s">
        <v>2729</v>
      </c>
      <c r="F10" s="29"/>
      <c r="G10" s="29"/>
      <c r="H10" s="29"/>
      <c r="I10" s="29"/>
      <c r="J10" s="29"/>
      <c r="K10" s="29"/>
      <c r="L10" s="41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2" customFormat="1" ht="12" customHeight="1">
      <c r="A11" s="29"/>
      <c r="B11" s="30"/>
      <c r="C11" s="29"/>
      <c r="D11" s="26" t="s">
        <v>10</v>
      </c>
      <c r="E11" s="29"/>
      <c r="F11" s="24" t="s">
        <v>1</v>
      </c>
      <c r="G11" s="29"/>
      <c r="H11" s="29"/>
      <c r="I11" s="26" t="s">
        <v>11</v>
      </c>
      <c r="J11" s="24" t="s">
        <v>1</v>
      </c>
      <c r="K11" s="29"/>
      <c r="L11" s="41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2" customFormat="1" ht="12" customHeight="1">
      <c r="A12" s="29"/>
      <c r="B12" s="30"/>
      <c r="C12" s="29"/>
      <c r="D12" s="26" t="s">
        <v>12</v>
      </c>
      <c r="E12" s="29"/>
      <c r="F12" s="24" t="s">
        <v>13</v>
      </c>
      <c r="G12" s="29"/>
      <c r="H12" s="29"/>
      <c r="I12" s="26" t="s">
        <v>14</v>
      </c>
      <c r="J12" s="1085" t="str">
        <f>'Rekapitulácia stavby n'!AN8</f>
        <v>03.2023</v>
      </c>
      <c r="K12" s="29"/>
      <c r="L12" s="41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1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2" customFormat="1" ht="12" customHeight="1">
      <c r="A14" s="29"/>
      <c r="B14" s="30"/>
      <c r="C14" s="29"/>
      <c r="D14" s="26" t="s">
        <v>2748</v>
      </c>
      <c r="E14" s="29"/>
      <c r="F14" s="29"/>
      <c r="G14" s="29"/>
      <c r="H14" s="29"/>
      <c r="I14" s="26" t="s">
        <v>16</v>
      </c>
      <c r="J14" s="24" t="s">
        <v>1</v>
      </c>
      <c r="K14" s="29"/>
      <c r="L14" s="41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s="2" customFormat="1" ht="18" customHeight="1">
      <c r="A15" s="29"/>
      <c r="B15" s="30"/>
      <c r="C15" s="29"/>
      <c r="D15" s="29"/>
      <c r="E15" s="24"/>
      <c r="F15" s="29"/>
      <c r="G15" s="29"/>
      <c r="H15" s="29"/>
      <c r="I15" s="26" t="s">
        <v>17</v>
      </c>
      <c r="J15" s="24" t="s">
        <v>1</v>
      </c>
      <c r="K15" s="29"/>
      <c r="L15" s="4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1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s="2" customFormat="1" ht="12" customHeight="1">
      <c r="A17" s="29"/>
      <c r="B17" s="30"/>
      <c r="C17" s="29"/>
      <c r="D17" s="26" t="s">
        <v>18</v>
      </c>
      <c r="E17" s="29"/>
      <c r="F17" s="29"/>
      <c r="G17" s="29"/>
      <c r="H17" s="29"/>
      <c r="I17" s="26" t="s">
        <v>16</v>
      </c>
      <c r="J17" s="1128"/>
      <c r="K17" s="29"/>
      <c r="L17" s="41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s="2" customFormat="1" ht="18" customHeight="1">
      <c r="A18" s="29"/>
      <c r="B18" s="30"/>
      <c r="C18" s="29"/>
      <c r="D18" s="29"/>
      <c r="E18" s="1516"/>
      <c r="F18" s="1517"/>
      <c r="G18" s="1517"/>
      <c r="H18" s="1517"/>
      <c r="I18" s="26" t="s">
        <v>17</v>
      </c>
      <c r="J18" s="1128"/>
      <c r="K18" s="29"/>
      <c r="L18" s="41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1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s="2" customFormat="1" ht="12" customHeight="1">
      <c r="A20" s="29"/>
      <c r="B20" s="30"/>
      <c r="C20" s="29"/>
      <c r="D20" s="26" t="s">
        <v>19</v>
      </c>
      <c r="E20" s="29"/>
      <c r="F20" s="29"/>
      <c r="G20" s="29"/>
      <c r="H20" s="29"/>
      <c r="I20" s="26" t="s">
        <v>16</v>
      </c>
      <c r="J20" s="24" t="s">
        <v>1</v>
      </c>
      <c r="K20" s="29"/>
      <c r="L20" s="41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s="2" customFormat="1" ht="18" customHeight="1">
      <c r="A21" s="29"/>
      <c r="B21" s="30"/>
      <c r="C21" s="29"/>
      <c r="D21" s="29"/>
      <c r="E21" s="24"/>
      <c r="F21" s="29"/>
      <c r="G21" s="29"/>
      <c r="H21" s="29"/>
      <c r="I21" s="26" t="s">
        <v>17</v>
      </c>
      <c r="J21" s="24" t="s">
        <v>1</v>
      </c>
      <c r="K21" s="29"/>
      <c r="L21" s="41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1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 s="2" customFormat="1" ht="12" customHeight="1">
      <c r="A23" s="29"/>
      <c r="B23" s="30"/>
      <c r="C23" s="29"/>
      <c r="D23" s="26" t="s">
        <v>21</v>
      </c>
      <c r="E23" s="29"/>
      <c r="F23" s="29"/>
      <c r="G23" s="29"/>
      <c r="H23" s="29"/>
      <c r="I23" s="26" t="s">
        <v>16</v>
      </c>
      <c r="J23" s="24" t="str">
        <f>IF('Rekapitulácia stavby n'!AN19="","",'Rekapitulácia stavby n'!AN19)</f>
        <v/>
      </c>
      <c r="K23" s="29"/>
      <c r="L23" s="41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s="2" customFormat="1" ht="18" customHeight="1">
      <c r="A24" s="29"/>
      <c r="B24" s="30"/>
      <c r="C24" s="29"/>
      <c r="D24" s="29"/>
      <c r="E24" s="24" t="str">
        <f>IF('Rekapitulácia stavby n'!E20="","",'Rekapitulácia stavby n'!E20)</f>
        <v xml:space="preserve"> </v>
      </c>
      <c r="F24" s="29"/>
      <c r="G24" s="29"/>
      <c r="H24" s="29"/>
      <c r="I24" s="26" t="s">
        <v>17</v>
      </c>
      <c r="J24" s="24" t="str">
        <f>IF('Rekapitulácia stavby n'!AN20="","",'Rekapitulácia stavby n'!AN20)</f>
        <v/>
      </c>
      <c r="K24" s="29"/>
      <c r="L24" s="41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1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s="2" customFormat="1" ht="12" customHeight="1">
      <c r="A26" s="29"/>
      <c r="B26" s="30"/>
      <c r="C26" s="29"/>
      <c r="D26" s="26" t="s">
        <v>23</v>
      </c>
      <c r="E26" s="29"/>
      <c r="F26" s="29"/>
      <c r="G26" s="29"/>
      <c r="H26" s="29"/>
      <c r="I26" s="29"/>
      <c r="J26" s="29"/>
      <c r="K26" s="29"/>
      <c r="L26" s="41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s="8" customFormat="1" ht="16.5" customHeight="1">
      <c r="A27" s="67"/>
      <c r="B27" s="68"/>
      <c r="C27" s="67"/>
      <c r="D27" s="67"/>
      <c r="E27" s="1497" t="s">
        <v>1</v>
      </c>
      <c r="F27" s="1497"/>
      <c r="G27" s="1497"/>
      <c r="H27" s="1497"/>
      <c r="I27" s="67"/>
      <c r="J27" s="67"/>
      <c r="K27" s="67"/>
      <c r="L27" s="69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1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s="2" customFormat="1" ht="6.95" customHeight="1">
      <c r="A29" s="29"/>
      <c r="B29" s="30"/>
      <c r="C29" s="29"/>
      <c r="D29" s="56"/>
      <c r="E29" s="56"/>
      <c r="F29" s="56"/>
      <c r="G29" s="56"/>
      <c r="H29" s="56"/>
      <c r="I29" s="56"/>
      <c r="J29" s="56"/>
      <c r="K29" s="56"/>
      <c r="L29" s="41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s="2" customFormat="1" ht="25.35" customHeight="1">
      <c r="A30" s="29"/>
      <c r="B30" s="30"/>
      <c r="C30" s="29"/>
      <c r="D30" s="70" t="s">
        <v>24</v>
      </c>
      <c r="E30" s="29"/>
      <c r="F30" s="29"/>
      <c r="G30" s="29"/>
      <c r="H30" s="29"/>
      <c r="I30" s="29"/>
      <c r="J30" s="60"/>
      <c r="K30" s="29"/>
      <c r="L30" s="41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 s="2" customFormat="1" ht="6.95" customHeight="1">
      <c r="A31" s="29"/>
      <c r="B31" s="30"/>
      <c r="C31" s="29"/>
      <c r="D31" s="56"/>
      <c r="E31" s="56"/>
      <c r="F31" s="56"/>
      <c r="G31" s="56"/>
      <c r="H31" s="56"/>
      <c r="I31" s="56"/>
      <c r="J31" s="56"/>
      <c r="K31" s="56"/>
      <c r="L31" s="41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s="2" customFormat="1" ht="14.45" customHeight="1">
      <c r="A32" s="29"/>
      <c r="B32" s="30"/>
      <c r="C32" s="29"/>
      <c r="D32" s="29"/>
      <c r="E32" s="29"/>
      <c r="F32" s="33" t="s">
        <v>26</v>
      </c>
      <c r="G32" s="29"/>
      <c r="H32" s="29"/>
      <c r="I32" s="33" t="s">
        <v>25</v>
      </c>
      <c r="J32" s="33" t="s">
        <v>27</v>
      </c>
      <c r="K32" s="29"/>
      <c r="L32" s="41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1:23" s="2" customFormat="1" ht="14.45" customHeight="1">
      <c r="A33" s="29"/>
      <c r="B33" s="30"/>
      <c r="C33" s="29"/>
      <c r="D33" s="1489" t="s">
        <v>2658</v>
      </c>
      <c r="E33" s="1489"/>
      <c r="F33" s="71"/>
      <c r="G33" s="72"/>
      <c r="H33" s="72"/>
      <c r="I33" s="1129">
        <v>0.2</v>
      </c>
      <c r="J33" s="71"/>
      <c r="K33" s="29"/>
      <c r="L33" s="41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 s="2" customFormat="1" ht="14.45" customHeight="1">
      <c r="A34" s="29"/>
      <c r="B34" s="30"/>
      <c r="C34" s="29"/>
      <c r="D34" s="1489" t="s">
        <v>2659</v>
      </c>
      <c r="E34" s="1489"/>
      <c r="F34" s="71"/>
      <c r="G34" s="72"/>
      <c r="H34" s="72"/>
      <c r="I34" s="1129">
        <v>0.2</v>
      </c>
      <c r="J34" s="71"/>
      <c r="K34" s="29"/>
      <c r="L34" s="4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s="2" customFormat="1" ht="14.45" hidden="1" customHeight="1">
      <c r="A35" s="29"/>
      <c r="B35" s="30"/>
      <c r="C35" s="29"/>
      <c r="D35" s="29"/>
      <c r="E35" s="26" t="s">
        <v>30</v>
      </c>
      <c r="F35" s="74" t="e">
        <f>ROUND((SUM(#REF!)),  2)</f>
        <v>#REF!</v>
      </c>
      <c r="G35" s="29"/>
      <c r="H35" s="29"/>
      <c r="I35" s="75">
        <v>0.2</v>
      </c>
      <c r="J35" s="74">
        <f>0</f>
        <v>0</v>
      </c>
      <c r="K35" s="29"/>
      <c r="L35" s="41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spans="1:23" s="2" customFormat="1" ht="14.45" hidden="1" customHeight="1">
      <c r="A36" s="29"/>
      <c r="B36" s="30"/>
      <c r="C36" s="29"/>
      <c r="D36" s="29"/>
      <c r="E36" s="26" t="s">
        <v>31</v>
      </c>
      <c r="F36" s="74" t="e">
        <f>ROUND((SUM(#REF!)),  2)</f>
        <v>#REF!</v>
      </c>
      <c r="G36" s="29"/>
      <c r="H36" s="29"/>
      <c r="I36" s="75">
        <v>0.2</v>
      </c>
      <c r="J36" s="74">
        <f>0</f>
        <v>0</v>
      </c>
      <c r="K36" s="29"/>
      <c r="L36" s="41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23" s="2" customFormat="1" ht="14.45" hidden="1" customHeight="1">
      <c r="A37" s="29"/>
      <c r="B37" s="30"/>
      <c r="C37" s="29"/>
      <c r="D37" s="29"/>
      <c r="E37" s="35" t="s">
        <v>32</v>
      </c>
      <c r="F37" s="71" t="e">
        <f>ROUND((SUM(#REF!)),  2)</f>
        <v>#REF!</v>
      </c>
      <c r="G37" s="72"/>
      <c r="H37" s="72"/>
      <c r="I37" s="73">
        <v>0</v>
      </c>
      <c r="J37" s="71">
        <f>0</f>
        <v>0</v>
      </c>
      <c r="K37" s="29"/>
      <c r="L37" s="41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pans="1:23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1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spans="1:23" s="2" customFormat="1" ht="25.35" customHeight="1">
      <c r="A39" s="29"/>
      <c r="B39" s="30"/>
      <c r="C39" s="76"/>
      <c r="D39" s="77" t="s">
        <v>33</v>
      </c>
      <c r="E39" s="55"/>
      <c r="F39" s="55"/>
      <c r="G39" s="78" t="s">
        <v>34</v>
      </c>
      <c r="H39" s="79" t="s">
        <v>35</v>
      </c>
      <c r="I39" s="55"/>
      <c r="J39" s="80"/>
      <c r="K39" s="81"/>
      <c r="L39" s="41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1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 s="1" customFormat="1" ht="14.45" customHeight="1">
      <c r="B41" s="21"/>
      <c r="L41" s="21"/>
    </row>
    <row r="42" spans="1:23" s="1" customFormat="1" ht="14.45" customHeight="1">
      <c r="B42" s="21"/>
      <c r="L42" s="21"/>
    </row>
    <row r="43" spans="1:23" s="1" customFormat="1" ht="14.45" customHeight="1">
      <c r="B43" s="21"/>
      <c r="L43" s="21"/>
    </row>
    <row r="44" spans="1:23" s="1" customFormat="1" ht="14.45" customHeight="1">
      <c r="B44" s="21"/>
      <c r="L44" s="21"/>
    </row>
    <row r="45" spans="1:23" s="1" customFormat="1" ht="14.45" customHeight="1">
      <c r="B45" s="21"/>
      <c r="L45" s="21"/>
    </row>
    <row r="46" spans="1:23" s="1" customFormat="1" ht="14.45" customHeight="1">
      <c r="B46" s="21"/>
      <c r="L46" s="21"/>
    </row>
    <row r="47" spans="1:23" s="1" customFormat="1" ht="14.45" customHeight="1">
      <c r="B47" s="21"/>
      <c r="L47" s="21"/>
    </row>
    <row r="48" spans="1:23" s="1" customFormat="1" ht="14.45" customHeight="1">
      <c r="B48" s="21"/>
      <c r="L48" s="21"/>
    </row>
    <row r="49" spans="1:23" s="1" customFormat="1" ht="14.45" customHeight="1">
      <c r="B49" s="21"/>
      <c r="L49" s="21"/>
    </row>
    <row r="50" spans="1:23" s="2" customFormat="1" ht="14.45" customHeight="1">
      <c r="B50" s="41"/>
      <c r="D50" s="42" t="s">
        <v>36</v>
      </c>
      <c r="E50" s="43"/>
      <c r="F50" s="43"/>
      <c r="G50" s="42" t="s">
        <v>37</v>
      </c>
      <c r="H50" s="43"/>
      <c r="I50" s="43"/>
      <c r="J50" s="43"/>
      <c r="K50" s="43"/>
      <c r="L50" s="41"/>
    </row>
    <row r="51" spans="1:23">
      <c r="B51" s="21"/>
      <c r="L51" s="21"/>
    </row>
    <row r="52" spans="1:23">
      <c r="B52" s="21"/>
      <c r="L52" s="21"/>
    </row>
    <row r="53" spans="1:23">
      <c r="B53" s="21"/>
      <c r="L53" s="21"/>
    </row>
    <row r="54" spans="1:23">
      <c r="B54" s="21"/>
      <c r="L54" s="21"/>
    </row>
    <row r="55" spans="1:23">
      <c r="B55" s="21"/>
      <c r="L55" s="21"/>
    </row>
    <row r="56" spans="1:23">
      <c r="B56" s="21"/>
      <c r="L56" s="21"/>
    </row>
    <row r="57" spans="1:23">
      <c r="B57" s="21"/>
      <c r="L57" s="21"/>
    </row>
    <row r="58" spans="1:23">
      <c r="B58" s="21"/>
      <c r="L58" s="21"/>
    </row>
    <row r="59" spans="1:23">
      <c r="B59" s="21"/>
      <c r="L59" s="21"/>
    </row>
    <row r="60" spans="1:23">
      <c r="B60" s="21"/>
      <c r="L60" s="21"/>
    </row>
    <row r="61" spans="1:23" s="2" customFormat="1" ht="12.75">
      <c r="A61" s="29"/>
      <c r="B61" s="30"/>
      <c r="C61" s="29"/>
      <c r="D61" s="44" t="s">
        <v>38</v>
      </c>
      <c r="E61" s="32"/>
      <c r="F61" s="82" t="s">
        <v>39</v>
      </c>
      <c r="G61" s="44" t="s">
        <v>38</v>
      </c>
      <c r="H61" s="32"/>
      <c r="I61" s="32"/>
      <c r="J61" s="83" t="s">
        <v>39</v>
      </c>
      <c r="K61" s="32"/>
      <c r="L61" s="41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1:23">
      <c r="B62" s="21"/>
      <c r="L62" s="21"/>
    </row>
    <row r="63" spans="1:23">
      <c r="B63" s="21"/>
      <c r="L63" s="21"/>
    </row>
    <row r="64" spans="1:23">
      <c r="B64" s="21"/>
      <c r="L64" s="21"/>
    </row>
    <row r="65" spans="1:23" s="2" customFormat="1" ht="12.75">
      <c r="A65" s="29"/>
      <c r="B65" s="30"/>
      <c r="C65" s="29"/>
      <c r="D65" s="42" t="s">
        <v>40</v>
      </c>
      <c r="E65" s="45"/>
      <c r="F65" s="45"/>
      <c r="G65" s="42" t="s">
        <v>41</v>
      </c>
      <c r="H65" s="45"/>
      <c r="I65" s="45"/>
      <c r="J65" s="45"/>
      <c r="K65" s="45"/>
      <c r="L65" s="41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</row>
    <row r="66" spans="1:23">
      <c r="B66" s="21"/>
      <c r="L66" s="21"/>
    </row>
    <row r="67" spans="1:23">
      <c r="B67" s="21"/>
      <c r="L67" s="21"/>
    </row>
    <row r="68" spans="1:23">
      <c r="B68" s="21"/>
      <c r="L68" s="21"/>
    </row>
    <row r="69" spans="1:23">
      <c r="B69" s="21"/>
      <c r="L69" s="21"/>
    </row>
    <row r="70" spans="1:23">
      <c r="B70" s="21"/>
      <c r="L70" s="21"/>
    </row>
    <row r="71" spans="1:23">
      <c r="B71" s="21"/>
      <c r="L71" s="21"/>
    </row>
    <row r="72" spans="1:23">
      <c r="B72" s="21"/>
      <c r="L72" s="21"/>
    </row>
    <row r="73" spans="1:23">
      <c r="B73" s="21"/>
      <c r="L73" s="21"/>
    </row>
    <row r="74" spans="1:23">
      <c r="B74" s="21"/>
      <c r="L74" s="21"/>
    </row>
    <row r="75" spans="1:23">
      <c r="B75" s="21"/>
      <c r="L75" s="21"/>
    </row>
    <row r="76" spans="1:23" s="2" customFormat="1" ht="12.75">
      <c r="A76" s="29"/>
      <c r="B76" s="30"/>
      <c r="C76" s="29"/>
      <c r="D76" s="44" t="s">
        <v>38</v>
      </c>
      <c r="E76" s="32"/>
      <c r="F76" s="82" t="s">
        <v>39</v>
      </c>
      <c r="G76" s="44" t="s">
        <v>38</v>
      </c>
      <c r="H76" s="32"/>
      <c r="I76" s="32"/>
      <c r="J76" s="83" t="s">
        <v>39</v>
      </c>
      <c r="K76" s="32"/>
      <c r="L76" s="41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</row>
    <row r="77" spans="1:23" s="2" customFormat="1" ht="14.45" customHeight="1">
      <c r="A77" s="29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</row>
    <row r="81" spans="1:23" s="2" customFormat="1" ht="6.95" customHeight="1">
      <c r="A81" s="29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1:23" s="2" customFormat="1" ht="24.95" customHeight="1">
      <c r="A82" s="29"/>
      <c r="B82" s="30"/>
      <c r="C82" s="22" t="s">
        <v>2741</v>
      </c>
      <c r="D82" s="29"/>
      <c r="E82" s="29"/>
      <c r="F82" s="29"/>
      <c r="G82" s="29"/>
      <c r="H82" s="29"/>
      <c r="I82" s="29"/>
      <c r="J82" s="29"/>
      <c r="K82" s="29"/>
      <c r="L82" s="41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1:23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1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1:23" s="2" customFormat="1" ht="12" customHeight="1">
      <c r="A84" s="29"/>
      <c r="B84" s="30"/>
      <c r="C84" s="26" t="s">
        <v>8</v>
      </c>
      <c r="D84" s="29"/>
      <c r="E84" s="29"/>
      <c r="F84" s="29"/>
      <c r="G84" s="29"/>
      <c r="H84" s="29"/>
      <c r="I84" s="29"/>
      <c r="J84" s="29"/>
      <c r="K84" s="29"/>
      <c r="L84" s="41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3" s="2" customFormat="1" ht="16.5" customHeight="1">
      <c r="A85" s="29"/>
      <c r="B85" s="30"/>
      <c r="C85" s="29"/>
      <c r="D85" s="29"/>
      <c r="E85" s="1515" t="str">
        <f>E7</f>
        <v>SOŠ PZ Košice, zateplenie bloku A a rekonštrukcia bloku E</v>
      </c>
      <c r="F85" s="1490"/>
      <c r="G85" s="1490"/>
      <c r="H85" s="1490"/>
      <c r="I85" s="29"/>
      <c r="J85" s="29"/>
      <c r="K85" s="29"/>
      <c r="L85" s="41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3" s="2" customFormat="1" ht="12" customHeight="1">
      <c r="A86" s="29"/>
      <c r="B86" s="30"/>
      <c r="C86" s="26" t="s">
        <v>62</v>
      </c>
      <c r="D86" s="29"/>
      <c r="E86" s="29"/>
      <c r="F86" s="29"/>
      <c r="G86" s="29"/>
      <c r="H86" s="29"/>
      <c r="I86" s="29"/>
      <c r="J86" s="29"/>
      <c r="K86" s="29"/>
      <c r="L86" s="41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3" s="2" customFormat="1" ht="21.75" customHeight="1">
      <c r="A87" s="29"/>
      <c r="B87" s="30"/>
      <c r="C87" s="29"/>
      <c r="D87" s="29"/>
      <c r="E87" s="1509" t="str">
        <f>E9</f>
        <v>Objekt č.1 - SOŠ PZ Košice, zateplenie bloku "A"</v>
      </c>
      <c r="F87" s="1514"/>
      <c r="G87" s="1514"/>
      <c r="H87" s="1514"/>
      <c r="I87" s="29"/>
      <c r="J87" s="29"/>
      <c r="K87" s="29"/>
      <c r="L87" s="41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3" s="2" customFormat="1" ht="21.75" customHeight="1">
      <c r="A88" s="29"/>
      <c r="B88" s="30"/>
      <c r="C88" s="29"/>
      <c r="D88" s="29"/>
      <c r="E88" s="1224" t="str">
        <f>E10</f>
        <v>SO 101 Blok "A"</v>
      </c>
      <c r="F88" s="29"/>
      <c r="G88" s="29"/>
      <c r="H88" s="29"/>
      <c r="I88" s="29"/>
      <c r="J88" s="29"/>
      <c r="K88" s="29"/>
      <c r="L88" s="41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3" s="2" customFormat="1" ht="12" customHeight="1">
      <c r="A89" s="29"/>
      <c r="B89" s="30"/>
      <c r="C89" s="26" t="s">
        <v>12</v>
      </c>
      <c r="D89" s="29"/>
      <c r="E89" s="29"/>
      <c r="F89" s="24" t="str">
        <f>F12</f>
        <v>Košice</v>
      </c>
      <c r="G89" s="29"/>
      <c r="H89" s="29"/>
      <c r="I89" s="26" t="s">
        <v>14</v>
      </c>
      <c r="J89" s="1085" t="str">
        <f>IF(J12="","",J12)</f>
        <v>03.2023</v>
      </c>
      <c r="K89" s="29"/>
      <c r="L89" s="41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3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1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3" s="2" customFormat="1" ht="15.2" customHeight="1">
      <c r="A91" s="29"/>
      <c r="B91" s="30"/>
      <c r="C91" s="26" t="s">
        <v>2748</v>
      </c>
      <c r="D91" s="29"/>
      <c r="E91" s="29"/>
      <c r="F91" s="24"/>
      <c r="G91" s="29"/>
      <c r="H91" s="29"/>
      <c r="I91" s="26" t="s">
        <v>19</v>
      </c>
      <c r="J91" s="27"/>
      <c r="K91" s="29"/>
      <c r="L91" s="41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3" s="2" customFormat="1" ht="15.2" customHeight="1">
      <c r="A92" s="29"/>
      <c r="B92" s="30"/>
      <c r="C92" s="26" t="s">
        <v>18</v>
      </c>
      <c r="D92" s="29"/>
      <c r="E92" s="29"/>
      <c r="F92" s="24" t="str">
        <f>IF(E18="","",E18)</f>
        <v/>
      </c>
      <c r="G92" s="29"/>
      <c r="H92" s="29"/>
      <c r="I92" s="26" t="s">
        <v>21</v>
      </c>
      <c r="J92" s="27" t="str">
        <f>E24</f>
        <v xml:space="preserve"> </v>
      </c>
      <c r="K92" s="29"/>
      <c r="L92" s="41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</row>
    <row r="93" spans="1:23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1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</row>
    <row r="94" spans="1:23" s="2" customFormat="1" ht="29.25" customHeight="1">
      <c r="A94" s="29"/>
      <c r="B94" s="30"/>
      <c r="C94" s="84" t="s">
        <v>63</v>
      </c>
      <c r="D94" s="76"/>
      <c r="E94" s="76"/>
      <c r="F94" s="76"/>
      <c r="G94" s="76"/>
      <c r="H94" s="76"/>
      <c r="I94" s="76"/>
      <c r="J94" s="85" t="s">
        <v>64</v>
      </c>
      <c r="K94" s="76"/>
      <c r="L94" s="41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</row>
    <row r="95" spans="1:23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1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</row>
    <row r="96" spans="1:23" s="2" customFormat="1" ht="22.9" customHeight="1">
      <c r="A96" s="29"/>
      <c r="B96" s="30"/>
      <c r="C96" s="86" t="s">
        <v>65</v>
      </c>
      <c r="D96" s="29"/>
      <c r="E96" s="29"/>
      <c r="F96" s="29"/>
      <c r="G96" s="29"/>
      <c r="H96" s="29"/>
      <c r="I96" s="29"/>
      <c r="J96" s="60"/>
      <c r="K96" s="29"/>
      <c r="L96" s="41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</row>
    <row r="97" spans="2:12" s="9" customFormat="1" ht="24.95" customHeight="1">
      <c r="B97" s="87"/>
      <c r="D97" s="88" t="s">
        <v>67</v>
      </c>
      <c r="E97" s="89"/>
      <c r="F97" s="89"/>
      <c r="G97" s="89"/>
      <c r="H97" s="89"/>
      <c r="I97" s="89"/>
      <c r="J97" s="90"/>
      <c r="L97" s="87"/>
    </row>
    <row r="98" spans="2:12" s="10" customFormat="1" ht="19.899999999999999" customHeight="1">
      <c r="B98" s="91"/>
      <c r="D98" s="92" t="s">
        <v>68</v>
      </c>
      <c r="E98" s="93"/>
      <c r="F98" s="93"/>
      <c r="G98" s="93"/>
      <c r="H98" s="93"/>
      <c r="I98" s="93"/>
      <c r="J98" s="94"/>
      <c r="L98" s="91"/>
    </row>
    <row r="99" spans="2:12" s="10" customFormat="1" ht="19.899999999999999" customHeight="1">
      <c r="B99" s="91"/>
      <c r="D99" s="92" t="s">
        <v>69</v>
      </c>
      <c r="E99" s="93"/>
      <c r="F99" s="93"/>
      <c r="G99" s="93"/>
      <c r="H99" s="93"/>
      <c r="I99" s="93"/>
      <c r="J99" s="94"/>
      <c r="L99" s="91"/>
    </row>
    <row r="100" spans="2:12" s="10" customFormat="1" ht="19.899999999999999" customHeight="1">
      <c r="B100" s="91"/>
      <c r="D100" s="92" t="s">
        <v>70</v>
      </c>
      <c r="E100" s="93"/>
      <c r="F100" s="93"/>
      <c r="G100" s="93"/>
      <c r="H100" s="93"/>
      <c r="I100" s="93"/>
      <c r="J100" s="94"/>
      <c r="L100" s="91"/>
    </row>
    <row r="101" spans="2:12" s="10" customFormat="1" ht="19.899999999999999" customHeight="1">
      <c r="B101" s="91"/>
      <c r="D101" s="92" t="s">
        <v>71</v>
      </c>
      <c r="E101" s="93"/>
      <c r="F101" s="93"/>
      <c r="G101" s="93"/>
      <c r="H101" s="93"/>
      <c r="I101" s="93"/>
      <c r="J101" s="94"/>
      <c r="L101" s="91"/>
    </row>
    <row r="102" spans="2:12" s="10" customFormat="1" ht="19.899999999999999" customHeight="1">
      <c r="B102" s="91"/>
      <c r="D102" s="92" t="s">
        <v>72</v>
      </c>
      <c r="E102" s="93"/>
      <c r="F102" s="93"/>
      <c r="G102" s="93"/>
      <c r="H102" s="93"/>
      <c r="I102" s="93"/>
      <c r="J102" s="94"/>
      <c r="L102" s="91"/>
    </row>
    <row r="103" spans="2:12" s="10" customFormat="1" ht="19.899999999999999" customHeight="1">
      <c r="B103" s="91"/>
      <c r="D103" s="92" t="s">
        <v>73</v>
      </c>
      <c r="E103" s="93"/>
      <c r="F103" s="93"/>
      <c r="G103" s="93"/>
      <c r="H103" s="93"/>
      <c r="I103" s="93"/>
      <c r="J103" s="94"/>
      <c r="L103" s="91"/>
    </row>
    <row r="104" spans="2:12" s="10" customFormat="1" ht="19.899999999999999" customHeight="1">
      <c r="B104" s="91"/>
      <c r="D104" s="92" t="s">
        <v>74</v>
      </c>
      <c r="E104" s="93"/>
      <c r="F104" s="93"/>
      <c r="G104" s="93"/>
      <c r="H104" s="93"/>
      <c r="I104" s="93"/>
      <c r="J104" s="94"/>
      <c r="L104" s="91"/>
    </row>
    <row r="105" spans="2:12" s="9" customFormat="1" ht="24.95" customHeight="1">
      <c r="B105" s="87"/>
      <c r="D105" s="88" t="s">
        <v>75</v>
      </c>
      <c r="E105" s="89"/>
      <c r="F105" s="89"/>
      <c r="G105" s="89"/>
      <c r="H105" s="89"/>
      <c r="I105" s="89"/>
      <c r="J105" s="90"/>
      <c r="L105" s="87"/>
    </row>
    <row r="106" spans="2:12" s="10" customFormat="1" ht="19.899999999999999" customHeight="1">
      <c r="B106" s="91"/>
      <c r="D106" s="92" t="s">
        <v>76</v>
      </c>
      <c r="E106" s="93"/>
      <c r="F106" s="93"/>
      <c r="G106" s="93"/>
      <c r="H106" s="93"/>
      <c r="I106" s="93"/>
      <c r="J106" s="94"/>
      <c r="L106" s="91"/>
    </row>
    <row r="107" spans="2:12" s="10" customFormat="1" ht="19.899999999999999" customHeight="1">
      <c r="B107" s="91"/>
      <c r="D107" s="92" t="s">
        <v>77</v>
      </c>
      <c r="E107" s="93"/>
      <c r="F107" s="93"/>
      <c r="G107" s="93"/>
      <c r="H107" s="93"/>
      <c r="I107" s="93"/>
      <c r="J107" s="94"/>
      <c r="L107" s="91"/>
    </row>
    <row r="108" spans="2:12" s="10" customFormat="1" ht="19.899999999999999" customHeight="1">
      <c r="B108" s="91"/>
      <c r="D108" s="92" t="s">
        <v>78</v>
      </c>
      <c r="E108" s="93"/>
      <c r="F108" s="93"/>
      <c r="G108" s="93"/>
      <c r="H108" s="93"/>
      <c r="I108" s="93"/>
      <c r="J108" s="94"/>
      <c r="L108" s="91"/>
    </row>
    <row r="109" spans="2:12" s="10" customFormat="1" ht="19.899999999999999" customHeight="1">
      <c r="B109" s="91"/>
      <c r="D109" s="92" t="s">
        <v>79</v>
      </c>
      <c r="E109" s="93"/>
      <c r="F109" s="93"/>
      <c r="G109" s="93"/>
      <c r="H109" s="93"/>
      <c r="I109" s="93"/>
      <c r="J109" s="94"/>
      <c r="L109" s="91"/>
    </row>
    <row r="110" spans="2:12" s="10" customFormat="1" ht="19.899999999999999" customHeight="1">
      <c r="B110" s="91"/>
      <c r="D110" s="92" t="s">
        <v>80</v>
      </c>
      <c r="E110" s="93"/>
      <c r="F110" s="93"/>
      <c r="G110" s="93"/>
      <c r="H110" s="93"/>
      <c r="I110" s="93"/>
      <c r="J110" s="94"/>
      <c r="L110" s="91"/>
    </row>
    <row r="111" spans="2:12" s="10" customFormat="1" ht="19.899999999999999" customHeight="1">
      <c r="B111" s="91"/>
      <c r="D111" s="92" t="s">
        <v>81</v>
      </c>
      <c r="E111" s="93"/>
      <c r="F111" s="93"/>
      <c r="G111" s="93"/>
      <c r="H111" s="93"/>
      <c r="I111" s="93"/>
      <c r="J111" s="94"/>
      <c r="L111" s="91"/>
    </row>
    <row r="112" spans="2:12" s="10" customFormat="1" ht="19.899999999999999" customHeight="1">
      <c r="B112" s="91"/>
      <c r="D112" s="92" t="s">
        <v>82</v>
      </c>
      <c r="E112" s="93"/>
      <c r="F112" s="93"/>
      <c r="G112" s="93"/>
      <c r="H112" s="93"/>
      <c r="I112" s="93"/>
      <c r="J112" s="94"/>
      <c r="L112" s="91"/>
    </row>
    <row r="113" spans="1:23" s="10" customFormat="1" ht="19.899999999999999" customHeight="1">
      <c r="B113" s="91"/>
      <c r="D113" s="92" t="s">
        <v>83</v>
      </c>
      <c r="E113" s="93"/>
      <c r="F113" s="93"/>
      <c r="G113" s="93"/>
      <c r="H113" s="93"/>
      <c r="I113" s="93"/>
      <c r="J113" s="94"/>
      <c r="L113" s="91"/>
    </row>
    <row r="114" spans="1:23" s="10" customFormat="1" ht="19.899999999999999" customHeight="1">
      <c r="B114" s="91"/>
      <c r="D114" s="92" t="s">
        <v>84</v>
      </c>
      <c r="E114" s="93"/>
      <c r="F114" s="93"/>
      <c r="G114" s="93"/>
      <c r="H114" s="93"/>
      <c r="I114" s="93"/>
      <c r="J114" s="94"/>
      <c r="L114" s="91"/>
    </row>
    <row r="115" spans="1:23" s="9" customFormat="1" ht="24.95" customHeight="1">
      <c r="B115" s="87"/>
      <c r="D115" s="88" t="s">
        <v>85</v>
      </c>
      <c r="E115" s="89"/>
      <c r="F115" s="89"/>
      <c r="G115" s="89"/>
      <c r="H115" s="89"/>
      <c r="I115" s="89"/>
      <c r="J115" s="90"/>
      <c r="L115" s="87"/>
    </row>
    <row r="116" spans="1:23" s="10" customFormat="1" ht="19.899999999999999" customHeight="1">
      <c r="B116" s="91"/>
      <c r="D116" s="92" t="s">
        <v>86</v>
      </c>
      <c r="E116" s="93"/>
      <c r="F116" s="93"/>
      <c r="G116" s="93"/>
      <c r="H116" s="93"/>
      <c r="I116" s="93"/>
      <c r="J116" s="94"/>
      <c r="L116" s="91"/>
    </row>
    <row r="117" spans="1:23" s="9" customFormat="1" ht="24.95" customHeight="1">
      <c r="B117" s="87"/>
      <c r="D117" s="88" t="s">
        <v>87</v>
      </c>
      <c r="E117" s="89"/>
      <c r="F117" s="89"/>
      <c r="G117" s="89"/>
      <c r="H117" s="89"/>
      <c r="I117" s="89"/>
      <c r="J117" s="90"/>
      <c r="L117" s="87"/>
    </row>
    <row r="118" spans="1:23" s="2" customFormat="1" ht="21.7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1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</row>
    <row r="119" spans="1:23" s="2" customFormat="1" ht="6.95" customHeight="1">
      <c r="A119" s="29"/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41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</row>
    <row r="123" spans="1:23" s="2" customFormat="1" ht="6.95" customHeight="1">
      <c r="A123" s="29"/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41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</row>
    <row r="124" spans="1:23" s="2" customFormat="1" ht="24.95" customHeight="1">
      <c r="A124" s="29"/>
      <c r="B124" s="30"/>
      <c r="C124" s="22" t="s">
        <v>2742</v>
      </c>
      <c r="D124" s="29"/>
      <c r="E124" s="29"/>
      <c r="F124" s="29"/>
      <c r="G124" s="29"/>
      <c r="H124" s="29"/>
      <c r="I124" s="29"/>
      <c r="J124" s="29"/>
      <c r="K124" s="29"/>
      <c r="L124" s="41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</row>
    <row r="125" spans="1:23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1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</row>
    <row r="126" spans="1:23" s="2" customFormat="1" ht="12" customHeight="1">
      <c r="A126" s="29"/>
      <c r="B126" s="30"/>
      <c r="C126" s="26" t="s">
        <v>8</v>
      </c>
      <c r="D126" s="29"/>
      <c r="E126" s="29"/>
      <c r="F126" s="29"/>
      <c r="G126" s="29"/>
      <c r="H126" s="29"/>
      <c r="I126" s="29"/>
      <c r="J126" s="29"/>
      <c r="K126" s="29"/>
      <c r="L126" s="41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</row>
    <row r="127" spans="1:23" s="2" customFormat="1" ht="16.5" customHeight="1">
      <c r="A127" s="29"/>
      <c r="B127" s="30"/>
      <c r="C127" s="29"/>
      <c r="D127" s="29"/>
      <c r="E127" s="1515" t="str">
        <f>E7</f>
        <v>SOŠ PZ Košice, zateplenie bloku A a rekonštrukcia bloku E</v>
      </c>
      <c r="F127" s="1490"/>
      <c r="G127" s="1490"/>
      <c r="H127" s="1490"/>
      <c r="I127" s="29"/>
      <c r="J127" s="29"/>
      <c r="K127" s="29"/>
      <c r="L127" s="41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</row>
    <row r="128" spans="1:23" s="2" customFormat="1" ht="12" customHeight="1">
      <c r="A128" s="29"/>
      <c r="B128" s="30"/>
      <c r="C128" s="26" t="s">
        <v>62</v>
      </c>
      <c r="D128" s="29"/>
      <c r="E128" s="29"/>
      <c r="F128" s="29"/>
      <c r="G128" s="29"/>
      <c r="H128" s="29"/>
      <c r="I128" s="29"/>
      <c r="J128" s="29"/>
      <c r="K128" s="29"/>
      <c r="L128" s="41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</row>
    <row r="129" spans="1:24" s="2" customFormat="1" ht="21.75" customHeight="1">
      <c r="A129" s="29"/>
      <c r="B129" s="30"/>
      <c r="C129" s="29"/>
      <c r="D129" s="29"/>
      <c r="E129" s="1509" t="str">
        <f>E9</f>
        <v>Objekt č.1 - SOŠ PZ Košice, zateplenie bloku "A"</v>
      </c>
      <c r="F129" s="1514"/>
      <c r="G129" s="1514"/>
      <c r="H129" s="1514"/>
      <c r="I129" s="29"/>
      <c r="J129" s="29"/>
      <c r="K129" s="29"/>
      <c r="L129" s="41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</row>
    <row r="130" spans="1:24" s="2" customFormat="1" ht="21" customHeight="1">
      <c r="A130" s="29"/>
      <c r="B130" s="30"/>
      <c r="C130" s="29"/>
      <c r="D130" s="29"/>
      <c r="E130" s="1224" t="str">
        <f>E10</f>
        <v>SO 101 Blok "A"</v>
      </c>
      <c r="F130" s="29"/>
      <c r="G130" s="29"/>
      <c r="H130" s="29"/>
      <c r="I130" s="29"/>
      <c r="J130" s="29"/>
      <c r="K130" s="29"/>
      <c r="L130" s="41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</row>
    <row r="131" spans="1:24" s="2" customFormat="1" ht="12" customHeight="1">
      <c r="A131" s="29"/>
      <c r="B131" s="30"/>
      <c r="C131" s="26" t="s">
        <v>12</v>
      </c>
      <c r="D131" s="29"/>
      <c r="E131" s="29"/>
      <c r="F131" s="24" t="str">
        <f>F12</f>
        <v>Košice</v>
      </c>
      <c r="G131" s="29"/>
      <c r="H131" s="29"/>
      <c r="I131" s="26" t="s">
        <v>14</v>
      </c>
      <c r="J131" s="1091" t="str">
        <f>IF(J12="","",J12)</f>
        <v>03.2023</v>
      </c>
      <c r="K131" s="29"/>
      <c r="L131" s="41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</row>
    <row r="132" spans="1:24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1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</row>
    <row r="133" spans="1:24" s="2" customFormat="1" ht="15.2" customHeight="1">
      <c r="A133" s="29"/>
      <c r="B133" s="30"/>
      <c r="C133" s="26" t="s">
        <v>2748</v>
      </c>
      <c r="D133" s="29"/>
      <c r="E133" s="29"/>
      <c r="F133" s="24"/>
      <c r="G133" s="29"/>
      <c r="H133" s="29"/>
      <c r="I133" s="26" t="s">
        <v>19</v>
      </c>
      <c r="J133" s="27"/>
      <c r="K133" s="29"/>
      <c r="L133" s="41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</row>
    <row r="134" spans="1:24" s="2" customFormat="1" ht="15.2" customHeight="1">
      <c r="A134" s="29"/>
      <c r="B134" s="30"/>
      <c r="C134" s="26" t="s">
        <v>18</v>
      </c>
      <c r="D134" s="29"/>
      <c r="E134" s="29"/>
      <c r="F134" s="24" t="str">
        <f>IF(E18="","",E18)</f>
        <v/>
      </c>
      <c r="G134" s="29"/>
      <c r="H134" s="29"/>
      <c r="I134" s="26" t="s">
        <v>21</v>
      </c>
      <c r="J134" s="27" t="str">
        <f>E24</f>
        <v xml:space="preserve"> </v>
      </c>
      <c r="K134" s="29"/>
      <c r="L134" s="41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</row>
    <row r="135" spans="1:24" s="2" customFormat="1" ht="10.3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1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</row>
    <row r="136" spans="1:24" s="11" customFormat="1" ht="29.25" customHeight="1">
      <c r="A136" s="95"/>
      <c r="B136" s="96"/>
      <c r="C136" s="97" t="s">
        <v>88</v>
      </c>
      <c r="D136" s="98" t="s">
        <v>47</v>
      </c>
      <c r="E136" s="98" t="s">
        <v>43</v>
      </c>
      <c r="F136" s="98" t="s">
        <v>44</v>
      </c>
      <c r="G136" s="98" t="s">
        <v>89</v>
      </c>
      <c r="H136" s="98" t="s">
        <v>90</v>
      </c>
      <c r="I136" s="98" t="s">
        <v>91</v>
      </c>
      <c r="J136" s="99" t="s">
        <v>64</v>
      </c>
      <c r="K136" s="100" t="s">
        <v>92</v>
      </c>
      <c r="L136" s="101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</row>
    <row r="137" spans="1:24" s="2" customFormat="1" ht="22.9" customHeight="1">
      <c r="A137" s="29"/>
      <c r="B137" s="30"/>
      <c r="C137" s="58" t="s">
        <v>65</v>
      </c>
      <c r="D137" s="29"/>
      <c r="E137" s="29"/>
      <c r="F137" s="29"/>
      <c r="G137" s="29"/>
      <c r="H137" s="29"/>
      <c r="I137" s="29"/>
      <c r="J137" s="102"/>
      <c r="K137" s="29"/>
      <c r="L137" s="30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</row>
    <row r="138" spans="1:24" s="12" customFormat="1" ht="25.9" customHeight="1">
      <c r="B138" s="104"/>
      <c r="D138" s="105" t="s">
        <v>49</v>
      </c>
      <c r="E138" s="106" t="s">
        <v>93</v>
      </c>
      <c r="F138" s="106" t="s">
        <v>94</v>
      </c>
      <c r="I138" s="107"/>
      <c r="J138" s="108"/>
      <c r="L138" s="104"/>
    </row>
    <row r="139" spans="1:24" s="12" customFormat="1" ht="22.9" customHeight="1">
      <c r="B139" s="104"/>
      <c r="D139" s="105" t="s">
        <v>49</v>
      </c>
      <c r="E139" s="111" t="s">
        <v>55</v>
      </c>
      <c r="F139" s="111" t="s">
        <v>96</v>
      </c>
      <c r="I139" s="107"/>
      <c r="J139" s="112"/>
      <c r="L139" s="104"/>
      <c r="M139" s="162"/>
      <c r="N139" s="162"/>
    </row>
    <row r="140" spans="1:24" s="12" customFormat="1" ht="41.25" customHeight="1">
      <c r="B140" s="104"/>
      <c r="C140" s="114">
        <v>139</v>
      </c>
      <c r="D140" s="1144" t="s">
        <v>97</v>
      </c>
      <c r="E140" s="1233" t="s">
        <v>1595</v>
      </c>
      <c r="F140" s="116" t="s">
        <v>2678</v>
      </c>
      <c r="G140" s="117" t="s">
        <v>134</v>
      </c>
      <c r="H140" s="118">
        <v>3.6</v>
      </c>
      <c r="I140" s="1165"/>
      <c r="J140" s="118"/>
      <c r="L140" s="104"/>
      <c r="M140" s="162"/>
      <c r="N140" s="162"/>
    </row>
    <row r="141" spans="1:24" s="12" customFormat="1" ht="12">
      <c r="B141" s="104"/>
      <c r="C141" s="1249"/>
      <c r="D141" s="1061" t="s">
        <v>103</v>
      </c>
      <c r="E141" s="1250"/>
      <c r="F141" s="1251" t="s">
        <v>2749</v>
      </c>
      <c r="G141" s="1252"/>
      <c r="H141" s="1253"/>
      <c r="I141" s="1028"/>
      <c r="J141" s="1253"/>
      <c r="L141" s="104"/>
      <c r="M141" s="162"/>
      <c r="N141" s="162"/>
    </row>
    <row r="142" spans="1:24" s="12" customFormat="1" ht="12">
      <c r="B142" s="104"/>
      <c r="C142" s="1254"/>
      <c r="D142" s="123" t="s">
        <v>103</v>
      </c>
      <c r="E142" s="128" t="s">
        <v>1</v>
      </c>
      <c r="F142" s="129" t="s">
        <v>2751</v>
      </c>
      <c r="G142" s="14"/>
      <c r="H142" s="130">
        <v>3.6</v>
      </c>
      <c r="I142" s="1031"/>
      <c r="J142" s="1255"/>
      <c r="L142" s="104"/>
      <c r="M142" s="162"/>
      <c r="N142" s="162"/>
    </row>
    <row r="143" spans="1:24" s="2" customFormat="1" ht="28.5" customHeight="1">
      <c r="A143" s="29"/>
      <c r="B143" s="113"/>
      <c r="C143" s="114" t="s">
        <v>55</v>
      </c>
      <c r="D143" s="114" t="s">
        <v>97</v>
      </c>
      <c r="E143" s="115" t="s">
        <v>98</v>
      </c>
      <c r="F143" s="116" t="s">
        <v>99</v>
      </c>
      <c r="G143" s="117" t="s">
        <v>100</v>
      </c>
      <c r="H143" s="118">
        <v>51.41</v>
      </c>
      <c r="I143" s="1165"/>
      <c r="J143" s="118"/>
      <c r="K143" s="119"/>
      <c r="L143" s="30"/>
      <c r="M143" s="162"/>
      <c r="N143" s="162"/>
      <c r="O143" s="177"/>
      <c r="P143" s="178"/>
      <c r="Q143" s="179"/>
      <c r="R143" s="180"/>
      <c r="S143" s="181"/>
      <c r="T143" s="181"/>
      <c r="U143" s="181"/>
      <c r="V143" s="152"/>
      <c r="W143" s="152"/>
      <c r="X143" s="182"/>
    </row>
    <row r="144" spans="1:24" s="13" customFormat="1">
      <c r="B144" s="122"/>
      <c r="D144" s="123" t="s">
        <v>103</v>
      </c>
      <c r="E144" s="124" t="s">
        <v>1</v>
      </c>
      <c r="F144" s="125" t="s">
        <v>104</v>
      </c>
      <c r="H144" s="124" t="s">
        <v>1</v>
      </c>
      <c r="I144" s="1166"/>
      <c r="L144" s="122"/>
    </row>
    <row r="145" spans="1:23" s="14" customFormat="1">
      <c r="B145" s="127"/>
      <c r="D145" s="123" t="s">
        <v>103</v>
      </c>
      <c r="E145" s="128" t="s">
        <v>1</v>
      </c>
      <c r="F145" s="129" t="s">
        <v>105</v>
      </c>
      <c r="H145" s="130">
        <v>51.41</v>
      </c>
      <c r="I145" s="1167"/>
      <c r="L145" s="127"/>
    </row>
    <row r="146" spans="1:23" s="2" customFormat="1" ht="24.2" customHeight="1">
      <c r="A146" s="29"/>
      <c r="B146" s="113"/>
      <c r="C146" s="114" t="s">
        <v>102</v>
      </c>
      <c r="D146" s="114" t="s">
        <v>97</v>
      </c>
      <c r="E146" s="115" t="s">
        <v>106</v>
      </c>
      <c r="F146" s="116" t="s">
        <v>107</v>
      </c>
      <c r="G146" s="117" t="s">
        <v>100</v>
      </c>
      <c r="H146" s="118">
        <v>51.41</v>
      </c>
      <c r="I146" s="1165"/>
      <c r="J146" s="118"/>
      <c r="K146" s="119"/>
      <c r="L146" s="30"/>
      <c r="M146" s="29"/>
      <c r="N146" s="29"/>
      <c r="O146" s="29"/>
      <c r="P146" s="29"/>
      <c r="Q146" s="156"/>
      <c r="R146" s="157"/>
      <c r="S146" s="158"/>
      <c r="T146" s="29"/>
      <c r="U146" s="29"/>
      <c r="V146" s="29"/>
      <c r="W146" s="29"/>
    </row>
    <row r="147" spans="1:23" s="2" customFormat="1" ht="33" customHeight="1">
      <c r="A147" s="29"/>
      <c r="B147" s="113"/>
      <c r="C147" s="114" t="s">
        <v>108</v>
      </c>
      <c r="D147" s="114" t="s">
        <v>97</v>
      </c>
      <c r="E147" s="115" t="s">
        <v>109</v>
      </c>
      <c r="F147" s="116" t="s">
        <v>110</v>
      </c>
      <c r="G147" s="117" t="s">
        <v>100</v>
      </c>
      <c r="H147" s="118">
        <v>20.57</v>
      </c>
      <c r="I147" s="1165"/>
      <c r="J147" s="118"/>
      <c r="K147" s="119"/>
      <c r="L147" s="30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</row>
    <row r="148" spans="1:23" s="14" customFormat="1">
      <c r="B148" s="127"/>
      <c r="D148" s="123" t="s">
        <v>103</v>
      </c>
      <c r="E148" s="128" t="s">
        <v>1</v>
      </c>
      <c r="F148" s="129" t="s">
        <v>111</v>
      </c>
      <c r="H148" s="130">
        <v>20.57</v>
      </c>
      <c r="I148" s="1167"/>
      <c r="L148" s="127"/>
    </row>
    <row r="149" spans="1:23" s="2" customFormat="1" ht="39.75" customHeight="1">
      <c r="A149" s="29"/>
      <c r="B149" s="113"/>
      <c r="C149" s="114" t="s">
        <v>101</v>
      </c>
      <c r="D149" s="114" t="s">
        <v>97</v>
      </c>
      <c r="E149" s="115" t="s">
        <v>112</v>
      </c>
      <c r="F149" s="116" t="s">
        <v>113</v>
      </c>
      <c r="G149" s="117" t="s">
        <v>100</v>
      </c>
      <c r="H149" s="118">
        <v>390.83</v>
      </c>
      <c r="I149" s="1165"/>
      <c r="J149" s="118"/>
      <c r="K149" s="119"/>
      <c r="L149" s="30"/>
      <c r="M149" s="29"/>
      <c r="N149" s="154"/>
      <c r="O149" s="29"/>
      <c r="P149" s="29"/>
      <c r="Q149" s="29"/>
      <c r="R149" s="29"/>
      <c r="S149" s="29"/>
      <c r="T149" s="29"/>
      <c r="U149" s="29"/>
      <c r="V149" s="29"/>
      <c r="W149" s="29"/>
    </row>
    <row r="150" spans="1:23" s="14" customFormat="1" ht="13.5" customHeight="1">
      <c r="B150" s="127"/>
      <c r="D150" s="123" t="s">
        <v>103</v>
      </c>
      <c r="F150" s="164" t="s">
        <v>1599</v>
      </c>
      <c r="H150" s="130">
        <v>390.83</v>
      </c>
      <c r="I150" s="1167"/>
      <c r="L150" s="127"/>
    </row>
    <row r="151" spans="1:23" s="2" customFormat="1" ht="16.5" customHeight="1">
      <c r="A151" s="29"/>
      <c r="B151" s="113"/>
      <c r="C151" s="114" t="s">
        <v>114</v>
      </c>
      <c r="D151" s="114" t="s">
        <v>97</v>
      </c>
      <c r="E151" s="115" t="s">
        <v>115</v>
      </c>
      <c r="F151" s="116" t="s">
        <v>116</v>
      </c>
      <c r="G151" s="117" t="s">
        <v>100</v>
      </c>
      <c r="H151" s="118">
        <v>20.57</v>
      </c>
      <c r="I151" s="1165"/>
      <c r="J151" s="118"/>
      <c r="K151" s="119"/>
      <c r="L151" s="30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</row>
    <row r="152" spans="1:23" s="2" customFormat="1" ht="24.2" customHeight="1">
      <c r="A152" s="29"/>
      <c r="B152" s="113"/>
      <c r="C152" s="114" t="s">
        <v>117</v>
      </c>
      <c r="D152" s="114" t="s">
        <v>97</v>
      </c>
      <c r="E152" s="115" t="s">
        <v>118</v>
      </c>
      <c r="F152" s="116" t="s">
        <v>119</v>
      </c>
      <c r="G152" s="117" t="s">
        <v>100</v>
      </c>
      <c r="H152" s="118">
        <v>20.57</v>
      </c>
      <c r="I152" s="1165"/>
      <c r="J152" s="118"/>
      <c r="K152" s="119"/>
      <c r="L152" s="30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</row>
    <row r="153" spans="1:23" s="2" customFormat="1" ht="30.75" customHeight="1">
      <c r="A153" s="29"/>
      <c r="B153" s="113"/>
      <c r="C153" s="114" t="s">
        <v>120</v>
      </c>
      <c r="D153" s="114" t="s">
        <v>97</v>
      </c>
      <c r="E153" s="115" t="s">
        <v>121</v>
      </c>
      <c r="F153" s="116" t="s">
        <v>122</v>
      </c>
      <c r="G153" s="117" t="s">
        <v>100</v>
      </c>
      <c r="H153" s="118">
        <v>30.85</v>
      </c>
      <c r="I153" s="1165"/>
      <c r="J153" s="118"/>
      <c r="K153" s="119"/>
      <c r="L153" s="30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</row>
    <row r="154" spans="1:23" s="13" customFormat="1">
      <c r="B154" s="122"/>
      <c r="D154" s="123" t="s">
        <v>103</v>
      </c>
      <c r="E154" s="124" t="s">
        <v>1</v>
      </c>
      <c r="F154" s="125" t="s">
        <v>104</v>
      </c>
      <c r="H154" s="124" t="s">
        <v>1</v>
      </c>
      <c r="I154" s="126"/>
      <c r="L154" s="122"/>
    </row>
    <row r="155" spans="1:23" s="14" customFormat="1">
      <c r="B155" s="127"/>
      <c r="D155" s="123" t="s">
        <v>103</v>
      </c>
      <c r="E155" s="128" t="s">
        <v>1</v>
      </c>
      <c r="F155" s="129" t="s">
        <v>123</v>
      </c>
      <c r="H155" s="130">
        <v>30.85</v>
      </c>
      <c r="I155" s="131"/>
      <c r="L155" s="127"/>
    </row>
    <row r="156" spans="1:23" s="12" customFormat="1" ht="22.9" customHeight="1">
      <c r="B156" s="104"/>
      <c r="D156" s="105" t="s">
        <v>49</v>
      </c>
      <c r="E156" s="111" t="s">
        <v>108</v>
      </c>
      <c r="F156" s="111" t="s">
        <v>124</v>
      </c>
      <c r="I156" s="107"/>
      <c r="J156" s="112"/>
      <c r="L156" s="104"/>
    </row>
    <row r="157" spans="1:23" s="2" customFormat="1" ht="68.25" customHeight="1">
      <c r="A157" s="29"/>
      <c r="B157" s="113"/>
      <c r="C157" s="114" t="s">
        <v>125</v>
      </c>
      <c r="D157" s="114" t="s">
        <v>97</v>
      </c>
      <c r="E157" s="115" t="s">
        <v>126</v>
      </c>
      <c r="F157" s="116" t="s">
        <v>127</v>
      </c>
      <c r="G157" s="117" t="s">
        <v>100</v>
      </c>
      <c r="H157" s="118">
        <v>10.09</v>
      </c>
      <c r="I157" s="1165"/>
      <c r="J157" s="118"/>
      <c r="K157" s="119"/>
      <c r="L157" s="30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</row>
    <row r="158" spans="1:23" s="13" customFormat="1">
      <c r="B158" s="122"/>
      <c r="D158" s="123" t="s">
        <v>103</v>
      </c>
      <c r="E158" s="124" t="s">
        <v>1</v>
      </c>
      <c r="F158" s="125" t="s">
        <v>128</v>
      </c>
      <c r="H158" s="124" t="s">
        <v>1</v>
      </c>
      <c r="I158" s="1166"/>
      <c r="L158" s="122"/>
    </row>
    <row r="159" spans="1:23" s="14" customFormat="1">
      <c r="B159" s="127"/>
      <c r="D159" s="123" t="s">
        <v>103</v>
      </c>
      <c r="E159" s="128" t="s">
        <v>1</v>
      </c>
      <c r="F159" s="129" t="s">
        <v>129</v>
      </c>
      <c r="H159" s="130">
        <v>3.4</v>
      </c>
      <c r="I159" s="1167"/>
      <c r="L159" s="127"/>
    </row>
    <row r="160" spans="1:23" s="14" customFormat="1">
      <c r="B160" s="127"/>
      <c r="D160" s="123" t="s">
        <v>103</v>
      </c>
      <c r="E160" s="128" t="s">
        <v>1</v>
      </c>
      <c r="F160" s="129" t="s">
        <v>130</v>
      </c>
      <c r="H160" s="130">
        <v>6.69</v>
      </c>
      <c r="I160" s="1167"/>
      <c r="L160" s="127"/>
    </row>
    <row r="161" spans="1:23" s="15" customFormat="1">
      <c r="B161" s="133"/>
      <c r="D161" s="123" t="s">
        <v>103</v>
      </c>
      <c r="E161" s="134" t="s">
        <v>1</v>
      </c>
      <c r="F161" s="135" t="s">
        <v>131</v>
      </c>
      <c r="H161" s="136">
        <v>10.09</v>
      </c>
      <c r="I161" s="1168"/>
      <c r="L161" s="133"/>
    </row>
    <row r="162" spans="1:23" s="2" customFormat="1" ht="57" customHeight="1">
      <c r="A162" s="29"/>
      <c r="B162" s="113"/>
      <c r="C162" s="114" t="s">
        <v>132</v>
      </c>
      <c r="D162" s="114" t="s">
        <v>97</v>
      </c>
      <c r="E162" s="115" t="s">
        <v>133</v>
      </c>
      <c r="F162" s="116" t="s">
        <v>2804</v>
      </c>
      <c r="G162" s="117" t="s">
        <v>134</v>
      </c>
      <c r="H162" s="118">
        <v>27</v>
      </c>
      <c r="I162" s="1165"/>
      <c r="J162" s="118"/>
      <c r="K162" s="119"/>
      <c r="L162" s="30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</row>
    <row r="163" spans="1:23" s="14" customFormat="1">
      <c r="B163" s="127"/>
      <c r="D163" s="123" t="s">
        <v>103</v>
      </c>
      <c r="E163" s="128" t="s">
        <v>1</v>
      </c>
      <c r="F163" s="129" t="s">
        <v>135</v>
      </c>
      <c r="H163" s="130">
        <v>27</v>
      </c>
      <c r="I163" s="1167"/>
      <c r="L163" s="127"/>
    </row>
    <row r="164" spans="1:23" s="12" customFormat="1" ht="22.9" customHeight="1">
      <c r="B164" s="104"/>
      <c r="D164" s="105" t="s">
        <v>49</v>
      </c>
      <c r="E164" s="111" t="s">
        <v>101</v>
      </c>
      <c r="F164" s="111" t="s">
        <v>136</v>
      </c>
      <c r="I164" s="1169"/>
      <c r="J164" s="112"/>
      <c r="L164" s="104"/>
    </row>
    <row r="165" spans="1:23" s="2" customFormat="1" ht="40.5" customHeight="1">
      <c r="A165" s="29"/>
      <c r="B165" s="113"/>
      <c r="C165" s="114" t="s">
        <v>137</v>
      </c>
      <c r="D165" s="114" t="s">
        <v>97</v>
      </c>
      <c r="E165" s="115" t="s">
        <v>138</v>
      </c>
      <c r="F165" s="116" t="s">
        <v>139</v>
      </c>
      <c r="G165" s="117" t="s">
        <v>140</v>
      </c>
      <c r="H165" s="118">
        <v>16.649999999999999</v>
      </c>
      <c r="I165" s="1165"/>
      <c r="J165" s="118"/>
      <c r="K165" s="119"/>
      <c r="L165" s="30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</row>
    <row r="166" spans="1:23" s="13" customFormat="1">
      <c r="B166" s="122"/>
      <c r="D166" s="123" t="s">
        <v>103</v>
      </c>
      <c r="E166" s="124" t="s">
        <v>1</v>
      </c>
      <c r="F166" s="125" t="s">
        <v>141</v>
      </c>
      <c r="H166" s="124" t="s">
        <v>1</v>
      </c>
      <c r="I166" s="1166"/>
      <c r="L166" s="122"/>
    </row>
    <row r="167" spans="1:23" s="14" customFormat="1">
      <c r="B167" s="127"/>
      <c r="D167" s="123" t="s">
        <v>103</v>
      </c>
      <c r="E167" s="128" t="s">
        <v>1</v>
      </c>
      <c r="F167" s="129" t="s">
        <v>142</v>
      </c>
      <c r="H167" s="130">
        <v>16.649999999999999</v>
      </c>
      <c r="I167" s="1167"/>
      <c r="L167" s="127"/>
    </row>
    <row r="168" spans="1:23" s="2" customFormat="1" ht="40.5" customHeight="1">
      <c r="A168" s="29"/>
      <c r="B168" s="113"/>
      <c r="C168" s="114" t="s">
        <v>143</v>
      </c>
      <c r="D168" s="114" t="s">
        <v>97</v>
      </c>
      <c r="E168" s="115" t="s">
        <v>144</v>
      </c>
      <c r="F168" s="116" t="s">
        <v>145</v>
      </c>
      <c r="G168" s="117" t="s">
        <v>140</v>
      </c>
      <c r="H168" s="118">
        <v>161.46</v>
      </c>
      <c r="I168" s="1165"/>
      <c r="J168" s="118"/>
      <c r="K168" s="119"/>
      <c r="L168" s="30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</row>
    <row r="169" spans="1:23" s="13" customFormat="1">
      <c r="B169" s="122"/>
      <c r="D169" s="123" t="s">
        <v>103</v>
      </c>
      <c r="E169" s="124" t="s">
        <v>1</v>
      </c>
      <c r="F169" s="125" t="s">
        <v>128</v>
      </c>
      <c r="H169" s="124" t="s">
        <v>1</v>
      </c>
      <c r="I169" s="1166"/>
      <c r="L169" s="122"/>
    </row>
    <row r="170" spans="1:23" s="14" customFormat="1">
      <c r="B170" s="127"/>
      <c r="D170" s="123" t="s">
        <v>103</v>
      </c>
      <c r="E170" s="128" t="s">
        <v>1</v>
      </c>
      <c r="F170" s="129" t="s">
        <v>146</v>
      </c>
      <c r="H170" s="130">
        <v>54.44</v>
      </c>
      <c r="I170" s="1167"/>
      <c r="L170" s="127"/>
    </row>
    <row r="171" spans="1:23" s="14" customFormat="1">
      <c r="B171" s="127"/>
      <c r="D171" s="123" t="s">
        <v>103</v>
      </c>
      <c r="E171" s="128" t="s">
        <v>1</v>
      </c>
      <c r="F171" s="129" t="s">
        <v>147</v>
      </c>
      <c r="H171" s="130">
        <v>107.02</v>
      </c>
      <c r="I171" s="1167"/>
      <c r="L171" s="127"/>
    </row>
    <row r="172" spans="1:23" s="15" customFormat="1">
      <c r="B172" s="133"/>
      <c r="D172" s="123" t="s">
        <v>103</v>
      </c>
      <c r="E172" s="134" t="s">
        <v>1</v>
      </c>
      <c r="F172" s="135" t="s">
        <v>131</v>
      </c>
      <c r="H172" s="136">
        <v>161.46</v>
      </c>
      <c r="I172" s="1168"/>
      <c r="L172" s="133"/>
    </row>
    <row r="173" spans="1:23" s="2" customFormat="1" ht="21.75" customHeight="1">
      <c r="A173" s="29"/>
      <c r="B173" s="113"/>
      <c r="C173" s="114" t="s">
        <v>148</v>
      </c>
      <c r="D173" s="114" t="s">
        <v>97</v>
      </c>
      <c r="E173" s="115" t="s">
        <v>149</v>
      </c>
      <c r="F173" s="116" t="s">
        <v>150</v>
      </c>
      <c r="G173" s="117" t="s">
        <v>100</v>
      </c>
      <c r="H173" s="118">
        <v>3.88</v>
      </c>
      <c r="I173" s="1165"/>
      <c r="J173" s="118"/>
      <c r="K173" s="119"/>
      <c r="L173" s="30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</row>
    <row r="174" spans="1:23" s="13" customFormat="1">
      <c r="B174" s="122"/>
      <c r="D174" s="123" t="s">
        <v>103</v>
      </c>
      <c r="E174" s="124" t="s">
        <v>1</v>
      </c>
      <c r="F174" s="125" t="s">
        <v>141</v>
      </c>
      <c r="H174" s="124" t="s">
        <v>1</v>
      </c>
      <c r="I174" s="1166"/>
      <c r="L174" s="122"/>
    </row>
    <row r="175" spans="1:23" s="14" customFormat="1">
      <c r="B175" s="127"/>
      <c r="D175" s="123" t="s">
        <v>103</v>
      </c>
      <c r="E175" s="128" t="s">
        <v>1</v>
      </c>
      <c r="F175" s="129" t="s">
        <v>151</v>
      </c>
      <c r="H175" s="130">
        <v>0.25</v>
      </c>
      <c r="I175" s="1167"/>
      <c r="L175" s="127"/>
    </row>
    <row r="176" spans="1:23" s="13" customFormat="1">
      <c r="B176" s="122"/>
      <c r="D176" s="123" t="s">
        <v>103</v>
      </c>
      <c r="E176" s="124" t="s">
        <v>1</v>
      </c>
      <c r="F176" s="125" t="s">
        <v>128</v>
      </c>
      <c r="H176" s="124" t="s">
        <v>1</v>
      </c>
      <c r="I176" s="1166"/>
      <c r="L176" s="122"/>
    </row>
    <row r="177" spans="1:23" s="14" customFormat="1">
      <c r="B177" s="127"/>
      <c r="D177" s="123" t="s">
        <v>103</v>
      </c>
      <c r="E177" s="128" t="s">
        <v>1</v>
      </c>
      <c r="F177" s="129" t="s">
        <v>152</v>
      </c>
      <c r="H177" s="130">
        <v>1.22</v>
      </c>
      <c r="I177" s="1167"/>
      <c r="L177" s="127"/>
    </row>
    <row r="178" spans="1:23" s="14" customFormat="1">
      <c r="B178" s="127"/>
      <c r="D178" s="123" t="s">
        <v>103</v>
      </c>
      <c r="E178" s="128" t="s">
        <v>1</v>
      </c>
      <c r="F178" s="129" t="s">
        <v>153</v>
      </c>
      <c r="H178" s="130">
        <v>2.41</v>
      </c>
      <c r="I178" s="1167"/>
      <c r="L178" s="127"/>
    </row>
    <row r="179" spans="1:23" s="15" customFormat="1">
      <c r="B179" s="133"/>
      <c r="D179" s="123" t="s">
        <v>103</v>
      </c>
      <c r="E179" s="134" t="s">
        <v>1</v>
      </c>
      <c r="F179" s="135" t="s">
        <v>131</v>
      </c>
      <c r="H179" s="136">
        <v>3.88</v>
      </c>
      <c r="I179" s="1168"/>
      <c r="L179" s="133"/>
    </row>
    <row r="180" spans="1:23" s="2" customFormat="1" ht="27.75" customHeight="1">
      <c r="A180" s="29"/>
      <c r="B180" s="113"/>
      <c r="C180" s="114" t="s">
        <v>154</v>
      </c>
      <c r="D180" s="114" t="s">
        <v>97</v>
      </c>
      <c r="E180" s="115" t="s">
        <v>155</v>
      </c>
      <c r="F180" s="116" t="s">
        <v>156</v>
      </c>
      <c r="G180" s="117" t="s">
        <v>157</v>
      </c>
      <c r="H180" s="118">
        <v>0.4</v>
      </c>
      <c r="I180" s="1165"/>
      <c r="J180" s="118"/>
      <c r="K180" s="119"/>
      <c r="L180" s="30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</row>
    <row r="181" spans="1:23" s="14" customFormat="1">
      <c r="B181" s="127"/>
      <c r="D181" s="123" t="s">
        <v>103</v>
      </c>
      <c r="E181" s="128" t="s">
        <v>1</v>
      </c>
      <c r="F181" s="129" t="s">
        <v>158</v>
      </c>
      <c r="H181" s="130">
        <v>0.4</v>
      </c>
      <c r="I181" s="1167"/>
      <c r="L181" s="127"/>
    </row>
    <row r="182" spans="1:23" s="12" customFormat="1" ht="22.9" customHeight="1">
      <c r="B182" s="104"/>
      <c r="D182" s="105" t="s">
        <v>49</v>
      </c>
      <c r="E182" s="111" t="s">
        <v>114</v>
      </c>
      <c r="F182" s="111" t="s">
        <v>159</v>
      </c>
      <c r="I182" s="1169"/>
      <c r="J182" s="112"/>
      <c r="L182" s="104"/>
    </row>
    <row r="183" spans="1:23" s="2" customFormat="1" ht="28.5" customHeight="1">
      <c r="A183" s="29"/>
      <c r="B183" s="113"/>
      <c r="C183" s="114" t="s">
        <v>160</v>
      </c>
      <c r="D183" s="114" t="s">
        <v>97</v>
      </c>
      <c r="E183" s="115" t="s">
        <v>161</v>
      </c>
      <c r="F183" s="116" t="s">
        <v>162</v>
      </c>
      <c r="G183" s="117" t="s">
        <v>134</v>
      </c>
      <c r="H183" s="118">
        <v>51.41</v>
      </c>
      <c r="I183" s="1165"/>
      <c r="J183" s="118"/>
      <c r="K183" s="119"/>
      <c r="L183" s="30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</row>
    <row r="184" spans="1:23" s="13" customFormat="1">
      <c r="B184" s="122"/>
      <c r="D184" s="123" t="s">
        <v>103</v>
      </c>
      <c r="E184" s="124" t="s">
        <v>1</v>
      </c>
      <c r="F184" s="125" t="s">
        <v>163</v>
      </c>
      <c r="H184" s="124" t="s">
        <v>1</v>
      </c>
      <c r="I184" s="126"/>
      <c r="L184" s="122"/>
    </row>
    <row r="185" spans="1:23" s="14" customFormat="1">
      <c r="B185" s="127"/>
      <c r="D185" s="123" t="s">
        <v>103</v>
      </c>
      <c r="E185" s="128" t="s">
        <v>1</v>
      </c>
      <c r="F185" s="129" t="s">
        <v>164</v>
      </c>
      <c r="H185" s="130">
        <v>51.41</v>
      </c>
      <c r="I185" s="131"/>
      <c r="L185" s="127"/>
    </row>
    <row r="186" spans="1:23" s="12" customFormat="1" ht="22.9" customHeight="1">
      <c r="B186" s="104"/>
      <c r="D186" s="105" t="s">
        <v>49</v>
      </c>
      <c r="E186" s="111" t="s">
        <v>117</v>
      </c>
      <c r="F186" s="111" t="s">
        <v>165</v>
      </c>
      <c r="I186" s="107"/>
      <c r="J186" s="112"/>
      <c r="L186" s="104"/>
    </row>
    <row r="187" spans="1:23" s="2" customFormat="1" ht="27" customHeight="1">
      <c r="A187" s="29"/>
      <c r="B187" s="113"/>
      <c r="C187" s="114" t="s">
        <v>166</v>
      </c>
      <c r="D187" s="114" t="s">
        <v>97</v>
      </c>
      <c r="E187" s="115" t="s">
        <v>167</v>
      </c>
      <c r="F187" s="116" t="s">
        <v>168</v>
      </c>
      <c r="G187" s="117" t="s">
        <v>134</v>
      </c>
      <c r="H187" s="118">
        <v>279.25</v>
      </c>
      <c r="I187" s="1165"/>
      <c r="J187" s="118"/>
      <c r="K187" s="119"/>
      <c r="L187" s="30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</row>
    <row r="188" spans="1:23" s="13" customFormat="1">
      <c r="B188" s="122"/>
      <c r="D188" s="123" t="s">
        <v>103</v>
      </c>
      <c r="E188" s="124" t="s">
        <v>1</v>
      </c>
      <c r="F188" s="125" t="s">
        <v>169</v>
      </c>
      <c r="H188" s="124" t="s">
        <v>1</v>
      </c>
      <c r="I188" s="126"/>
      <c r="L188" s="122"/>
    </row>
    <row r="189" spans="1:23" s="14" customFormat="1">
      <c r="B189" s="127"/>
      <c r="D189" s="123" t="s">
        <v>103</v>
      </c>
      <c r="E189" s="128" t="s">
        <v>1</v>
      </c>
      <c r="F189" s="129" t="s">
        <v>170</v>
      </c>
      <c r="H189" s="130">
        <v>2.1</v>
      </c>
      <c r="I189" s="131"/>
      <c r="L189" s="127"/>
    </row>
    <row r="190" spans="1:23" s="13" customFormat="1">
      <c r="B190" s="122"/>
      <c r="D190" s="123" t="s">
        <v>103</v>
      </c>
      <c r="E190" s="124" t="s">
        <v>1</v>
      </c>
      <c r="F190" s="125" t="s">
        <v>171</v>
      </c>
      <c r="H190" s="124" t="s">
        <v>1</v>
      </c>
      <c r="I190" s="126"/>
      <c r="L190" s="122"/>
    </row>
    <row r="191" spans="1:23" s="14" customFormat="1">
      <c r="B191" s="127"/>
      <c r="D191" s="123" t="s">
        <v>103</v>
      </c>
      <c r="E191" s="128" t="s">
        <v>1</v>
      </c>
      <c r="F191" s="129" t="s">
        <v>172</v>
      </c>
      <c r="H191" s="130">
        <v>39.6</v>
      </c>
      <c r="I191" s="131"/>
      <c r="L191" s="127"/>
    </row>
    <row r="192" spans="1:23" s="13" customFormat="1">
      <c r="B192" s="122"/>
      <c r="D192" s="123" t="s">
        <v>103</v>
      </c>
      <c r="E192" s="124" t="s">
        <v>1</v>
      </c>
      <c r="F192" s="125" t="s">
        <v>173</v>
      </c>
      <c r="H192" s="124" t="s">
        <v>1</v>
      </c>
      <c r="I192" s="126"/>
      <c r="L192" s="122"/>
    </row>
    <row r="193" spans="2:12" s="14" customFormat="1">
      <c r="B193" s="127"/>
      <c r="D193" s="123" t="s">
        <v>103</v>
      </c>
      <c r="E193" s="128" t="s">
        <v>1</v>
      </c>
      <c r="F193" s="129" t="s">
        <v>174</v>
      </c>
      <c r="H193" s="130">
        <v>23.1</v>
      </c>
      <c r="I193" s="131"/>
      <c r="L193" s="127"/>
    </row>
    <row r="194" spans="2:12" s="13" customFormat="1">
      <c r="B194" s="122"/>
      <c r="D194" s="123" t="s">
        <v>103</v>
      </c>
      <c r="E194" s="124" t="s">
        <v>1</v>
      </c>
      <c r="F194" s="125" t="s">
        <v>175</v>
      </c>
      <c r="H194" s="124" t="s">
        <v>1</v>
      </c>
      <c r="I194" s="126"/>
      <c r="L194" s="122"/>
    </row>
    <row r="195" spans="2:12" s="14" customFormat="1">
      <c r="B195" s="127"/>
      <c r="D195" s="123" t="s">
        <v>103</v>
      </c>
      <c r="E195" s="128" t="s">
        <v>1</v>
      </c>
      <c r="F195" s="129" t="s">
        <v>176</v>
      </c>
      <c r="H195" s="130">
        <v>1.65</v>
      </c>
      <c r="I195" s="131"/>
      <c r="L195" s="127"/>
    </row>
    <row r="196" spans="2:12" s="13" customFormat="1">
      <c r="B196" s="122"/>
      <c r="D196" s="123" t="s">
        <v>103</v>
      </c>
      <c r="E196" s="124" t="s">
        <v>1</v>
      </c>
      <c r="F196" s="125" t="s">
        <v>177</v>
      </c>
      <c r="H196" s="124" t="s">
        <v>1</v>
      </c>
      <c r="I196" s="126"/>
      <c r="L196" s="122"/>
    </row>
    <row r="197" spans="2:12" s="14" customFormat="1">
      <c r="B197" s="127"/>
      <c r="D197" s="123" t="s">
        <v>103</v>
      </c>
      <c r="E197" s="128" t="s">
        <v>1</v>
      </c>
      <c r="F197" s="129" t="s">
        <v>178</v>
      </c>
      <c r="H197" s="130">
        <v>18.899999999999999</v>
      </c>
      <c r="I197" s="131"/>
      <c r="L197" s="127"/>
    </row>
    <row r="198" spans="2:12" s="13" customFormat="1">
      <c r="B198" s="122"/>
      <c r="D198" s="123" t="s">
        <v>103</v>
      </c>
      <c r="E198" s="124" t="s">
        <v>1</v>
      </c>
      <c r="F198" s="125" t="s">
        <v>179</v>
      </c>
      <c r="H198" s="124" t="s">
        <v>1</v>
      </c>
      <c r="I198" s="126"/>
      <c r="L198" s="122"/>
    </row>
    <row r="199" spans="2:12" s="14" customFormat="1">
      <c r="B199" s="127"/>
      <c r="D199" s="123" t="s">
        <v>103</v>
      </c>
      <c r="E199" s="128" t="s">
        <v>1</v>
      </c>
      <c r="F199" s="129" t="s">
        <v>180</v>
      </c>
      <c r="H199" s="130">
        <v>27</v>
      </c>
      <c r="I199" s="131"/>
      <c r="L199" s="127"/>
    </row>
    <row r="200" spans="2:12" s="13" customFormat="1">
      <c r="B200" s="122"/>
      <c r="D200" s="123" t="s">
        <v>103</v>
      </c>
      <c r="E200" s="124" t="s">
        <v>1</v>
      </c>
      <c r="F200" s="125" t="s">
        <v>181</v>
      </c>
      <c r="H200" s="124" t="s">
        <v>1</v>
      </c>
      <c r="I200" s="126"/>
      <c r="L200" s="122"/>
    </row>
    <row r="201" spans="2:12" s="14" customFormat="1">
      <c r="B201" s="127"/>
      <c r="D201" s="123" t="s">
        <v>103</v>
      </c>
      <c r="E201" s="128" t="s">
        <v>1</v>
      </c>
      <c r="F201" s="129" t="s">
        <v>182</v>
      </c>
      <c r="H201" s="130">
        <v>93</v>
      </c>
      <c r="I201" s="131"/>
      <c r="L201" s="127"/>
    </row>
    <row r="202" spans="2:12" s="13" customFormat="1">
      <c r="B202" s="122"/>
      <c r="D202" s="123" t="s">
        <v>103</v>
      </c>
      <c r="E202" s="124" t="s">
        <v>1</v>
      </c>
      <c r="F202" s="125" t="s">
        <v>183</v>
      </c>
      <c r="H202" s="124" t="s">
        <v>1</v>
      </c>
      <c r="I202" s="126"/>
      <c r="L202" s="122"/>
    </row>
    <row r="203" spans="2:12" s="14" customFormat="1">
      <c r="B203" s="127"/>
      <c r="D203" s="123" t="s">
        <v>103</v>
      </c>
      <c r="E203" s="128" t="s">
        <v>1</v>
      </c>
      <c r="F203" s="129" t="s">
        <v>184</v>
      </c>
      <c r="H203" s="130">
        <v>29.25</v>
      </c>
      <c r="I203" s="131"/>
      <c r="L203" s="127"/>
    </row>
    <row r="204" spans="2:12" s="13" customFormat="1">
      <c r="B204" s="122"/>
      <c r="D204" s="123" t="s">
        <v>103</v>
      </c>
      <c r="E204" s="124" t="s">
        <v>1</v>
      </c>
      <c r="F204" s="125" t="s">
        <v>185</v>
      </c>
      <c r="H204" s="124" t="s">
        <v>1</v>
      </c>
      <c r="I204" s="126"/>
      <c r="L204" s="122"/>
    </row>
    <row r="205" spans="2:12" s="14" customFormat="1">
      <c r="B205" s="127"/>
      <c r="D205" s="123" t="s">
        <v>103</v>
      </c>
      <c r="E205" s="128" t="s">
        <v>1</v>
      </c>
      <c r="F205" s="129" t="s">
        <v>184</v>
      </c>
      <c r="H205" s="130">
        <v>29.25</v>
      </c>
      <c r="I205" s="131"/>
      <c r="L205" s="127"/>
    </row>
    <row r="206" spans="2:12" s="13" customFormat="1">
      <c r="B206" s="122"/>
      <c r="D206" s="123" t="s">
        <v>103</v>
      </c>
      <c r="E206" s="124" t="s">
        <v>1</v>
      </c>
      <c r="F206" s="125" t="s">
        <v>186</v>
      </c>
      <c r="H206" s="124" t="s">
        <v>1</v>
      </c>
      <c r="I206" s="126"/>
      <c r="L206" s="122"/>
    </row>
    <row r="207" spans="2:12" s="14" customFormat="1">
      <c r="B207" s="127"/>
      <c r="D207" s="123" t="s">
        <v>103</v>
      </c>
      <c r="E207" s="128" t="s">
        <v>1</v>
      </c>
      <c r="F207" s="129" t="s">
        <v>187</v>
      </c>
      <c r="H207" s="130">
        <v>2.7</v>
      </c>
      <c r="I207" s="131"/>
      <c r="L207" s="127"/>
    </row>
    <row r="208" spans="2:12" s="13" customFormat="1">
      <c r="B208" s="122"/>
      <c r="D208" s="123" t="s">
        <v>103</v>
      </c>
      <c r="E208" s="124" t="s">
        <v>1</v>
      </c>
      <c r="F208" s="125" t="s">
        <v>188</v>
      </c>
      <c r="H208" s="124" t="s">
        <v>1</v>
      </c>
      <c r="I208" s="126"/>
      <c r="L208" s="122"/>
    </row>
    <row r="209" spans="1:23" s="14" customFormat="1">
      <c r="B209" s="127"/>
      <c r="D209" s="123" t="s">
        <v>103</v>
      </c>
      <c r="E209" s="128" t="s">
        <v>1</v>
      </c>
      <c r="F209" s="129" t="s">
        <v>189</v>
      </c>
      <c r="H209" s="130">
        <v>1.5</v>
      </c>
      <c r="I209" s="131"/>
      <c r="L209" s="127"/>
    </row>
    <row r="210" spans="1:23" s="13" customFormat="1">
      <c r="B210" s="122"/>
      <c r="D210" s="123" t="s">
        <v>103</v>
      </c>
      <c r="E210" s="124" t="s">
        <v>1</v>
      </c>
      <c r="F210" s="125" t="s">
        <v>190</v>
      </c>
      <c r="H210" s="124" t="s">
        <v>1</v>
      </c>
      <c r="I210" s="126"/>
      <c r="L210" s="122"/>
    </row>
    <row r="211" spans="1:23" s="14" customFormat="1">
      <c r="B211" s="127"/>
      <c r="D211" s="123" t="s">
        <v>103</v>
      </c>
      <c r="E211" s="128" t="s">
        <v>1</v>
      </c>
      <c r="F211" s="129" t="s">
        <v>191</v>
      </c>
      <c r="H211" s="130">
        <v>4.5</v>
      </c>
      <c r="I211" s="131"/>
      <c r="L211" s="127"/>
    </row>
    <row r="212" spans="1:23" s="13" customFormat="1">
      <c r="B212" s="122"/>
      <c r="D212" s="123" t="s">
        <v>103</v>
      </c>
      <c r="E212" s="124" t="s">
        <v>1</v>
      </c>
      <c r="F212" s="125" t="s">
        <v>192</v>
      </c>
      <c r="H212" s="124" t="s">
        <v>1</v>
      </c>
      <c r="I212" s="126"/>
      <c r="L212" s="122"/>
    </row>
    <row r="213" spans="1:23" s="14" customFormat="1">
      <c r="B213" s="127"/>
      <c r="D213" s="123" t="s">
        <v>103</v>
      </c>
      <c r="E213" s="128" t="s">
        <v>1</v>
      </c>
      <c r="F213" s="129" t="s">
        <v>193</v>
      </c>
      <c r="H213" s="130">
        <v>6.7</v>
      </c>
      <c r="I213" s="131"/>
      <c r="L213" s="127"/>
    </row>
    <row r="214" spans="1:23" s="15" customFormat="1">
      <c r="B214" s="133"/>
      <c r="D214" s="123" t="s">
        <v>103</v>
      </c>
      <c r="E214" s="134" t="s">
        <v>1</v>
      </c>
      <c r="F214" s="135" t="s">
        <v>131</v>
      </c>
      <c r="H214" s="136">
        <v>279.25</v>
      </c>
      <c r="I214" s="137"/>
      <c r="L214" s="133"/>
    </row>
    <row r="215" spans="1:23" s="2" customFormat="1" ht="27" customHeight="1">
      <c r="A215" s="29"/>
      <c r="B215" s="113"/>
      <c r="C215" s="114" t="s">
        <v>194</v>
      </c>
      <c r="D215" s="114" t="s">
        <v>97</v>
      </c>
      <c r="E215" s="115" t="s">
        <v>195</v>
      </c>
      <c r="F215" s="116" t="s">
        <v>196</v>
      </c>
      <c r="G215" s="117" t="s">
        <v>134</v>
      </c>
      <c r="H215" s="118">
        <v>27</v>
      </c>
      <c r="I215" s="1165"/>
      <c r="J215" s="118"/>
      <c r="K215" s="119"/>
      <c r="L215" s="30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</row>
    <row r="216" spans="1:23" s="2" customFormat="1" ht="27" customHeight="1">
      <c r="A216" s="29"/>
      <c r="B216" s="113"/>
      <c r="C216" s="114" t="s">
        <v>197</v>
      </c>
      <c r="D216" s="114" t="s">
        <v>97</v>
      </c>
      <c r="E216" s="115" t="s">
        <v>198</v>
      </c>
      <c r="F216" s="116" t="s">
        <v>199</v>
      </c>
      <c r="G216" s="117" t="s">
        <v>134</v>
      </c>
      <c r="H216" s="118">
        <v>27</v>
      </c>
      <c r="I216" s="1165"/>
      <c r="J216" s="118"/>
      <c r="K216" s="119"/>
      <c r="L216" s="30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</row>
    <row r="217" spans="1:23" s="2" customFormat="1" ht="27" customHeight="1">
      <c r="A217" s="29"/>
      <c r="B217" s="113"/>
      <c r="C217" s="114" t="s">
        <v>200</v>
      </c>
      <c r="D217" s="114" t="s">
        <v>97</v>
      </c>
      <c r="E217" s="115" t="s">
        <v>201</v>
      </c>
      <c r="F217" s="116" t="s">
        <v>202</v>
      </c>
      <c r="G217" s="117" t="s">
        <v>134</v>
      </c>
      <c r="H217" s="118">
        <v>27</v>
      </c>
      <c r="I217" s="1165"/>
      <c r="J217" s="118"/>
      <c r="K217" s="119"/>
      <c r="L217" s="30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</row>
    <row r="218" spans="1:23" s="14" customFormat="1">
      <c r="B218" s="127"/>
      <c r="D218" s="123" t="s">
        <v>103</v>
      </c>
      <c r="E218" s="128" t="s">
        <v>1</v>
      </c>
      <c r="F218" s="129" t="s">
        <v>135</v>
      </c>
      <c r="H218" s="130">
        <v>27</v>
      </c>
      <c r="I218" s="1167"/>
      <c r="L218" s="127"/>
    </row>
    <row r="219" spans="1:23" s="2" customFormat="1" ht="27" customHeight="1">
      <c r="A219" s="29"/>
      <c r="B219" s="113"/>
      <c r="C219" s="114" t="s">
        <v>203</v>
      </c>
      <c r="D219" s="114" t="s">
        <v>97</v>
      </c>
      <c r="E219" s="115" t="s">
        <v>204</v>
      </c>
      <c r="F219" s="184" t="s">
        <v>2579</v>
      </c>
      <c r="G219" s="117" t="s">
        <v>134</v>
      </c>
      <c r="H219" s="118">
        <v>3166.8</v>
      </c>
      <c r="I219" s="1165"/>
      <c r="J219" s="118"/>
      <c r="K219" s="119"/>
      <c r="L219" s="30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</row>
    <row r="220" spans="1:23" s="14" customFormat="1">
      <c r="B220" s="127"/>
      <c r="D220" s="123" t="s">
        <v>103</v>
      </c>
      <c r="E220" s="128" t="s">
        <v>1</v>
      </c>
      <c r="F220" s="129" t="s">
        <v>206</v>
      </c>
      <c r="H220" s="130">
        <v>3166.8</v>
      </c>
      <c r="I220" s="1167"/>
      <c r="L220" s="127"/>
    </row>
    <row r="221" spans="1:23" s="2" customFormat="1" ht="27" customHeight="1">
      <c r="A221" s="29"/>
      <c r="B221" s="113"/>
      <c r="C221" s="114" t="s">
        <v>5</v>
      </c>
      <c r="D221" s="114" t="s">
        <v>97</v>
      </c>
      <c r="E221" s="115" t="s">
        <v>207</v>
      </c>
      <c r="F221" s="116" t="s">
        <v>208</v>
      </c>
      <c r="G221" s="117" t="s">
        <v>134</v>
      </c>
      <c r="H221" s="118">
        <v>195.8</v>
      </c>
      <c r="I221" s="1165"/>
      <c r="J221" s="118"/>
      <c r="K221" s="119"/>
      <c r="L221" s="30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</row>
    <row r="222" spans="1:23" s="14" customFormat="1">
      <c r="B222" s="127"/>
      <c r="D222" s="123" t="s">
        <v>103</v>
      </c>
      <c r="E222" s="128" t="s">
        <v>1</v>
      </c>
      <c r="F222" s="129" t="s">
        <v>209</v>
      </c>
      <c r="H222" s="130">
        <v>195.8</v>
      </c>
      <c r="I222" s="1167"/>
      <c r="L222" s="127"/>
    </row>
    <row r="223" spans="1:23" s="14" customFormat="1" ht="15" customHeight="1">
      <c r="B223" s="127"/>
      <c r="C223" s="1019">
        <v>140</v>
      </c>
      <c r="D223" s="114" t="s">
        <v>97</v>
      </c>
      <c r="E223" s="115" t="s">
        <v>2580</v>
      </c>
      <c r="F223" s="116" t="s">
        <v>2581</v>
      </c>
      <c r="G223" s="117" t="s">
        <v>134</v>
      </c>
      <c r="H223" s="118">
        <v>1013.94</v>
      </c>
      <c r="I223" s="1165"/>
      <c r="J223" s="118"/>
      <c r="L223" s="127"/>
      <c r="N223" s="1083"/>
    </row>
    <row r="224" spans="1:23" s="14" customFormat="1">
      <c r="B224" s="127"/>
      <c r="D224" s="123" t="s">
        <v>103</v>
      </c>
      <c r="E224" s="128" t="s">
        <v>1</v>
      </c>
      <c r="F224" s="129" t="s">
        <v>2582</v>
      </c>
      <c r="H224" s="130">
        <v>1013.94</v>
      </c>
      <c r="I224" s="1167"/>
      <c r="L224" s="127"/>
    </row>
    <row r="225" spans="1:23" s="14" customFormat="1">
      <c r="B225" s="127"/>
      <c r="D225" s="123" t="s">
        <v>103</v>
      </c>
      <c r="E225" s="128"/>
      <c r="F225" s="135" t="s">
        <v>131</v>
      </c>
      <c r="H225" s="130">
        <v>1013.94</v>
      </c>
      <c r="I225" s="1167"/>
      <c r="L225" s="127"/>
    </row>
    <row r="226" spans="1:23" s="2" customFormat="1" ht="28.5" customHeight="1">
      <c r="A226" s="29"/>
      <c r="B226" s="113"/>
      <c r="C226" s="114" t="s">
        <v>210</v>
      </c>
      <c r="D226" s="114" t="s">
        <v>97</v>
      </c>
      <c r="E226" s="115" t="s">
        <v>211</v>
      </c>
      <c r="F226" s="116" t="s">
        <v>212</v>
      </c>
      <c r="G226" s="117" t="s">
        <v>134</v>
      </c>
      <c r="H226" s="118">
        <v>145.6</v>
      </c>
      <c r="I226" s="1165"/>
      <c r="J226" s="118"/>
      <c r="K226" s="119"/>
      <c r="L226" s="30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</row>
    <row r="227" spans="1:23" s="13" customFormat="1">
      <c r="B227" s="122"/>
      <c r="D227" s="123" t="s">
        <v>103</v>
      </c>
      <c r="E227" s="124" t="s">
        <v>1</v>
      </c>
      <c r="F227" s="125" t="s">
        <v>213</v>
      </c>
      <c r="H227" s="124" t="s">
        <v>1</v>
      </c>
      <c r="I227" s="1166"/>
      <c r="L227" s="122"/>
    </row>
    <row r="228" spans="1:23" s="14" customFormat="1">
      <c r="B228" s="127"/>
      <c r="D228" s="123" t="s">
        <v>103</v>
      </c>
      <c r="E228" s="128" t="s">
        <v>1</v>
      </c>
      <c r="F228" s="129" t="s">
        <v>214</v>
      </c>
      <c r="H228" s="130">
        <v>44.5</v>
      </c>
      <c r="I228" s="1167"/>
      <c r="L228" s="127"/>
    </row>
    <row r="229" spans="1:23" s="13" customFormat="1">
      <c r="B229" s="122"/>
      <c r="D229" s="123" t="s">
        <v>103</v>
      </c>
      <c r="E229" s="124" t="s">
        <v>1</v>
      </c>
      <c r="F229" s="125" t="s">
        <v>215</v>
      </c>
      <c r="H229" s="124" t="s">
        <v>1</v>
      </c>
      <c r="I229" s="1166"/>
      <c r="L229" s="122"/>
    </row>
    <row r="230" spans="1:23" s="14" customFormat="1">
      <c r="B230" s="127"/>
      <c r="D230" s="123" t="s">
        <v>103</v>
      </c>
      <c r="E230" s="128" t="s">
        <v>1</v>
      </c>
      <c r="F230" s="129" t="s">
        <v>216</v>
      </c>
      <c r="H230" s="130">
        <v>34.1</v>
      </c>
      <c r="I230" s="1167"/>
      <c r="L230" s="127"/>
    </row>
    <row r="231" spans="1:23" s="13" customFormat="1">
      <c r="B231" s="122"/>
      <c r="D231" s="123" t="s">
        <v>103</v>
      </c>
      <c r="E231" s="124" t="s">
        <v>1</v>
      </c>
      <c r="F231" s="125" t="s">
        <v>217</v>
      </c>
      <c r="H231" s="124" t="s">
        <v>1</v>
      </c>
      <c r="I231" s="1166"/>
      <c r="L231" s="122"/>
    </row>
    <row r="232" spans="1:23" s="14" customFormat="1">
      <c r="B232" s="127"/>
      <c r="D232" s="123" t="s">
        <v>103</v>
      </c>
      <c r="E232" s="128" t="s">
        <v>1</v>
      </c>
      <c r="F232" s="129" t="s">
        <v>218</v>
      </c>
      <c r="H232" s="130">
        <v>23.2</v>
      </c>
      <c r="I232" s="1167"/>
      <c r="L232" s="127"/>
    </row>
    <row r="233" spans="1:23" s="13" customFormat="1">
      <c r="B233" s="122"/>
      <c r="D233" s="123" t="s">
        <v>103</v>
      </c>
      <c r="E233" s="124" t="s">
        <v>1</v>
      </c>
      <c r="F233" s="125" t="s">
        <v>219</v>
      </c>
      <c r="H233" s="124" t="s">
        <v>1</v>
      </c>
      <c r="I233" s="1166"/>
      <c r="L233" s="122"/>
    </row>
    <row r="234" spans="1:23" s="14" customFormat="1">
      <c r="B234" s="127"/>
      <c r="D234" s="123" t="s">
        <v>103</v>
      </c>
      <c r="E234" s="128" t="s">
        <v>1</v>
      </c>
      <c r="F234" s="129" t="s">
        <v>220</v>
      </c>
      <c r="H234" s="130">
        <v>43.8</v>
      </c>
      <c r="I234" s="1167"/>
      <c r="L234" s="127"/>
    </row>
    <row r="235" spans="1:23" s="15" customFormat="1">
      <c r="B235" s="133"/>
      <c r="D235" s="123" t="s">
        <v>103</v>
      </c>
      <c r="E235" s="134" t="s">
        <v>1</v>
      </c>
      <c r="F235" s="135" t="s">
        <v>131</v>
      </c>
      <c r="H235" s="136">
        <v>145.6</v>
      </c>
      <c r="I235" s="1168"/>
      <c r="L235" s="133"/>
    </row>
    <row r="236" spans="1:23" s="2" customFormat="1" ht="21.75" customHeight="1">
      <c r="A236" s="29"/>
      <c r="B236" s="113"/>
      <c r="C236" s="114" t="s">
        <v>221</v>
      </c>
      <c r="D236" s="114" t="s">
        <v>97</v>
      </c>
      <c r="E236" s="115" t="s">
        <v>222</v>
      </c>
      <c r="F236" s="116" t="s">
        <v>223</v>
      </c>
      <c r="G236" s="117" t="s">
        <v>134</v>
      </c>
      <c r="H236" s="118">
        <v>50.2</v>
      </c>
      <c r="I236" s="1165"/>
      <c r="J236" s="118"/>
      <c r="K236" s="119"/>
      <c r="L236" s="30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</row>
    <row r="237" spans="1:23" s="13" customFormat="1">
      <c r="B237" s="122"/>
      <c r="D237" s="123" t="s">
        <v>103</v>
      </c>
      <c r="E237" s="124" t="s">
        <v>1</v>
      </c>
      <c r="F237" s="125" t="s">
        <v>213</v>
      </c>
      <c r="H237" s="124" t="s">
        <v>1</v>
      </c>
      <c r="I237" s="1166"/>
      <c r="L237" s="122"/>
    </row>
    <row r="238" spans="1:23" s="14" customFormat="1">
      <c r="B238" s="127"/>
      <c r="D238" s="123" t="s">
        <v>103</v>
      </c>
      <c r="E238" s="128" t="s">
        <v>1</v>
      </c>
      <c r="F238" s="129" t="s">
        <v>224</v>
      </c>
      <c r="H238" s="130">
        <v>3.1</v>
      </c>
      <c r="I238" s="1167"/>
      <c r="L238" s="127"/>
    </row>
    <row r="239" spans="1:23" s="13" customFormat="1">
      <c r="B239" s="122"/>
      <c r="D239" s="123" t="s">
        <v>103</v>
      </c>
      <c r="E239" s="124" t="s">
        <v>1</v>
      </c>
      <c r="F239" s="125" t="s">
        <v>215</v>
      </c>
      <c r="H239" s="124" t="s">
        <v>1</v>
      </c>
      <c r="I239" s="1166"/>
      <c r="L239" s="122"/>
    </row>
    <row r="240" spans="1:23" s="14" customFormat="1">
      <c r="B240" s="127"/>
      <c r="D240" s="123" t="s">
        <v>103</v>
      </c>
      <c r="E240" s="128" t="s">
        <v>1</v>
      </c>
      <c r="F240" s="129" t="s">
        <v>225</v>
      </c>
      <c r="H240" s="130">
        <v>16.2</v>
      </c>
      <c r="I240" s="1167"/>
      <c r="L240" s="127"/>
    </row>
    <row r="241" spans="1:23" s="13" customFormat="1">
      <c r="B241" s="122"/>
      <c r="D241" s="123" t="s">
        <v>103</v>
      </c>
      <c r="E241" s="124" t="s">
        <v>1</v>
      </c>
      <c r="F241" s="125" t="s">
        <v>217</v>
      </c>
      <c r="H241" s="124" t="s">
        <v>1</v>
      </c>
      <c r="I241" s="1166"/>
      <c r="L241" s="122"/>
    </row>
    <row r="242" spans="1:23" s="14" customFormat="1">
      <c r="B242" s="127"/>
      <c r="D242" s="123" t="s">
        <v>103</v>
      </c>
      <c r="E242" s="128" t="s">
        <v>1</v>
      </c>
      <c r="F242" s="129" t="s">
        <v>226</v>
      </c>
      <c r="H242" s="130">
        <v>16.5</v>
      </c>
      <c r="I242" s="1167"/>
      <c r="L242" s="127"/>
    </row>
    <row r="243" spans="1:23" s="13" customFormat="1">
      <c r="B243" s="122"/>
      <c r="D243" s="123" t="s">
        <v>103</v>
      </c>
      <c r="E243" s="124" t="s">
        <v>1</v>
      </c>
      <c r="F243" s="125" t="s">
        <v>219</v>
      </c>
      <c r="H243" s="124" t="s">
        <v>1</v>
      </c>
      <c r="I243" s="1166"/>
      <c r="L243" s="122"/>
    </row>
    <row r="244" spans="1:23" s="14" customFormat="1">
      <c r="B244" s="127"/>
      <c r="D244" s="123" t="s">
        <v>103</v>
      </c>
      <c r="E244" s="128" t="s">
        <v>1</v>
      </c>
      <c r="F244" s="129" t="s">
        <v>227</v>
      </c>
      <c r="H244" s="130">
        <v>14.4</v>
      </c>
      <c r="I244" s="1167"/>
      <c r="L244" s="127"/>
    </row>
    <row r="245" spans="1:23" s="15" customFormat="1">
      <c r="B245" s="133"/>
      <c r="D245" s="123" t="s">
        <v>103</v>
      </c>
      <c r="E245" s="134" t="s">
        <v>1</v>
      </c>
      <c r="F245" s="135" t="s">
        <v>131</v>
      </c>
      <c r="H245" s="136">
        <v>50.2</v>
      </c>
      <c r="I245" s="1168"/>
      <c r="L245" s="133"/>
    </row>
    <row r="246" spans="1:23" s="2" customFormat="1" ht="29.25" customHeight="1">
      <c r="A246" s="29"/>
      <c r="B246" s="113"/>
      <c r="C246" s="114" t="s">
        <v>228</v>
      </c>
      <c r="D246" s="114" t="s">
        <v>97</v>
      </c>
      <c r="E246" s="115" t="s">
        <v>229</v>
      </c>
      <c r="F246" s="116" t="s">
        <v>230</v>
      </c>
      <c r="G246" s="117" t="s">
        <v>134</v>
      </c>
      <c r="H246" s="118">
        <v>9.6999999999999993</v>
      </c>
      <c r="I246" s="1165"/>
      <c r="J246" s="118"/>
      <c r="K246" s="119"/>
      <c r="L246" s="30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</row>
    <row r="247" spans="1:23" s="2" customFormat="1" ht="30" customHeight="1">
      <c r="A247" s="29"/>
      <c r="B247" s="113"/>
      <c r="C247" s="114" t="s">
        <v>231</v>
      </c>
      <c r="D247" s="114" t="s">
        <v>97</v>
      </c>
      <c r="E247" s="115" t="s">
        <v>232</v>
      </c>
      <c r="F247" s="116" t="s">
        <v>233</v>
      </c>
      <c r="G247" s="117" t="s">
        <v>134</v>
      </c>
      <c r="H247" s="118">
        <v>22.6</v>
      </c>
      <c r="I247" s="1165"/>
      <c r="J247" s="118"/>
      <c r="K247" s="119"/>
      <c r="L247" s="30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</row>
    <row r="248" spans="1:23" s="2" customFormat="1" ht="33.75" customHeight="1">
      <c r="A248" s="29"/>
      <c r="B248" s="113"/>
      <c r="C248" s="114" t="s">
        <v>234</v>
      </c>
      <c r="D248" s="114" t="s">
        <v>97</v>
      </c>
      <c r="E248" s="115" t="s">
        <v>235</v>
      </c>
      <c r="F248" s="116" t="s">
        <v>236</v>
      </c>
      <c r="G248" s="117" t="s">
        <v>134</v>
      </c>
      <c r="H248" s="118">
        <v>2806.1</v>
      </c>
      <c r="I248" s="1165"/>
      <c r="J248" s="118"/>
      <c r="K248" s="119"/>
      <c r="L248" s="30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</row>
    <row r="249" spans="1:23" s="13" customFormat="1">
      <c r="B249" s="122"/>
      <c r="D249" s="123" t="s">
        <v>103</v>
      </c>
      <c r="E249" s="124" t="s">
        <v>1</v>
      </c>
      <c r="F249" s="125" t="s">
        <v>213</v>
      </c>
      <c r="H249" s="124" t="s">
        <v>1</v>
      </c>
      <c r="I249" s="126"/>
      <c r="L249" s="122"/>
    </row>
    <row r="250" spans="1:23" s="14" customFormat="1">
      <c r="B250" s="127"/>
      <c r="D250" s="123" t="s">
        <v>103</v>
      </c>
      <c r="E250" s="128" t="s">
        <v>1</v>
      </c>
      <c r="F250" s="129" t="s">
        <v>237</v>
      </c>
      <c r="H250" s="130">
        <v>745.2</v>
      </c>
      <c r="I250" s="131"/>
      <c r="L250" s="127"/>
    </row>
    <row r="251" spans="1:23" s="13" customFormat="1">
      <c r="B251" s="122"/>
      <c r="D251" s="123" t="s">
        <v>103</v>
      </c>
      <c r="E251" s="124" t="s">
        <v>1</v>
      </c>
      <c r="F251" s="125" t="s">
        <v>215</v>
      </c>
      <c r="H251" s="124" t="s">
        <v>1</v>
      </c>
      <c r="I251" s="126"/>
      <c r="L251" s="122"/>
    </row>
    <row r="252" spans="1:23" s="14" customFormat="1">
      <c r="B252" s="127"/>
      <c r="D252" s="123" t="s">
        <v>103</v>
      </c>
      <c r="E252" s="128" t="s">
        <v>1</v>
      </c>
      <c r="F252" s="129" t="s">
        <v>238</v>
      </c>
      <c r="H252" s="130">
        <v>645.1</v>
      </c>
      <c r="I252" s="131"/>
      <c r="L252" s="127"/>
    </row>
    <row r="253" spans="1:23" s="13" customFormat="1">
      <c r="B253" s="122"/>
      <c r="D253" s="123" t="s">
        <v>103</v>
      </c>
      <c r="E253" s="124" t="s">
        <v>1</v>
      </c>
      <c r="F253" s="125" t="s">
        <v>217</v>
      </c>
      <c r="H253" s="124" t="s">
        <v>1</v>
      </c>
      <c r="I253" s="126"/>
      <c r="L253" s="122"/>
    </row>
    <row r="254" spans="1:23" s="14" customFormat="1">
      <c r="B254" s="127"/>
      <c r="D254" s="123" t="s">
        <v>103</v>
      </c>
      <c r="E254" s="128" t="s">
        <v>1</v>
      </c>
      <c r="F254" s="129" t="s">
        <v>239</v>
      </c>
      <c r="H254" s="130">
        <v>822.9</v>
      </c>
      <c r="I254" s="131"/>
      <c r="L254" s="127"/>
    </row>
    <row r="255" spans="1:23" s="13" customFormat="1">
      <c r="B255" s="122"/>
      <c r="D255" s="123" t="s">
        <v>103</v>
      </c>
      <c r="E255" s="124" t="s">
        <v>1</v>
      </c>
      <c r="F255" s="125" t="s">
        <v>219</v>
      </c>
      <c r="H255" s="124" t="s">
        <v>1</v>
      </c>
      <c r="I255" s="126"/>
      <c r="L255" s="122"/>
    </row>
    <row r="256" spans="1:23" s="14" customFormat="1">
      <c r="B256" s="127"/>
      <c r="D256" s="123" t="s">
        <v>103</v>
      </c>
      <c r="E256" s="128" t="s">
        <v>1</v>
      </c>
      <c r="F256" s="129" t="s">
        <v>240</v>
      </c>
      <c r="H256" s="130">
        <v>592.9</v>
      </c>
      <c r="I256" s="131"/>
      <c r="L256" s="127"/>
    </row>
    <row r="257" spans="1:23" s="15" customFormat="1">
      <c r="B257" s="133"/>
      <c r="D257" s="123" t="s">
        <v>103</v>
      </c>
      <c r="E257" s="134" t="s">
        <v>1</v>
      </c>
      <c r="F257" s="135" t="s">
        <v>131</v>
      </c>
      <c r="H257" s="136">
        <v>2806.1</v>
      </c>
      <c r="I257" s="137"/>
      <c r="L257" s="133"/>
    </row>
    <row r="258" spans="1:23" s="2" customFormat="1" ht="30.75" customHeight="1">
      <c r="A258" s="29"/>
      <c r="B258" s="113"/>
      <c r="C258" s="114" t="s">
        <v>241</v>
      </c>
      <c r="D258" s="114" t="s">
        <v>97</v>
      </c>
      <c r="E258" s="115" t="s">
        <v>242</v>
      </c>
      <c r="F258" s="116" t="s">
        <v>243</v>
      </c>
      <c r="G258" s="117" t="s">
        <v>134</v>
      </c>
      <c r="H258" s="118">
        <v>328.36</v>
      </c>
      <c r="I258" s="1165"/>
      <c r="J258" s="118"/>
      <c r="K258" s="119"/>
      <c r="L258" s="30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</row>
    <row r="259" spans="1:23" s="13" customFormat="1">
      <c r="B259" s="122"/>
      <c r="D259" s="123" t="s">
        <v>103</v>
      </c>
      <c r="E259" s="124" t="s">
        <v>1</v>
      </c>
      <c r="F259" s="125" t="s">
        <v>213</v>
      </c>
      <c r="H259" s="124" t="s">
        <v>1</v>
      </c>
      <c r="I259" s="126"/>
      <c r="L259" s="122"/>
    </row>
    <row r="260" spans="1:23" s="14" customFormat="1">
      <c r="B260" s="127"/>
      <c r="D260" s="123" t="s">
        <v>103</v>
      </c>
      <c r="E260" s="128" t="s">
        <v>1</v>
      </c>
      <c r="F260" s="129" t="s">
        <v>244</v>
      </c>
      <c r="H260" s="130">
        <v>57.1</v>
      </c>
      <c r="I260" s="131"/>
      <c r="L260" s="127"/>
    </row>
    <row r="261" spans="1:23" s="13" customFormat="1">
      <c r="B261" s="122"/>
      <c r="D261" s="123" t="s">
        <v>103</v>
      </c>
      <c r="E261" s="124" t="s">
        <v>1</v>
      </c>
      <c r="F261" s="125" t="s">
        <v>215</v>
      </c>
      <c r="H261" s="124" t="s">
        <v>1</v>
      </c>
      <c r="I261" s="126"/>
      <c r="L261" s="122"/>
    </row>
    <row r="262" spans="1:23" s="14" customFormat="1">
      <c r="B262" s="127"/>
      <c r="D262" s="123" t="s">
        <v>103</v>
      </c>
      <c r="E262" s="128" t="s">
        <v>1</v>
      </c>
      <c r="F262" s="129" t="s">
        <v>245</v>
      </c>
      <c r="H262" s="130">
        <v>78.36</v>
      </c>
      <c r="I262" s="131"/>
      <c r="L262" s="127"/>
    </row>
    <row r="263" spans="1:23" s="13" customFormat="1">
      <c r="B263" s="122"/>
      <c r="D263" s="123" t="s">
        <v>103</v>
      </c>
      <c r="E263" s="124" t="s">
        <v>1</v>
      </c>
      <c r="F263" s="125" t="s">
        <v>217</v>
      </c>
      <c r="H263" s="124" t="s">
        <v>1</v>
      </c>
      <c r="I263" s="126"/>
      <c r="L263" s="122"/>
    </row>
    <row r="264" spans="1:23" s="14" customFormat="1">
      <c r="B264" s="127"/>
      <c r="D264" s="123" t="s">
        <v>103</v>
      </c>
      <c r="E264" s="128" t="s">
        <v>1</v>
      </c>
      <c r="F264" s="129" t="s">
        <v>246</v>
      </c>
      <c r="H264" s="130">
        <v>83.6</v>
      </c>
      <c r="I264" s="131"/>
      <c r="L264" s="127"/>
    </row>
    <row r="265" spans="1:23" s="13" customFormat="1">
      <c r="B265" s="122"/>
      <c r="D265" s="123" t="s">
        <v>103</v>
      </c>
      <c r="E265" s="124" t="s">
        <v>1</v>
      </c>
      <c r="F265" s="125" t="s">
        <v>219</v>
      </c>
      <c r="H265" s="124" t="s">
        <v>1</v>
      </c>
      <c r="I265" s="126"/>
      <c r="L265" s="122"/>
    </row>
    <row r="266" spans="1:23" s="14" customFormat="1">
      <c r="B266" s="127"/>
      <c r="D266" s="123" t="s">
        <v>103</v>
      </c>
      <c r="E266" s="128" t="s">
        <v>1</v>
      </c>
      <c r="F266" s="129" t="s">
        <v>247</v>
      </c>
      <c r="H266" s="130">
        <v>109.3</v>
      </c>
      <c r="I266" s="131"/>
      <c r="L266" s="127"/>
    </row>
    <row r="267" spans="1:23" s="15" customFormat="1">
      <c r="B267" s="133"/>
      <c r="D267" s="123" t="s">
        <v>103</v>
      </c>
      <c r="E267" s="134" t="s">
        <v>1</v>
      </c>
      <c r="F267" s="135" t="s">
        <v>131</v>
      </c>
      <c r="H267" s="136">
        <v>328.36</v>
      </c>
      <c r="I267" s="137"/>
      <c r="L267" s="133"/>
    </row>
    <row r="268" spans="1:23" s="2" customFormat="1" ht="16.5" customHeight="1">
      <c r="A268" s="29"/>
      <c r="B268" s="113"/>
      <c r="C268" s="114" t="s">
        <v>248</v>
      </c>
      <c r="D268" s="114" t="s">
        <v>97</v>
      </c>
      <c r="E268" s="115" t="s">
        <v>249</v>
      </c>
      <c r="F268" s="116" t="s">
        <v>250</v>
      </c>
      <c r="G268" s="117" t="s">
        <v>100</v>
      </c>
      <c r="H268" s="118">
        <v>77.22</v>
      </c>
      <c r="I268" s="1165"/>
      <c r="J268" s="118"/>
      <c r="K268" s="119"/>
      <c r="L268" s="30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</row>
    <row r="269" spans="1:23" s="13" customFormat="1">
      <c r="B269" s="122"/>
      <c r="D269" s="123" t="s">
        <v>103</v>
      </c>
      <c r="E269" s="124" t="s">
        <v>1</v>
      </c>
      <c r="F269" s="125" t="s">
        <v>251</v>
      </c>
      <c r="H269" s="124" t="s">
        <v>1</v>
      </c>
      <c r="I269" s="126"/>
      <c r="L269" s="122"/>
    </row>
    <row r="270" spans="1:23" s="14" customFormat="1">
      <c r="B270" s="127"/>
      <c r="D270" s="123" t="s">
        <v>103</v>
      </c>
      <c r="E270" s="128" t="s">
        <v>1</v>
      </c>
      <c r="F270" s="129" t="s">
        <v>252</v>
      </c>
      <c r="H270" s="130">
        <v>4.6500000000000004</v>
      </c>
      <c r="I270" s="131"/>
      <c r="L270" s="127"/>
    </row>
    <row r="271" spans="1:23" s="14" customFormat="1">
      <c r="B271" s="127"/>
      <c r="D271" s="123" t="s">
        <v>103</v>
      </c>
      <c r="E271" s="128" t="s">
        <v>1</v>
      </c>
      <c r="F271" s="129" t="s">
        <v>253</v>
      </c>
      <c r="H271" s="130">
        <v>12.11</v>
      </c>
      <c r="I271" s="131"/>
      <c r="L271" s="127"/>
    </row>
    <row r="272" spans="1:23" s="14" customFormat="1">
      <c r="B272" s="127"/>
      <c r="D272" s="123" t="s">
        <v>103</v>
      </c>
      <c r="E272" s="128" t="s">
        <v>1</v>
      </c>
      <c r="F272" s="129" t="s">
        <v>254</v>
      </c>
      <c r="H272" s="130">
        <v>66.08</v>
      </c>
      <c r="I272" s="131"/>
      <c r="L272" s="127"/>
    </row>
    <row r="273" spans="1:23" s="14" customFormat="1">
      <c r="B273" s="127"/>
      <c r="D273" s="123" t="s">
        <v>103</v>
      </c>
      <c r="E273" s="128" t="s">
        <v>1</v>
      </c>
      <c r="F273" s="129" t="s">
        <v>255</v>
      </c>
      <c r="H273" s="130">
        <v>-5.62</v>
      </c>
      <c r="I273" s="131"/>
      <c r="L273" s="127"/>
    </row>
    <row r="274" spans="1:23" s="15" customFormat="1">
      <c r="B274" s="133"/>
      <c r="D274" s="123" t="s">
        <v>103</v>
      </c>
      <c r="E274" s="134" t="s">
        <v>1</v>
      </c>
      <c r="F274" s="135" t="s">
        <v>131</v>
      </c>
      <c r="H274" s="136">
        <v>77.22</v>
      </c>
      <c r="I274" s="137"/>
      <c r="L274" s="133"/>
    </row>
    <row r="275" spans="1:23" s="2" customFormat="1" ht="21.75" customHeight="1">
      <c r="A275" s="29"/>
      <c r="B275" s="113"/>
      <c r="C275" s="114" t="s">
        <v>256</v>
      </c>
      <c r="D275" s="114" t="s">
        <v>97</v>
      </c>
      <c r="E275" s="115" t="s">
        <v>257</v>
      </c>
      <c r="F275" s="116" t="s">
        <v>258</v>
      </c>
      <c r="G275" s="117" t="s">
        <v>134</v>
      </c>
      <c r="H275" s="118">
        <v>51.41</v>
      </c>
      <c r="I275" s="1165"/>
      <c r="J275" s="118"/>
      <c r="K275" s="119"/>
      <c r="L275" s="30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</row>
    <row r="276" spans="1:23" s="13" customFormat="1">
      <c r="B276" s="122"/>
      <c r="D276" s="123" t="s">
        <v>103</v>
      </c>
      <c r="E276" s="124" t="s">
        <v>1</v>
      </c>
      <c r="F276" s="125" t="s">
        <v>163</v>
      </c>
      <c r="H276" s="124" t="s">
        <v>1</v>
      </c>
      <c r="I276" s="126"/>
      <c r="L276" s="122"/>
    </row>
    <row r="277" spans="1:23" s="14" customFormat="1">
      <c r="B277" s="127"/>
      <c r="D277" s="123" t="s">
        <v>103</v>
      </c>
      <c r="E277" s="128" t="s">
        <v>1</v>
      </c>
      <c r="F277" s="129" t="s">
        <v>164</v>
      </c>
      <c r="H277" s="130">
        <v>51.41</v>
      </c>
      <c r="I277" s="131"/>
      <c r="L277" s="127"/>
    </row>
    <row r="278" spans="1:23" s="12" customFormat="1" ht="22.9" customHeight="1">
      <c r="B278" s="104"/>
      <c r="D278" s="105" t="s">
        <v>49</v>
      </c>
      <c r="E278" s="111" t="s">
        <v>132</v>
      </c>
      <c r="F278" s="111" t="s">
        <v>259</v>
      </c>
      <c r="I278" s="107"/>
      <c r="J278" s="112"/>
      <c r="L278" s="104"/>
    </row>
    <row r="279" spans="1:23" s="2" customFormat="1" ht="37.9" customHeight="1">
      <c r="A279" s="29"/>
      <c r="B279" s="113"/>
      <c r="C279" s="114" t="s">
        <v>260</v>
      </c>
      <c r="D279" s="114" t="s">
        <v>97</v>
      </c>
      <c r="E279" s="115" t="s">
        <v>261</v>
      </c>
      <c r="F279" s="116" t="s">
        <v>262</v>
      </c>
      <c r="G279" s="117" t="s">
        <v>140</v>
      </c>
      <c r="H279" s="118">
        <v>85.69</v>
      </c>
      <c r="I279" s="1165"/>
      <c r="J279" s="118"/>
      <c r="K279" s="119"/>
      <c r="L279" s="30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</row>
    <row r="280" spans="1:23" s="13" customFormat="1">
      <c r="B280" s="122"/>
      <c r="D280" s="123" t="s">
        <v>103</v>
      </c>
      <c r="E280" s="124" t="s">
        <v>1</v>
      </c>
      <c r="F280" s="125" t="s">
        <v>163</v>
      </c>
      <c r="H280" s="124" t="s">
        <v>1</v>
      </c>
      <c r="I280" s="1166"/>
      <c r="L280" s="122"/>
    </row>
    <row r="281" spans="1:23" s="14" customFormat="1">
      <c r="B281" s="127"/>
      <c r="D281" s="123" t="s">
        <v>103</v>
      </c>
      <c r="E281" s="128" t="s">
        <v>1</v>
      </c>
      <c r="F281" s="129" t="s">
        <v>263</v>
      </c>
      <c r="H281" s="130">
        <v>85.69</v>
      </c>
      <c r="I281" s="1167"/>
      <c r="L281" s="127"/>
    </row>
    <row r="282" spans="1:23" s="2" customFormat="1" ht="16.5" customHeight="1">
      <c r="A282" s="29"/>
      <c r="B282" s="113"/>
      <c r="C282" s="138" t="s">
        <v>264</v>
      </c>
      <c r="D282" s="138" t="s">
        <v>265</v>
      </c>
      <c r="E282" s="139" t="s">
        <v>266</v>
      </c>
      <c r="F282" s="140" t="s">
        <v>267</v>
      </c>
      <c r="G282" s="141" t="s">
        <v>268</v>
      </c>
      <c r="H282" s="142">
        <v>88</v>
      </c>
      <c r="I282" s="1170"/>
      <c r="J282" s="142"/>
      <c r="K282" s="143"/>
      <c r="L282" s="144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</row>
    <row r="283" spans="1:23" s="2" customFormat="1" ht="16.5" customHeight="1">
      <c r="A283" s="29"/>
      <c r="B283" s="113"/>
      <c r="C283" s="114" t="s">
        <v>269</v>
      </c>
      <c r="D283" s="114" t="s">
        <v>97</v>
      </c>
      <c r="E283" s="115" t="s">
        <v>270</v>
      </c>
      <c r="F283" s="116" t="s">
        <v>271</v>
      </c>
      <c r="G283" s="117" t="s">
        <v>134</v>
      </c>
      <c r="H283" s="118">
        <v>3362.6</v>
      </c>
      <c r="I283" s="1165"/>
      <c r="J283" s="118"/>
      <c r="K283" s="119"/>
      <c r="L283" s="30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</row>
    <row r="284" spans="1:23" s="14" customFormat="1">
      <c r="B284" s="127"/>
      <c r="D284" s="123" t="s">
        <v>103</v>
      </c>
      <c r="E284" s="128" t="s">
        <v>1</v>
      </c>
      <c r="F284" s="129" t="s">
        <v>272</v>
      </c>
      <c r="H284" s="130">
        <v>3362.6</v>
      </c>
      <c r="I284" s="1167"/>
      <c r="L284" s="127"/>
    </row>
    <row r="285" spans="1:23" s="2" customFormat="1" ht="37.9" customHeight="1">
      <c r="A285" s="29"/>
      <c r="B285" s="113"/>
      <c r="C285" s="114" t="s">
        <v>273</v>
      </c>
      <c r="D285" s="114" t="s">
        <v>97</v>
      </c>
      <c r="E285" s="115" t="s">
        <v>274</v>
      </c>
      <c r="F285" s="184" t="s">
        <v>275</v>
      </c>
      <c r="G285" s="117" t="s">
        <v>134</v>
      </c>
      <c r="H285" s="118">
        <v>3259.42</v>
      </c>
      <c r="I285" s="1165"/>
      <c r="J285" s="118"/>
      <c r="K285" s="119"/>
      <c r="L285" s="30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</row>
    <row r="286" spans="1:23" s="13" customFormat="1">
      <c r="B286" s="122"/>
      <c r="D286" s="123" t="s">
        <v>103</v>
      </c>
      <c r="E286" s="124" t="s">
        <v>1</v>
      </c>
      <c r="F286" s="125" t="s">
        <v>276</v>
      </c>
      <c r="H286" s="124" t="s">
        <v>1</v>
      </c>
      <c r="I286" s="126"/>
      <c r="L286" s="122"/>
    </row>
    <row r="287" spans="1:23" s="14" customFormat="1">
      <c r="B287" s="127"/>
      <c r="D287" s="123" t="s">
        <v>103</v>
      </c>
      <c r="E287" s="128" t="s">
        <v>1</v>
      </c>
      <c r="F287" s="129" t="s">
        <v>277</v>
      </c>
      <c r="H287" s="130">
        <v>887.54</v>
      </c>
      <c r="I287" s="131"/>
      <c r="L287" s="127"/>
      <c r="N287" s="129"/>
    </row>
    <row r="288" spans="1:23" s="14" customFormat="1">
      <c r="B288" s="127"/>
      <c r="D288" s="123" t="s">
        <v>103</v>
      </c>
      <c r="E288" s="128" t="s">
        <v>1</v>
      </c>
      <c r="F288" s="129" t="s">
        <v>278</v>
      </c>
      <c r="H288" s="130">
        <v>25.97</v>
      </c>
      <c r="I288" s="131"/>
      <c r="L288" s="127"/>
      <c r="N288" s="129"/>
    </row>
    <row r="289" spans="1:23" s="13" customFormat="1">
      <c r="B289" s="122"/>
      <c r="D289" s="123" t="s">
        <v>103</v>
      </c>
      <c r="E289" s="124" t="s">
        <v>1</v>
      </c>
      <c r="F289" s="125" t="s">
        <v>279</v>
      </c>
      <c r="H289" s="124" t="s">
        <v>1</v>
      </c>
      <c r="I289" s="126"/>
      <c r="L289" s="122"/>
    </row>
    <row r="290" spans="1:23" s="14" customFormat="1">
      <c r="B290" s="127"/>
      <c r="D290" s="123" t="s">
        <v>103</v>
      </c>
      <c r="E290" s="128" t="s">
        <v>1</v>
      </c>
      <c r="F290" s="129" t="s">
        <v>280</v>
      </c>
      <c r="H290" s="130">
        <v>601.89</v>
      </c>
      <c r="I290" s="131"/>
      <c r="L290" s="127"/>
      <c r="N290" s="129"/>
    </row>
    <row r="291" spans="1:23" s="14" customFormat="1">
      <c r="B291" s="127"/>
      <c r="D291" s="123" t="s">
        <v>103</v>
      </c>
      <c r="E291" s="128" t="s">
        <v>1</v>
      </c>
      <c r="F291" s="129" t="s">
        <v>281</v>
      </c>
      <c r="H291" s="130">
        <v>163.87</v>
      </c>
      <c r="I291" s="131"/>
      <c r="L291" s="127"/>
      <c r="N291" s="129"/>
    </row>
    <row r="292" spans="1:23" s="13" customFormat="1">
      <c r="B292" s="122"/>
      <c r="D292" s="123" t="s">
        <v>103</v>
      </c>
      <c r="E292" s="124" t="s">
        <v>1</v>
      </c>
      <c r="F292" s="125" t="s">
        <v>282</v>
      </c>
      <c r="H292" s="124" t="s">
        <v>1</v>
      </c>
      <c r="I292" s="126"/>
      <c r="L292" s="122"/>
    </row>
    <row r="293" spans="1:23" s="14" customFormat="1">
      <c r="B293" s="127"/>
      <c r="D293" s="123" t="s">
        <v>103</v>
      </c>
      <c r="E293" s="128" t="s">
        <v>1</v>
      </c>
      <c r="F293" s="164" t="s">
        <v>1600</v>
      </c>
      <c r="H293" s="130">
        <v>578.54999999999995</v>
      </c>
      <c r="I293" s="131"/>
      <c r="L293" s="127"/>
      <c r="N293" s="164"/>
    </row>
    <row r="294" spans="1:23" s="14" customFormat="1">
      <c r="B294" s="127"/>
      <c r="D294" s="123" t="s">
        <v>103</v>
      </c>
      <c r="E294" s="128" t="s">
        <v>1</v>
      </c>
      <c r="F294" s="129" t="s">
        <v>281</v>
      </c>
      <c r="H294" s="130">
        <v>163.87</v>
      </c>
      <c r="I294" s="131"/>
      <c r="L294" s="127"/>
      <c r="N294" s="129"/>
    </row>
    <row r="295" spans="1:23" s="13" customFormat="1">
      <c r="B295" s="122"/>
      <c r="D295" s="123" t="s">
        <v>103</v>
      </c>
      <c r="E295" s="124" t="s">
        <v>1</v>
      </c>
      <c r="F295" s="125" t="s">
        <v>283</v>
      </c>
      <c r="H295" s="124" t="s">
        <v>1</v>
      </c>
      <c r="I295" s="126"/>
      <c r="L295" s="122"/>
    </row>
    <row r="296" spans="1:23" s="14" customFormat="1">
      <c r="B296" s="127"/>
      <c r="D296" s="123" t="s">
        <v>103</v>
      </c>
      <c r="E296" s="128" t="s">
        <v>1</v>
      </c>
      <c r="F296" s="129" t="s">
        <v>284</v>
      </c>
      <c r="H296" s="130">
        <v>837.73</v>
      </c>
      <c r="I296" s="131"/>
      <c r="L296" s="127"/>
      <c r="N296" s="129"/>
    </row>
    <row r="297" spans="1:23" s="15" customFormat="1">
      <c r="B297" s="133"/>
      <c r="D297" s="123" t="s">
        <v>103</v>
      </c>
      <c r="E297" s="134" t="s">
        <v>1</v>
      </c>
      <c r="F297" s="135" t="s">
        <v>131</v>
      </c>
      <c r="H297" s="136">
        <v>3259.42</v>
      </c>
      <c r="I297" s="137"/>
      <c r="L297" s="133"/>
      <c r="N297" s="136"/>
    </row>
    <row r="298" spans="1:23" s="2" customFormat="1" ht="44.25" customHeight="1">
      <c r="A298" s="29"/>
      <c r="B298" s="113"/>
      <c r="C298" s="114" t="s">
        <v>285</v>
      </c>
      <c r="D298" s="114" t="s">
        <v>97</v>
      </c>
      <c r="E298" s="115" t="s">
        <v>286</v>
      </c>
      <c r="F298" s="116" t="s">
        <v>287</v>
      </c>
      <c r="G298" s="117" t="s">
        <v>134</v>
      </c>
      <c r="H298" s="118">
        <v>26075.360000000001</v>
      </c>
      <c r="I298" s="1165"/>
      <c r="J298" s="118"/>
      <c r="K298" s="119"/>
      <c r="L298" s="30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</row>
    <row r="299" spans="1:23" s="14" customFormat="1">
      <c r="B299" s="127"/>
      <c r="D299" s="123" t="s">
        <v>103</v>
      </c>
      <c r="F299" s="164" t="s">
        <v>1601</v>
      </c>
      <c r="H299" s="130">
        <v>26075.360000000001</v>
      </c>
      <c r="I299" s="1167"/>
      <c r="L299" s="127"/>
    </row>
    <row r="300" spans="1:23" s="2" customFormat="1" ht="39.75" customHeight="1">
      <c r="A300" s="29"/>
      <c r="B300" s="113"/>
      <c r="C300" s="114" t="s">
        <v>288</v>
      </c>
      <c r="D300" s="114" t="s">
        <v>97</v>
      </c>
      <c r="E300" s="115" t="s">
        <v>289</v>
      </c>
      <c r="F300" s="116" t="s">
        <v>290</v>
      </c>
      <c r="G300" s="117" t="s">
        <v>134</v>
      </c>
      <c r="H300" s="118">
        <v>3259.42</v>
      </c>
      <c r="I300" s="1165"/>
      <c r="J300" s="118"/>
      <c r="K300" s="119"/>
      <c r="L300" s="30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</row>
    <row r="301" spans="1:23" s="2" customFormat="1" ht="29.25" customHeight="1">
      <c r="A301" s="29"/>
      <c r="B301" s="113"/>
      <c r="C301" s="114" t="s">
        <v>291</v>
      </c>
      <c r="D301" s="114" t="s">
        <v>97</v>
      </c>
      <c r="E301" s="115" t="s">
        <v>292</v>
      </c>
      <c r="F301" s="184" t="s">
        <v>293</v>
      </c>
      <c r="G301" s="117" t="s">
        <v>134</v>
      </c>
      <c r="H301" s="118">
        <v>23.7</v>
      </c>
      <c r="I301" s="1165"/>
      <c r="J301" s="118"/>
      <c r="K301" s="119"/>
      <c r="L301" s="30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</row>
    <row r="302" spans="1:23" s="13" customFormat="1">
      <c r="B302" s="122"/>
      <c r="D302" s="123" t="s">
        <v>103</v>
      </c>
      <c r="E302" s="124" t="s">
        <v>1</v>
      </c>
      <c r="F302" s="125" t="s">
        <v>294</v>
      </c>
      <c r="H302" s="124" t="s">
        <v>1</v>
      </c>
      <c r="I302" s="1166"/>
      <c r="L302" s="122"/>
    </row>
    <row r="303" spans="1:23" s="14" customFormat="1">
      <c r="B303" s="127"/>
      <c r="D303" s="123" t="s">
        <v>103</v>
      </c>
      <c r="E303" s="128" t="s">
        <v>1</v>
      </c>
      <c r="F303" s="129" t="s">
        <v>295</v>
      </c>
      <c r="H303" s="130">
        <v>23.7</v>
      </c>
      <c r="I303" s="1167"/>
      <c r="L303" s="127"/>
    </row>
    <row r="304" spans="1:23" s="14" customFormat="1" ht="27" customHeight="1">
      <c r="B304" s="127"/>
      <c r="C304" s="114">
        <v>141</v>
      </c>
      <c r="D304" s="114" t="s">
        <v>97</v>
      </c>
      <c r="E304" s="115" t="s">
        <v>2595</v>
      </c>
      <c r="F304" s="116" t="s">
        <v>2596</v>
      </c>
      <c r="G304" s="117" t="s">
        <v>134</v>
      </c>
      <c r="H304" s="118">
        <v>1012.85</v>
      </c>
      <c r="I304" s="1165"/>
      <c r="J304" s="118"/>
      <c r="L304" s="127"/>
      <c r="O304" s="1033"/>
    </row>
    <row r="305" spans="1:23" s="14" customFormat="1">
      <c r="B305" s="127"/>
      <c r="D305" s="123" t="s">
        <v>103</v>
      </c>
      <c r="E305" s="128"/>
      <c r="F305" s="129" t="s">
        <v>2597</v>
      </c>
      <c r="H305" s="130">
        <v>1012.85</v>
      </c>
      <c r="I305" s="1167"/>
      <c r="L305" s="127"/>
    </row>
    <row r="306" spans="1:23" s="14" customFormat="1" ht="32.25" customHeight="1">
      <c r="B306" s="127"/>
      <c r="C306" s="114">
        <v>142</v>
      </c>
      <c r="D306" s="114" t="s">
        <v>97</v>
      </c>
      <c r="E306" s="115" t="s">
        <v>2591</v>
      </c>
      <c r="F306" s="116" t="s">
        <v>2592</v>
      </c>
      <c r="G306" s="117" t="s">
        <v>134</v>
      </c>
      <c r="H306" s="118">
        <v>6074.48</v>
      </c>
      <c r="I306" s="1165"/>
      <c r="J306" s="118"/>
      <c r="L306" s="127"/>
      <c r="O306" s="1033"/>
    </row>
    <row r="307" spans="1:23" s="14" customFormat="1">
      <c r="B307" s="127"/>
      <c r="D307" s="123" t="s">
        <v>103</v>
      </c>
      <c r="E307" s="128"/>
      <c r="F307" s="1080">
        <v>6074.48</v>
      </c>
      <c r="H307" s="130">
        <v>6074.48</v>
      </c>
      <c r="I307" s="1167"/>
      <c r="L307" s="127"/>
    </row>
    <row r="308" spans="1:23" s="2" customFormat="1" ht="16.5" customHeight="1">
      <c r="A308" s="29"/>
      <c r="B308" s="113"/>
      <c r="C308" s="114" t="s">
        <v>296</v>
      </c>
      <c r="D308" s="114" t="s">
        <v>97</v>
      </c>
      <c r="E308" s="115" t="s">
        <v>297</v>
      </c>
      <c r="F308" s="116" t="s">
        <v>298</v>
      </c>
      <c r="G308" s="117" t="s">
        <v>140</v>
      </c>
      <c r="H308" s="118">
        <v>173.6</v>
      </c>
      <c r="I308" s="1165"/>
      <c r="J308" s="118"/>
      <c r="K308" s="119"/>
      <c r="L308" s="30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</row>
    <row r="309" spans="1:23" s="14" customFormat="1">
      <c r="B309" s="127"/>
      <c r="D309" s="123" t="s">
        <v>103</v>
      </c>
      <c r="E309" s="128" t="s">
        <v>1</v>
      </c>
      <c r="F309" s="129" t="s">
        <v>299</v>
      </c>
      <c r="H309" s="130">
        <v>73.540000000000006</v>
      </c>
      <c r="I309" s="1167"/>
      <c r="L309" s="127"/>
    </row>
    <row r="310" spans="1:23" s="14" customFormat="1">
      <c r="B310" s="127"/>
      <c r="D310" s="123" t="s">
        <v>103</v>
      </c>
      <c r="E310" s="128" t="s">
        <v>1</v>
      </c>
      <c r="F310" s="129" t="s">
        <v>300</v>
      </c>
      <c r="H310" s="130">
        <v>100.06</v>
      </c>
      <c r="I310" s="1167"/>
      <c r="L310" s="127"/>
    </row>
    <row r="311" spans="1:23" s="15" customFormat="1">
      <c r="B311" s="133"/>
      <c r="D311" s="123" t="s">
        <v>103</v>
      </c>
      <c r="E311" s="134" t="s">
        <v>1</v>
      </c>
      <c r="F311" s="135" t="s">
        <v>131</v>
      </c>
      <c r="H311" s="136">
        <v>173.6</v>
      </c>
      <c r="I311" s="1168"/>
      <c r="L311" s="133"/>
    </row>
    <row r="312" spans="1:23" s="2" customFormat="1" ht="27" customHeight="1">
      <c r="A312" s="29"/>
      <c r="B312" s="113"/>
      <c r="C312" s="114" t="s">
        <v>301</v>
      </c>
      <c r="D312" s="114" t="s">
        <v>97</v>
      </c>
      <c r="E312" s="115" t="s">
        <v>302</v>
      </c>
      <c r="F312" s="116" t="s">
        <v>303</v>
      </c>
      <c r="G312" s="117" t="s">
        <v>140</v>
      </c>
      <c r="H312" s="118">
        <v>886.14</v>
      </c>
      <c r="I312" s="1165"/>
      <c r="J312" s="118"/>
      <c r="K312" s="119"/>
      <c r="L312" s="30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</row>
    <row r="313" spans="1:23" s="14" customFormat="1">
      <c r="B313" s="127"/>
      <c r="D313" s="123" t="s">
        <v>103</v>
      </c>
      <c r="E313" s="128" t="s">
        <v>1</v>
      </c>
      <c r="F313" s="129" t="s">
        <v>304</v>
      </c>
      <c r="H313" s="130">
        <v>113.44</v>
      </c>
      <c r="I313" s="131"/>
      <c r="L313" s="127"/>
    </row>
    <row r="314" spans="1:23" s="14" customFormat="1">
      <c r="B314" s="127"/>
      <c r="D314" s="123" t="s">
        <v>103</v>
      </c>
      <c r="E314" s="128" t="s">
        <v>1</v>
      </c>
      <c r="F314" s="129" t="s">
        <v>305</v>
      </c>
      <c r="H314" s="130">
        <v>10.76</v>
      </c>
      <c r="I314" s="131"/>
      <c r="L314" s="127"/>
    </row>
    <row r="315" spans="1:23" s="14" customFormat="1">
      <c r="B315" s="127"/>
      <c r="D315" s="123" t="s">
        <v>103</v>
      </c>
      <c r="E315" s="128" t="s">
        <v>1</v>
      </c>
      <c r="F315" s="129" t="s">
        <v>306</v>
      </c>
      <c r="H315" s="130">
        <v>91.04</v>
      </c>
      <c r="I315" s="131"/>
      <c r="L315" s="127"/>
    </row>
    <row r="316" spans="1:23" s="14" customFormat="1">
      <c r="B316" s="127"/>
      <c r="D316" s="123" t="s">
        <v>103</v>
      </c>
      <c r="E316" s="128" t="s">
        <v>1</v>
      </c>
      <c r="F316" s="129" t="s">
        <v>307</v>
      </c>
      <c r="H316" s="130">
        <v>183.6</v>
      </c>
      <c r="I316" s="131"/>
      <c r="L316" s="127"/>
    </row>
    <row r="317" spans="1:23" s="14" customFormat="1">
      <c r="B317" s="127"/>
      <c r="D317" s="123" t="s">
        <v>103</v>
      </c>
      <c r="E317" s="128" t="s">
        <v>1</v>
      </c>
      <c r="F317" s="129" t="s">
        <v>308</v>
      </c>
      <c r="H317" s="130">
        <v>392.4</v>
      </c>
      <c r="I317" s="131"/>
      <c r="L317" s="127"/>
    </row>
    <row r="318" spans="1:23" s="14" customFormat="1">
      <c r="B318" s="127"/>
      <c r="D318" s="123" t="s">
        <v>103</v>
      </c>
      <c r="E318" s="128" t="s">
        <v>1</v>
      </c>
      <c r="F318" s="129" t="s">
        <v>309</v>
      </c>
      <c r="H318" s="130">
        <v>5.3</v>
      </c>
      <c r="I318" s="131"/>
      <c r="L318" s="127"/>
    </row>
    <row r="319" spans="1:23" s="14" customFormat="1">
      <c r="B319" s="127"/>
      <c r="D319" s="123" t="s">
        <v>103</v>
      </c>
      <c r="E319" s="128" t="s">
        <v>1</v>
      </c>
      <c r="F319" s="129" t="s">
        <v>310</v>
      </c>
      <c r="H319" s="130">
        <v>89.6</v>
      </c>
      <c r="I319" s="131"/>
      <c r="L319" s="127"/>
      <c r="N319" s="1237"/>
      <c r="O319" s="1237"/>
      <c r="P319" s="1237"/>
    </row>
    <row r="320" spans="1:23" s="15" customFormat="1">
      <c r="B320" s="133"/>
      <c r="D320" s="123" t="s">
        <v>103</v>
      </c>
      <c r="E320" s="134" t="s">
        <v>1</v>
      </c>
      <c r="F320" s="135" t="s">
        <v>131</v>
      </c>
      <c r="H320" s="136">
        <v>886.14</v>
      </c>
      <c r="I320" s="137"/>
      <c r="L320" s="133"/>
      <c r="N320" s="1237"/>
      <c r="O320" s="1237"/>
      <c r="P320" s="1237"/>
    </row>
    <row r="321" spans="1:23" s="2" customFormat="1" ht="16.5" customHeight="1">
      <c r="A321" s="29"/>
      <c r="B321" s="113"/>
      <c r="C321" s="114" t="s">
        <v>311</v>
      </c>
      <c r="D321" s="114" t="s">
        <v>97</v>
      </c>
      <c r="E321" s="115" t="s">
        <v>312</v>
      </c>
      <c r="F321" s="184" t="s">
        <v>313</v>
      </c>
      <c r="G321" s="117" t="s">
        <v>140</v>
      </c>
      <c r="H321" s="118">
        <v>1539.6</v>
      </c>
      <c r="I321" s="1165"/>
      <c r="J321" s="118"/>
      <c r="K321" s="119"/>
      <c r="L321" s="30"/>
      <c r="M321" s="29"/>
      <c r="N321" s="1237"/>
      <c r="O321" s="1237"/>
      <c r="P321" s="1237"/>
      <c r="Q321" s="29"/>
      <c r="R321" s="29"/>
      <c r="S321" s="29"/>
      <c r="T321" s="29"/>
      <c r="U321" s="29"/>
      <c r="V321" s="29"/>
      <c r="W321" s="29"/>
    </row>
    <row r="322" spans="1:23" s="2" customFormat="1" ht="16.5" customHeight="1">
      <c r="A322" s="1093"/>
      <c r="B322" s="113"/>
      <c r="C322" s="1036"/>
      <c r="D322" s="123" t="s">
        <v>103</v>
      </c>
      <c r="E322" s="1132"/>
      <c r="F322" s="175" t="s">
        <v>336</v>
      </c>
      <c r="G322" s="1133"/>
      <c r="H322" s="1037"/>
      <c r="I322" s="181"/>
      <c r="J322" s="1037"/>
      <c r="K322" s="1022"/>
      <c r="L322" s="30"/>
      <c r="M322" s="1093"/>
      <c r="N322" s="1237"/>
      <c r="O322" s="1237"/>
      <c r="P322" s="1237"/>
      <c r="Q322" s="1093"/>
      <c r="R322" s="1093"/>
      <c r="S322" s="1093"/>
      <c r="T322" s="1093"/>
      <c r="U322" s="1093"/>
      <c r="V322" s="1093"/>
      <c r="W322" s="1093"/>
    </row>
    <row r="323" spans="1:23" s="2" customFormat="1" ht="12">
      <c r="A323" s="1093"/>
      <c r="B323" s="113"/>
      <c r="C323" s="1036"/>
      <c r="D323" s="123" t="s">
        <v>103</v>
      </c>
      <c r="E323" s="1132"/>
      <c r="F323" s="164" t="s">
        <v>2660</v>
      </c>
      <c r="G323" s="1133"/>
      <c r="H323" s="130">
        <v>691.2</v>
      </c>
      <c r="I323" s="181"/>
      <c r="J323" s="1037"/>
      <c r="K323" s="1022"/>
      <c r="L323" s="30"/>
      <c r="M323" s="1093"/>
      <c r="N323" s="1237"/>
      <c r="O323" s="1237"/>
      <c r="P323" s="1237"/>
      <c r="Q323" s="1093"/>
      <c r="R323" s="1093"/>
      <c r="S323" s="1093"/>
      <c r="T323" s="1093"/>
      <c r="U323" s="1093"/>
      <c r="V323" s="1093"/>
      <c r="W323" s="1093"/>
    </row>
    <row r="324" spans="1:23" s="13" customFormat="1">
      <c r="B324" s="122"/>
      <c r="D324" s="123" t="s">
        <v>103</v>
      </c>
      <c r="E324" s="124" t="s">
        <v>1</v>
      </c>
      <c r="F324" s="125" t="s">
        <v>169</v>
      </c>
      <c r="H324" s="124" t="s">
        <v>1</v>
      </c>
      <c r="I324" s="126"/>
      <c r="L324" s="122"/>
      <c r="N324" s="1237"/>
      <c r="O324" s="1237"/>
      <c r="P324" s="1237"/>
    </row>
    <row r="325" spans="1:23" s="14" customFormat="1">
      <c r="B325" s="127"/>
      <c r="D325" s="123" t="s">
        <v>103</v>
      </c>
      <c r="E325" s="128" t="s">
        <v>1</v>
      </c>
      <c r="F325" s="129" t="s">
        <v>314</v>
      </c>
      <c r="H325" s="130">
        <v>6</v>
      </c>
      <c r="I325" s="131"/>
      <c r="L325" s="127"/>
      <c r="N325" s="1237"/>
      <c r="O325" s="1237"/>
      <c r="P325" s="1237"/>
    </row>
    <row r="326" spans="1:23" s="13" customFormat="1">
      <c r="B326" s="122"/>
      <c r="D326" s="123" t="s">
        <v>103</v>
      </c>
      <c r="E326" s="124" t="s">
        <v>1</v>
      </c>
      <c r="F326" s="125" t="s">
        <v>171</v>
      </c>
      <c r="H326" s="124" t="s">
        <v>1</v>
      </c>
      <c r="I326" s="126"/>
      <c r="L326" s="122"/>
      <c r="N326" s="1237"/>
      <c r="O326" s="1237"/>
      <c r="P326" s="1237"/>
    </row>
    <row r="327" spans="1:23" s="14" customFormat="1">
      <c r="B327" s="127"/>
      <c r="D327" s="123" t="s">
        <v>103</v>
      </c>
      <c r="E327" s="128" t="s">
        <v>1</v>
      </c>
      <c r="F327" s="129" t="s">
        <v>315</v>
      </c>
      <c r="H327" s="130">
        <v>125.4</v>
      </c>
      <c r="I327" s="131"/>
      <c r="L327" s="127"/>
      <c r="N327" s="1237"/>
      <c r="O327" s="1237"/>
      <c r="P327" s="1237"/>
    </row>
    <row r="328" spans="1:23" s="13" customFormat="1">
      <c r="B328" s="122"/>
      <c r="D328" s="123" t="s">
        <v>103</v>
      </c>
      <c r="E328" s="124" t="s">
        <v>1</v>
      </c>
      <c r="F328" s="125" t="s">
        <v>173</v>
      </c>
      <c r="H328" s="124" t="s">
        <v>1</v>
      </c>
      <c r="I328" s="126"/>
      <c r="L328" s="122"/>
    </row>
    <row r="329" spans="1:23" s="14" customFormat="1">
      <c r="B329" s="127"/>
      <c r="D329" s="123" t="s">
        <v>103</v>
      </c>
      <c r="E329" s="128" t="s">
        <v>1</v>
      </c>
      <c r="F329" s="129" t="s">
        <v>316</v>
      </c>
      <c r="H329" s="130">
        <v>75.599999999999994</v>
      </c>
      <c r="I329" s="131"/>
      <c r="L329" s="127"/>
    </row>
    <row r="330" spans="1:23" s="13" customFormat="1">
      <c r="B330" s="122"/>
      <c r="D330" s="123" t="s">
        <v>103</v>
      </c>
      <c r="E330" s="124" t="s">
        <v>1</v>
      </c>
      <c r="F330" s="125" t="s">
        <v>175</v>
      </c>
      <c r="H330" s="124" t="s">
        <v>1</v>
      </c>
      <c r="I330" s="126"/>
      <c r="L330" s="122"/>
    </row>
    <row r="331" spans="1:23" s="14" customFormat="1">
      <c r="B331" s="127"/>
      <c r="D331" s="123" t="s">
        <v>103</v>
      </c>
      <c r="E331" s="128" t="s">
        <v>1</v>
      </c>
      <c r="F331" s="129" t="s">
        <v>317</v>
      </c>
      <c r="H331" s="130">
        <v>5.0999999999999996</v>
      </c>
      <c r="I331" s="131"/>
      <c r="L331" s="127"/>
    </row>
    <row r="332" spans="1:23" s="13" customFormat="1">
      <c r="B332" s="122"/>
      <c r="D332" s="123" t="s">
        <v>103</v>
      </c>
      <c r="E332" s="124" t="s">
        <v>1</v>
      </c>
      <c r="F332" s="125" t="s">
        <v>177</v>
      </c>
      <c r="H332" s="124" t="s">
        <v>1</v>
      </c>
      <c r="I332" s="126"/>
      <c r="L332" s="122"/>
    </row>
    <row r="333" spans="1:23" s="14" customFormat="1">
      <c r="B333" s="127"/>
      <c r="D333" s="123" t="s">
        <v>103</v>
      </c>
      <c r="E333" s="128" t="s">
        <v>1</v>
      </c>
      <c r="F333" s="129" t="s">
        <v>318</v>
      </c>
      <c r="H333" s="130">
        <v>50.4</v>
      </c>
      <c r="I333" s="131"/>
      <c r="L333" s="127"/>
    </row>
    <row r="334" spans="1:23" s="13" customFormat="1">
      <c r="B334" s="122"/>
      <c r="D334" s="123" t="s">
        <v>103</v>
      </c>
      <c r="E334" s="124" t="s">
        <v>1</v>
      </c>
      <c r="F334" s="125" t="s">
        <v>179</v>
      </c>
      <c r="H334" s="124" t="s">
        <v>1</v>
      </c>
      <c r="I334" s="126"/>
      <c r="L334" s="122"/>
    </row>
    <row r="335" spans="1:23" s="14" customFormat="1">
      <c r="B335" s="127"/>
      <c r="D335" s="123" t="s">
        <v>103</v>
      </c>
      <c r="E335" s="128" t="s">
        <v>1</v>
      </c>
      <c r="F335" s="129" t="s">
        <v>319</v>
      </c>
      <c r="H335" s="130">
        <v>84</v>
      </c>
      <c r="I335" s="131"/>
      <c r="L335" s="127"/>
    </row>
    <row r="336" spans="1:23" s="13" customFormat="1">
      <c r="B336" s="122"/>
      <c r="D336" s="123" t="s">
        <v>103</v>
      </c>
      <c r="E336" s="124" t="s">
        <v>1</v>
      </c>
      <c r="F336" s="125" t="s">
        <v>181</v>
      </c>
      <c r="H336" s="124" t="s">
        <v>1</v>
      </c>
      <c r="I336" s="126"/>
      <c r="L336" s="122"/>
    </row>
    <row r="337" spans="2:13" s="14" customFormat="1">
      <c r="B337" s="127"/>
      <c r="D337" s="123" t="s">
        <v>103</v>
      </c>
      <c r="E337" s="128" t="s">
        <v>1</v>
      </c>
      <c r="F337" s="129" t="s">
        <v>320</v>
      </c>
      <c r="H337" s="130">
        <v>297.60000000000002</v>
      </c>
      <c r="I337" s="131"/>
      <c r="L337" s="127"/>
    </row>
    <row r="338" spans="2:13" s="14" customFormat="1">
      <c r="B338" s="127"/>
      <c r="D338" s="123" t="s">
        <v>103</v>
      </c>
      <c r="E338" s="124" t="s">
        <v>1</v>
      </c>
      <c r="F338" s="125" t="s">
        <v>2767</v>
      </c>
      <c r="H338" s="130"/>
      <c r="I338" s="131"/>
      <c r="L338" s="127"/>
    </row>
    <row r="339" spans="2:13" s="14" customFormat="1">
      <c r="B339" s="127"/>
      <c r="D339" s="123" t="s">
        <v>103</v>
      </c>
      <c r="E339" s="128" t="s">
        <v>1</v>
      </c>
      <c r="F339" s="129" t="s">
        <v>2766</v>
      </c>
      <c r="H339" s="130">
        <v>7.2</v>
      </c>
      <c r="I339" s="131"/>
      <c r="L339" s="127"/>
      <c r="M339" s="1080"/>
    </row>
    <row r="340" spans="2:13" s="13" customFormat="1">
      <c r="B340" s="122"/>
      <c r="D340" s="123" t="s">
        <v>103</v>
      </c>
      <c r="E340" s="124" t="s">
        <v>1</v>
      </c>
      <c r="F340" s="125" t="s">
        <v>183</v>
      </c>
      <c r="H340" s="124" t="s">
        <v>1</v>
      </c>
      <c r="I340" s="126"/>
      <c r="L340" s="122"/>
    </row>
    <row r="341" spans="2:13" s="14" customFormat="1">
      <c r="B341" s="127"/>
      <c r="D341" s="123" t="s">
        <v>103</v>
      </c>
      <c r="E341" s="128" t="s">
        <v>1</v>
      </c>
      <c r="F341" s="129" t="s">
        <v>321</v>
      </c>
      <c r="H341" s="130">
        <v>81</v>
      </c>
      <c r="I341" s="131"/>
      <c r="L341" s="127"/>
    </row>
    <row r="342" spans="2:13" s="13" customFormat="1">
      <c r="B342" s="122"/>
      <c r="D342" s="123" t="s">
        <v>103</v>
      </c>
      <c r="E342" s="124" t="s">
        <v>1</v>
      </c>
      <c r="F342" s="125" t="s">
        <v>185</v>
      </c>
      <c r="H342" s="124" t="s">
        <v>1</v>
      </c>
      <c r="I342" s="126"/>
      <c r="L342" s="122"/>
    </row>
    <row r="343" spans="2:13" s="14" customFormat="1">
      <c r="B343" s="127"/>
      <c r="D343" s="123" t="s">
        <v>103</v>
      </c>
      <c r="E343" s="128" t="s">
        <v>1</v>
      </c>
      <c r="F343" s="129" t="s">
        <v>321</v>
      </c>
      <c r="H343" s="130">
        <v>81</v>
      </c>
      <c r="I343" s="131"/>
      <c r="L343" s="127"/>
    </row>
    <row r="344" spans="2:13" s="13" customFormat="1">
      <c r="B344" s="122"/>
      <c r="D344" s="123" t="s">
        <v>103</v>
      </c>
      <c r="E344" s="124" t="s">
        <v>1</v>
      </c>
      <c r="F344" s="125" t="s">
        <v>186</v>
      </c>
      <c r="H344" s="124" t="s">
        <v>1</v>
      </c>
      <c r="I344" s="126"/>
      <c r="L344" s="122"/>
    </row>
    <row r="345" spans="2:13" s="14" customFormat="1">
      <c r="B345" s="127"/>
      <c r="D345" s="123" t="s">
        <v>103</v>
      </c>
      <c r="E345" s="128" t="s">
        <v>1</v>
      </c>
      <c r="F345" s="129" t="s">
        <v>322</v>
      </c>
      <c r="H345" s="130">
        <v>8.4</v>
      </c>
      <c r="I345" s="131"/>
      <c r="L345" s="127"/>
    </row>
    <row r="346" spans="2:13" s="13" customFormat="1">
      <c r="B346" s="122"/>
      <c r="D346" s="123" t="s">
        <v>103</v>
      </c>
      <c r="E346" s="124" t="s">
        <v>1</v>
      </c>
      <c r="F346" s="125" t="s">
        <v>188</v>
      </c>
      <c r="H346" s="124" t="s">
        <v>1</v>
      </c>
      <c r="I346" s="126"/>
      <c r="L346" s="122"/>
    </row>
    <row r="347" spans="2:13" s="14" customFormat="1">
      <c r="B347" s="127"/>
      <c r="D347" s="123" t="s">
        <v>103</v>
      </c>
      <c r="E347" s="128" t="s">
        <v>1</v>
      </c>
      <c r="F347" s="129" t="s">
        <v>323</v>
      </c>
      <c r="H347" s="130">
        <v>4.2</v>
      </c>
      <c r="I347" s="131"/>
      <c r="L347" s="127"/>
    </row>
    <row r="348" spans="2:13" s="13" customFormat="1">
      <c r="B348" s="122"/>
      <c r="D348" s="123" t="s">
        <v>103</v>
      </c>
      <c r="E348" s="124" t="s">
        <v>1</v>
      </c>
      <c r="F348" s="125" t="s">
        <v>190</v>
      </c>
      <c r="H348" s="124" t="s">
        <v>1</v>
      </c>
      <c r="I348" s="126"/>
      <c r="L348" s="122"/>
    </row>
    <row r="349" spans="2:13" s="14" customFormat="1">
      <c r="B349" s="127"/>
      <c r="D349" s="123" t="s">
        <v>103</v>
      </c>
      <c r="E349" s="128" t="s">
        <v>1</v>
      </c>
      <c r="F349" s="129" t="s">
        <v>324</v>
      </c>
      <c r="H349" s="130">
        <v>14.4</v>
      </c>
      <c r="I349" s="131"/>
      <c r="L349" s="127"/>
    </row>
    <row r="350" spans="2:13" s="13" customFormat="1">
      <c r="B350" s="122"/>
      <c r="D350" s="123" t="s">
        <v>103</v>
      </c>
      <c r="E350" s="124" t="s">
        <v>1</v>
      </c>
      <c r="F350" s="125" t="s">
        <v>192</v>
      </c>
      <c r="H350" s="124" t="s">
        <v>1</v>
      </c>
      <c r="I350" s="126"/>
      <c r="L350" s="122"/>
    </row>
    <row r="351" spans="2:13" s="14" customFormat="1">
      <c r="B351" s="127"/>
      <c r="D351" s="123" t="s">
        <v>103</v>
      </c>
      <c r="E351" s="128" t="s">
        <v>1</v>
      </c>
      <c r="F351" s="129" t="s">
        <v>325</v>
      </c>
      <c r="H351" s="130">
        <v>8.1</v>
      </c>
      <c r="I351" s="131"/>
      <c r="L351" s="127"/>
    </row>
    <row r="352" spans="2:13" s="15" customFormat="1">
      <c r="B352" s="133"/>
      <c r="D352" s="123" t="s">
        <v>103</v>
      </c>
      <c r="E352" s="134" t="s">
        <v>1</v>
      </c>
      <c r="F352" s="135" t="s">
        <v>131</v>
      </c>
      <c r="H352" s="136">
        <v>1532.4</v>
      </c>
      <c r="I352" s="137"/>
      <c r="L352" s="133"/>
    </row>
    <row r="353" spans="1:23" s="2" customFormat="1" ht="16.5" customHeight="1">
      <c r="A353" s="29"/>
      <c r="B353" s="113"/>
      <c r="C353" s="114" t="s">
        <v>326</v>
      </c>
      <c r="D353" s="114" t="s">
        <v>97</v>
      </c>
      <c r="E353" s="115" t="s">
        <v>327</v>
      </c>
      <c r="F353" s="116" t="s">
        <v>328</v>
      </c>
      <c r="G353" s="117" t="s">
        <v>140</v>
      </c>
      <c r="H353" s="118">
        <v>568.1</v>
      </c>
      <c r="I353" s="1165"/>
      <c r="J353" s="118"/>
      <c r="K353" s="119"/>
      <c r="L353" s="30"/>
      <c r="M353" s="29"/>
      <c r="N353" s="1513"/>
      <c r="O353" s="1513"/>
      <c r="P353" s="1513"/>
      <c r="Q353" s="29"/>
      <c r="R353" s="29"/>
      <c r="S353" s="29"/>
      <c r="T353" s="29"/>
      <c r="U353" s="29"/>
      <c r="V353" s="29"/>
      <c r="W353" s="29"/>
    </row>
    <row r="354" spans="1:23" s="2" customFormat="1" ht="16.5" customHeight="1">
      <c r="A354" s="1093"/>
      <c r="B354" s="113"/>
      <c r="C354" s="1036"/>
      <c r="D354" s="123" t="s">
        <v>103</v>
      </c>
      <c r="E354" s="1132"/>
      <c r="F354" s="164" t="s">
        <v>2661</v>
      </c>
      <c r="G354" s="1133"/>
      <c r="H354" s="130">
        <v>307.2</v>
      </c>
      <c r="I354" s="181"/>
      <c r="J354" s="1037"/>
      <c r="K354" s="1022"/>
      <c r="L354" s="30"/>
      <c r="M354" s="1093"/>
      <c r="N354" s="1134"/>
      <c r="O354" s="1018"/>
      <c r="P354" s="1018"/>
      <c r="Q354" s="1093"/>
      <c r="R354" s="1093"/>
      <c r="S354" s="1093"/>
      <c r="T354" s="1093"/>
      <c r="U354" s="1093"/>
      <c r="V354" s="1093"/>
      <c r="W354" s="1093"/>
    </row>
    <row r="355" spans="1:23" s="14" customFormat="1">
      <c r="B355" s="127"/>
      <c r="D355" s="123" t="s">
        <v>103</v>
      </c>
      <c r="E355" s="128" t="s">
        <v>1</v>
      </c>
      <c r="F355" s="129" t="s">
        <v>329</v>
      </c>
      <c r="H355" s="130">
        <v>78.900000000000006</v>
      </c>
      <c r="I355" s="131"/>
      <c r="L355" s="127"/>
      <c r="O355" s="130"/>
    </row>
    <row r="356" spans="1:23" s="14" customFormat="1">
      <c r="B356" s="127"/>
      <c r="D356" s="123" t="s">
        <v>103</v>
      </c>
      <c r="E356" s="128" t="s">
        <v>1</v>
      </c>
      <c r="F356" s="129" t="s">
        <v>2769</v>
      </c>
      <c r="H356" s="130">
        <v>175.2</v>
      </c>
      <c r="I356" s="131"/>
      <c r="L356" s="127"/>
      <c r="M356" s="1058"/>
      <c r="N356" s="129"/>
    </row>
    <row r="357" spans="1:23" s="14" customFormat="1">
      <c r="B357" s="127"/>
      <c r="D357" s="123" t="s">
        <v>103</v>
      </c>
      <c r="E357" s="128" t="s">
        <v>1</v>
      </c>
      <c r="F357" s="129" t="s">
        <v>331</v>
      </c>
      <c r="H357" s="130">
        <v>6.8</v>
      </c>
      <c r="I357" s="131"/>
      <c r="L357" s="127"/>
    </row>
    <row r="358" spans="1:23" s="15" customFormat="1">
      <c r="B358" s="133"/>
      <c r="D358" s="123" t="s">
        <v>103</v>
      </c>
      <c r="E358" s="134" t="s">
        <v>1</v>
      </c>
      <c r="F358" s="135" t="s">
        <v>131</v>
      </c>
      <c r="H358" s="136">
        <v>568.1</v>
      </c>
      <c r="I358" s="137"/>
      <c r="L358" s="133"/>
      <c r="N358" s="136"/>
    </row>
    <row r="359" spans="1:23" s="2" customFormat="1" ht="18" customHeight="1">
      <c r="A359" s="29"/>
      <c r="B359" s="113"/>
      <c r="C359" s="114" t="s">
        <v>332</v>
      </c>
      <c r="D359" s="114" t="s">
        <v>97</v>
      </c>
      <c r="E359" s="115" t="s">
        <v>333</v>
      </c>
      <c r="F359" s="116" t="s">
        <v>334</v>
      </c>
      <c r="G359" s="117" t="s">
        <v>140</v>
      </c>
      <c r="H359" s="118">
        <v>566.70000000000005</v>
      </c>
      <c r="I359" s="1165"/>
      <c r="J359" s="118"/>
      <c r="K359" s="119"/>
      <c r="L359" s="30"/>
      <c r="M359" s="29"/>
      <c r="N359" s="121"/>
      <c r="O359" s="121"/>
      <c r="P359" s="29"/>
      <c r="Q359" s="29"/>
      <c r="R359" s="29"/>
      <c r="S359" s="29"/>
      <c r="T359" s="29"/>
      <c r="U359" s="29"/>
      <c r="V359" s="29"/>
      <c r="W359" s="29"/>
    </row>
    <row r="360" spans="1:23" s="2" customFormat="1" ht="15.75" customHeight="1">
      <c r="A360" s="29"/>
      <c r="B360" s="113"/>
      <c r="C360" s="1144" t="s">
        <v>335</v>
      </c>
      <c r="D360" s="1144" t="s">
        <v>97</v>
      </c>
      <c r="E360" s="1234" t="s">
        <v>2675</v>
      </c>
      <c r="F360" s="1235" t="s">
        <v>2674</v>
      </c>
      <c r="G360" s="117" t="s">
        <v>140</v>
      </c>
      <c r="H360" s="118">
        <v>2100.6</v>
      </c>
      <c r="I360" s="1165"/>
      <c r="J360" s="118"/>
      <c r="K360" s="119"/>
      <c r="L360" s="30"/>
      <c r="M360" s="29"/>
      <c r="N360" s="172"/>
      <c r="O360" s="173"/>
      <c r="P360" s="1023"/>
      <c r="Q360" s="1426"/>
      <c r="R360" s="29"/>
      <c r="S360" s="29"/>
      <c r="T360" s="29"/>
      <c r="U360" s="29"/>
      <c r="V360" s="29"/>
      <c r="W360" s="29"/>
    </row>
    <row r="361" spans="1:23" s="13" customFormat="1">
      <c r="B361" s="122"/>
      <c r="D361" s="123" t="s">
        <v>103</v>
      </c>
      <c r="E361" s="124" t="s">
        <v>1</v>
      </c>
      <c r="F361" s="125" t="s">
        <v>336</v>
      </c>
      <c r="H361" s="124" t="s">
        <v>1</v>
      </c>
      <c r="I361" s="1166"/>
      <c r="L361" s="122"/>
      <c r="N361" s="1240"/>
      <c r="O361" s="1240"/>
      <c r="P361" s="1240"/>
      <c r="Q361" s="1240"/>
    </row>
    <row r="362" spans="1:23" s="14" customFormat="1">
      <c r="B362" s="127"/>
      <c r="D362" s="123" t="s">
        <v>103</v>
      </c>
      <c r="E362" s="128" t="s">
        <v>1</v>
      </c>
      <c r="F362" s="164" t="s">
        <v>337</v>
      </c>
      <c r="H362" s="130">
        <v>998.4</v>
      </c>
      <c r="I362" s="1167"/>
      <c r="L362" s="127"/>
    </row>
    <row r="363" spans="1:23" s="13" customFormat="1">
      <c r="B363" s="122"/>
      <c r="D363" s="123" t="s">
        <v>103</v>
      </c>
      <c r="E363" s="124" t="s">
        <v>1</v>
      </c>
      <c r="F363" s="125" t="s">
        <v>169</v>
      </c>
      <c r="H363" s="124" t="s">
        <v>1</v>
      </c>
      <c r="I363" s="1166"/>
      <c r="L363" s="122"/>
    </row>
    <row r="364" spans="1:23" s="14" customFormat="1">
      <c r="B364" s="127"/>
      <c r="D364" s="123" t="s">
        <v>103</v>
      </c>
      <c r="E364" s="128" t="s">
        <v>1</v>
      </c>
      <c r="F364" s="129" t="s">
        <v>338</v>
      </c>
      <c r="H364" s="130">
        <v>8.4</v>
      </c>
      <c r="I364" s="1167"/>
      <c r="L364" s="127"/>
    </row>
    <row r="365" spans="1:23" s="13" customFormat="1">
      <c r="B365" s="122"/>
      <c r="D365" s="123" t="s">
        <v>103</v>
      </c>
      <c r="E365" s="124" t="s">
        <v>1</v>
      </c>
      <c r="F365" s="125" t="s">
        <v>171</v>
      </c>
      <c r="H365" s="124" t="s">
        <v>1</v>
      </c>
      <c r="I365" s="1166"/>
      <c r="L365" s="122"/>
    </row>
    <row r="366" spans="1:23" s="14" customFormat="1">
      <c r="B366" s="127"/>
      <c r="D366" s="123" t="s">
        <v>103</v>
      </c>
      <c r="E366" s="128" t="s">
        <v>1</v>
      </c>
      <c r="F366" s="129" t="s">
        <v>339</v>
      </c>
      <c r="H366" s="130">
        <v>158.4</v>
      </c>
      <c r="I366" s="1167"/>
      <c r="L366" s="127"/>
    </row>
    <row r="367" spans="1:23" s="13" customFormat="1">
      <c r="B367" s="122"/>
      <c r="D367" s="123" t="s">
        <v>103</v>
      </c>
      <c r="E367" s="124" t="s">
        <v>1</v>
      </c>
      <c r="F367" s="125" t="s">
        <v>173</v>
      </c>
      <c r="H367" s="124" t="s">
        <v>1</v>
      </c>
      <c r="I367" s="1166"/>
      <c r="L367" s="122"/>
    </row>
    <row r="368" spans="1:23" s="14" customFormat="1">
      <c r="B368" s="127"/>
      <c r="D368" s="123" t="s">
        <v>103</v>
      </c>
      <c r="E368" s="128" t="s">
        <v>1</v>
      </c>
      <c r="F368" s="129" t="s">
        <v>340</v>
      </c>
      <c r="H368" s="130">
        <v>92.4</v>
      </c>
      <c r="I368" s="1167"/>
      <c r="L368" s="127"/>
    </row>
    <row r="369" spans="2:14" s="13" customFormat="1">
      <c r="B369" s="122"/>
      <c r="D369" s="123" t="s">
        <v>103</v>
      </c>
      <c r="E369" s="124" t="s">
        <v>1</v>
      </c>
      <c r="F369" s="125" t="s">
        <v>175</v>
      </c>
      <c r="H369" s="124" t="s">
        <v>1</v>
      </c>
      <c r="I369" s="1166"/>
      <c r="L369" s="122"/>
    </row>
    <row r="370" spans="2:14" s="14" customFormat="1">
      <c r="B370" s="127"/>
      <c r="D370" s="123" t="s">
        <v>103</v>
      </c>
      <c r="E370" s="128" t="s">
        <v>1</v>
      </c>
      <c r="F370" s="129" t="s">
        <v>341</v>
      </c>
      <c r="H370" s="130">
        <v>6.6</v>
      </c>
      <c r="I370" s="1167"/>
      <c r="L370" s="127"/>
    </row>
    <row r="371" spans="2:14" s="13" customFormat="1">
      <c r="B371" s="122"/>
      <c r="D371" s="123" t="s">
        <v>103</v>
      </c>
      <c r="E371" s="124" t="s">
        <v>1</v>
      </c>
      <c r="F371" s="125" t="s">
        <v>177</v>
      </c>
      <c r="H371" s="124" t="s">
        <v>1</v>
      </c>
      <c r="I371" s="1166"/>
      <c r="L371" s="122"/>
    </row>
    <row r="372" spans="2:14" s="14" customFormat="1">
      <c r="B372" s="127"/>
      <c r="D372" s="123" t="s">
        <v>103</v>
      </c>
      <c r="E372" s="128" t="s">
        <v>1</v>
      </c>
      <c r="F372" s="129" t="s">
        <v>342</v>
      </c>
      <c r="H372" s="130">
        <v>75.599999999999994</v>
      </c>
      <c r="I372" s="1167"/>
      <c r="L372" s="127"/>
    </row>
    <row r="373" spans="2:14" s="13" customFormat="1">
      <c r="B373" s="122"/>
      <c r="D373" s="123" t="s">
        <v>103</v>
      </c>
      <c r="E373" s="124" t="s">
        <v>1</v>
      </c>
      <c r="F373" s="125" t="s">
        <v>179</v>
      </c>
      <c r="H373" s="124" t="s">
        <v>1</v>
      </c>
      <c r="I373" s="1166"/>
      <c r="L373" s="122"/>
      <c r="N373" s="1361"/>
    </row>
    <row r="374" spans="2:14" s="14" customFormat="1">
      <c r="B374" s="127"/>
      <c r="D374" s="123" t="s">
        <v>103</v>
      </c>
      <c r="E374" s="128" t="s">
        <v>1</v>
      </c>
      <c r="F374" s="129" t="s">
        <v>343</v>
      </c>
      <c r="H374" s="130">
        <v>108</v>
      </c>
      <c r="I374" s="1167"/>
      <c r="L374" s="127"/>
    </row>
    <row r="375" spans="2:14" s="13" customFormat="1">
      <c r="B375" s="122"/>
      <c r="D375" s="123" t="s">
        <v>103</v>
      </c>
      <c r="E375" s="124" t="s">
        <v>1</v>
      </c>
      <c r="F375" s="125" t="s">
        <v>181</v>
      </c>
      <c r="H375" s="124" t="s">
        <v>1</v>
      </c>
      <c r="I375" s="1166"/>
      <c r="L375" s="122"/>
      <c r="N375" s="1361"/>
    </row>
    <row r="376" spans="2:14" s="14" customFormat="1">
      <c r="B376" s="127"/>
      <c r="D376" s="123" t="s">
        <v>103</v>
      </c>
      <c r="E376" s="128" t="s">
        <v>1</v>
      </c>
      <c r="F376" s="129" t="s">
        <v>2768</v>
      </c>
      <c r="H376" s="130">
        <v>384</v>
      </c>
      <c r="I376" s="1167"/>
      <c r="L376" s="127"/>
      <c r="M376" s="129"/>
    </row>
    <row r="377" spans="2:14" s="13" customFormat="1">
      <c r="B377" s="122"/>
      <c r="D377" s="123" t="s">
        <v>103</v>
      </c>
      <c r="E377" s="124" t="s">
        <v>1</v>
      </c>
      <c r="F377" s="125" t="s">
        <v>183</v>
      </c>
      <c r="H377" s="124" t="s">
        <v>1</v>
      </c>
      <c r="I377" s="1166"/>
      <c r="L377" s="122"/>
    </row>
    <row r="378" spans="2:14" s="14" customFormat="1">
      <c r="B378" s="127"/>
      <c r="D378" s="123" t="s">
        <v>103</v>
      </c>
      <c r="E378" s="128" t="s">
        <v>1</v>
      </c>
      <c r="F378" s="129" t="s">
        <v>345</v>
      </c>
      <c r="H378" s="130">
        <v>117</v>
      </c>
      <c r="I378" s="1167"/>
      <c r="L378" s="127"/>
    </row>
    <row r="379" spans="2:14" s="13" customFormat="1">
      <c r="B379" s="122"/>
      <c r="D379" s="123" t="s">
        <v>103</v>
      </c>
      <c r="E379" s="124" t="s">
        <v>1</v>
      </c>
      <c r="F379" s="125" t="s">
        <v>185</v>
      </c>
      <c r="H379" s="124" t="s">
        <v>1</v>
      </c>
      <c r="I379" s="1166"/>
      <c r="L379" s="122"/>
    </row>
    <row r="380" spans="2:14" s="14" customFormat="1">
      <c r="B380" s="127"/>
      <c r="D380" s="123" t="s">
        <v>103</v>
      </c>
      <c r="E380" s="128" t="s">
        <v>1</v>
      </c>
      <c r="F380" s="129" t="s">
        <v>345</v>
      </c>
      <c r="H380" s="130">
        <v>117</v>
      </c>
      <c r="I380" s="1167"/>
      <c r="L380" s="127"/>
    </row>
    <row r="381" spans="2:14" s="13" customFormat="1">
      <c r="B381" s="122"/>
      <c r="D381" s="123" t="s">
        <v>103</v>
      </c>
      <c r="E381" s="124" t="s">
        <v>1</v>
      </c>
      <c r="F381" s="125" t="s">
        <v>186</v>
      </c>
      <c r="H381" s="124" t="s">
        <v>1</v>
      </c>
      <c r="I381" s="1166"/>
      <c r="L381" s="122"/>
    </row>
    <row r="382" spans="2:14" s="14" customFormat="1">
      <c r="B382" s="127"/>
      <c r="D382" s="123" t="s">
        <v>103</v>
      </c>
      <c r="E382" s="128" t="s">
        <v>1</v>
      </c>
      <c r="F382" s="129" t="s">
        <v>346</v>
      </c>
      <c r="H382" s="130">
        <v>10.8</v>
      </c>
      <c r="I382" s="1167"/>
      <c r="L382" s="127"/>
    </row>
    <row r="383" spans="2:14" s="13" customFormat="1">
      <c r="B383" s="122"/>
      <c r="D383" s="123" t="s">
        <v>103</v>
      </c>
      <c r="E383" s="124" t="s">
        <v>1</v>
      </c>
      <c r="F383" s="125" t="s">
        <v>188</v>
      </c>
      <c r="H383" s="124" t="s">
        <v>1</v>
      </c>
      <c r="I383" s="1166"/>
      <c r="L383" s="122"/>
    </row>
    <row r="384" spans="2:14" s="14" customFormat="1">
      <c r="B384" s="127"/>
      <c r="D384" s="123" t="s">
        <v>103</v>
      </c>
      <c r="E384" s="128" t="s">
        <v>1</v>
      </c>
      <c r="F384" s="129" t="s">
        <v>347</v>
      </c>
      <c r="H384" s="130">
        <v>6</v>
      </c>
      <c r="I384" s="1167"/>
      <c r="L384" s="127"/>
    </row>
    <row r="385" spans="1:23" s="13" customFormat="1">
      <c r="B385" s="122"/>
      <c r="D385" s="123" t="s">
        <v>103</v>
      </c>
      <c r="E385" s="124" t="s">
        <v>1</v>
      </c>
      <c r="F385" s="125" t="s">
        <v>190</v>
      </c>
      <c r="H385" s="124" t="s">
        <v>1</v>
      </c>
      <c r="I385" s="1166"/>
      <c r="L385" s="122"/>
    </row>
    <row r="386" spans="1:23" s="14" customFormat="1">
      <c r="B386" s="127"/>
      <c r="D386" s="123" t="s">
        <v>103</v>
      </c>
      <c r="E386" s="128" t="s">
        <v>1</v>
      </c>
      <c r="F386" s="129" t="s">
        <v>348</v>
      </c>
      <c r="H386" s="130">
        <v>18</v>
      </c>
      <c r="I386" s="1167"/>
      <c r="L386" s="127"/>
    </row>
    <row r="387" spans="1:23" s="15" customFormat="1">
      <c r="B387" s="133"/>
      <c r="D387" s="123" t="s">
        <v>103</v>
      </c>
      <c r="E387" s="134" t="s">
        <v>1</v>
      </c>
      <c r="F387" s="135" t="s">
        <v>131</v>
      </c>
      <c r="H387" s="136">
        <v>2100.6</v>
      </c>
      <c r="I387" s="1168"/>
      <c r="L387" s="133"/>
    </row>
    <row r="388" spans="1:23" s="2" customFormat="1" ht="30" customHeight="1">
      <c r="A388" s="29"/>
      <c r="B388" s="113"/>
      <c r="C388" s="1144" t="s">
        <v>349</v>
      </c>
      <c r="D388" s="1144" t="s">
        <v>97</v>
      </c>
      <c r="E388" s="1234" t="s">
        <v>2676</v>
      </c>
      <c r="F388" s="1235" t="s">
        <v>2677</v>
      </c>
      <c r="G388" s="117" t="s">
        <v>140</v>
      </c>
      <c r="H388" s="118">
        <v>8.1</v>
      </c>
      <c r="I388" s="1165"/>
      <c r="J388" s="118"/>
      <c r="K388" s="119"/>
      <c r="L388" s="30"/>
      <c r="M388" s="29"/>
      <c r="N388" s="1131"/>
      <c r="O388" s="29"/>
      <c r="P388" s="29"/>
      <c r="Q388" s="29"/>
      <c r="R388" s="29"/>
      <c r="S388" s="29"/>
      <c r="T388" s="29"/>
      <c r="U388" s="29"/>
      <c r="V388" s="29"/>
      <c r="W388" s="29"/>
    </row>
    <row r="389" spans="1:23" s="13" customFormat="1">
      <c r="B389" s="122"/>
      <c r="D389" s="123" t="s">
        <v>103</v>
      </c>
      <c r="E389" s="124" t="s">
        <v>1</v>
      </c>
      <c r="F389" s="125" t="s">
        <v>192</v>
      </c>
      <c r="H389" s="124" t="s">
        <v>1</v>
      </c>
      <c r="I389" s="1166"/>
      <c r="L389" s="122"/>
    </row>
    <row r="390" spans="1:23" s="14" customFormat="1">
      <c r="B390" s="127"/>
      <c r="D390" s="123" t="s">
        <v>103</v>
      </c>
      <c r="E390" s="128" t="s">
        <v>1</v>
      </c>
      <c r="F390" s="129" t="s">
        <v>325</v>
      </c>
      <c r="H390" s="130">
        <v>8.1</v>
      </c>
      <c r="I390" s="1167"/>
      <c r="L390" s="127"/>
    </row>
    <row r="391" spans="1:23" s="2" customFormat="1" ht="16.5" customHeight="1">
      <c r="A391" s="29"/>
      <c r="B391" s="113"/>
      <c r="C391" s="114" t="s">
        <v>352</v>
      </c>
      <c r="D391" s="114" t="s">
        <v>97</v>
      </c>
      <c r="E391" s="115" t="s">
        <v>353</v>
      </c>
      <c r="F391" s="116" t="s">
        <v>354</v>
      </c>
      <c r="G391" s="117" t="s">
        <v>140</v>
      </c>
      <c r="H391" s="118">
        <v>32</v>
      </c>
      <c r="I391" s="1165"/>
      <c r="J391" s="118"/>
      <c r="K391" s="119"/>
      <c r="L391" s="30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</row>
    <row r="392" spans="1:23" s="14" customFormat="1">
      <c r="B392" s="127"/>
      <c r="D392" s="123" t="s">
        <v>103</v>
      </c>
      <c r="E392" s="128" t="s">
        <v>1</v>
      </c>
      <c r="F392" s="129" t="s">
        <v>355</v>
      </c>
      <c r="H392" s="130">
        <v>32</v>
      </c>
      <c r="I392" s="1167"/>
      <c r="L392" s="127"/>
    </row>
    <row r="393" spans="1:23" s="2" customFormat="1" ht="16.5" customHeight="1">
      <c r="A393" s="29"/>
      <c r="B393" s="113"/>
      <c r="C393" s="114" t="s">
        <v>356</v>
      </c>
      <c r="D393" s="114" t="s">
        <v>97</v>
      </c>
      <c r="E393" s="115" t="s">
        <v>357</v>
      </c>
      <c r="F393" s="116" t="s">
        <v>358</v>
      </c>
      <c r="G393" s="117" t="s">
        <v>268</v>
      </c>
      <c r="H393" s="118">
        <v>1</v>
      </c>
      <c r="I393" s="1165"/>
      <c r="J393" s="118"/>
      <c r="K393" s="119"/>
      <c r="L393" s="30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</row>
    <row r="394" spans="1:23" s="2" customFormat="1" ht="21.75" customHeight="1">
      <c r="A394" s="29"/>
      <c r="B394" s="113"/>
      <c r="C394" s="114" t="s">
        <v>359</v>
      </c>
      <c r="D394" s="114" t="s">
        <v>97</v>
      </c>
      <c r="E394" s="115" t="s">
        <v>360</v>
      </c>
      <c r="F394" s="116" t="s">
        <v>361</v>
      </c>
      <c r="G394" s="117" t="s">
        <v>268</v>
      </c>
      <c r="H394" s="118">
        <v>3</v>
      </c>
      <c r="I394" s="1165"/>
      <c r="J394" s="118"/>
      <c r="K394" s="119"/>
      <c r="L394" s="30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</row>
    <row r="395" spans="1:23" s="2" customFormat="1" ht="28.5" customHeight="1">
      <c r="A395" s="29"/>
      <c r="B395" s="113"/>
      <c r="C395" s="114" t="s">
        <v>362</v>
      </c>
      <c r="D395" s="114" t="s">
        <v>97</v>
      </c>
      <c r="E395" s="115" t="s">
        <v>363</v>
      </c>
      <c r="F395" s="116" t="s">
        <v>364</v>
      </c>
      <c r="G395" s="117" t="s">
        <v>134</v>
      </c>
      <c r="H395" s="118">
        <v>2754.34</v>
      </c>
      <c r="I395" s="1165"/>
      <c r="J395" s="118"/>
      <c r="K395" s="119"/>
      <c r="L395" s="30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</row>
    <row r="396" spans="1:23" s="14" customFormat="1">
      <c r="B396" s="127"/>
      <c r="D396" s="123" t="s">
        <v>103</v>
      </c>
      <c r="E396" s="128" t="s">
        <v>1</v>
      </c>
      <c r="F396" s="129" t="s">
        <v>365</v>
      </c>
      <c r="H396" s="130">
        <v>2754.34</v>
      </c>
      <c r="I396" s="1167"/>
      <c r="L396" s="127"/>
    </row>
    <row r="397" spans="1:23" s="2" customFormat="1" ht="40.5" customHeight="1">
      <c r="A397" s="29"/>
      <c r="B397" s="113"/>
      <c r="C397" s="114" t="s">
        <v>366</v>
      </c>
      <c r="D397" s="114" t="s">
        <v>97</v>
      </c>
      <c r="E397" s="115" t="s">
        <v>367</v>
      </c>
      <c r="F397" s="116" t="s">
        <v>368</v>
      </c>
      <c r="G397" s="117" t="s">
        <v>134</v>
      </c>
      <c r="H397" s="118">
        <v>608.26</v>
      </c>
      <c r="I397" s="1165"/>
      <c r="J397" s="118"/>
      <c r="K397" s="119"/>
      <c r="L397" s="30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</row>
    <row r="398" spans="1:23" s="13" customFormat="1">
      <c r="B398" s="122"/>
      <c r="D398" s="123" t="s">
        <v>103</v>
      </c>
      <c r="E398" s="124" t="s">
        <v>1</v>
      </c>
      <c r="F398" s="125" t="s">
        <v>213</v>
      </c>
      <c r="H398" s="124" t="s">
        <v>1</v>
      </c>
      <c r="I398" s="1166"/>
      <c r="L398" s="122"/>
    </row>
    <row r="399" spans="1:23" s="14" customFormat="1">
      <c r="B399" s="127"/>
      <c r="D399" s="123" t="s">
        <v>103</v>
      </c>
      <c r="E399" s="128" t="s">
        <v>1</v>
      </c>
      <c r="F399" s="129" t="s">
        <v>369</v>
      </c>
      <c r="H399" s="130">
        <v>464.3</v>
      </c>
      <c r="I399" s="1167"/>
      <c r="L399" s="127"/>
    </row>
    <row r="400" spans="1:23" s="14" customFormat="1">
      <c r="B400" s="127"/>
      <c r="D400" s="123" t="s">
        <v>103</v>
      </c>
      <c r="E400" s="128" t="s">
        <v>1</v>
      </c>
      <c r="F400" s="129" t="s">
        <v>370</v>
      </c>
      <c r="H400" s="130">
        <v>184.13</v>
      </c>
      <c r="I400" s="1167"/>
      <c r="L400" s="127"/>
    </row>
    <row r="401" spans="1:23" s="14" customFormat="1">
      <c r="B401" s="127"/>
      <c r="D401" s="123" t="s">
        <v>103</v>
      </c>
      <c r="E401" s="128" t="s">
        <v>1</v>
      </c>
      <c r="F401" s="129" t="s">
        <v>371</v>
      </c>
      <c r="H401" s="130">
        <v>72.8</v>
      </c>
      <c r="I401" s="1167"/>
      <c r="L401" s="127"/>
    </row>
    <row r="402" spans="1:23" s="14" customFormat="1">
      <c r="B402" s="127"/>
      <c r="D402" s="123" t="s">
        <v>103</v>
      </c>
      <c r="E402" s="128" t="s">
        <v>1</v>
      </c>
      <c r="F402" s="129" t="s">
        <v>372</v>
      </c>
      <c r="H402" s="130">
        <v>-7.85</v>
      </c>
      <c r="I402" s="1167"/>
      <c r="L402" s="127"/>
    </row>
    <row r="403" spans="1:23" s="14" customFormat="1">
      <c r="B403" s="127"/>
      <c r="D403" s="123" t="s">
        <v>103</v>
      </c>
      <c r="E403" s="128" t="s">
        <v>1</v>
      </c>
      <c r="F403" s="129" t="s">
        <v>373</v>
      </c>
      <c r="H403" s="130">
        <v>-105.12</v>
      </c>
      <c r="I403" s="1167"/>
      <c r="L403" s="127"/>
    </row>
    <row r="404" spans="1:23" s="15" customFormat="1">
      <c r="B404" s="133"/>
      <c r="D404" s="123" t="s">
        <v>103</v>
      </c>
      <c r="E404" s="134" t="s">
        <v>1</v>
      </c>
      <c r="F404" s="135" t="s">
        <v>131</v>
      </c>
      <c r="H404" s="136">
        <v>608.26</v>
      </c>
      <c r="I404" s="1168"/>
      <c r="L404" s="133"/>
      <c r="N404" s="1248"/>
      <c r="O404" s="1248"/>
      <c r="P404" s="1248"/>
      <c r="Q404" s="1248"/>
    </row>
    <row r="405" spans="1:23" s="2" customFormat="1" ht="27" customHeight="1">
      <c r="A405" s="29"/>
      <c r="B405" s="113"/>
      <c r="C405" s="1144" t="s">
        <v>374</v>
      </c>
      <c r="D405" s="1144" t="s">
        <v>97</v>
      </c>
      <c r="E405" s="1233" t="s">
        <v>375</v>
      </c>
      <c r="F405" s="1236" t="s">
        <v>376</v>
      </c>
      <c r="G405" s="117" t="s">
        <v>157</v>
      </c>
      <c r="H405" s="118">
        <v>75.959999999999994</v>
      </c>
      <c r="I405" s="1165"/>
      <c r="J405" s="118"/>
      <c r="K405" s="119"/>
      <c r="L405" s="30"/>
      <c r="M405" s="29"/>
      <c r="N405" s="172"/>
      <c r="O405" s="173"/>
      <c r="P405" s="1023"/>
      <c r="Q405" s="154"/>
      <c r="R405" s="29"/>
      <c r="S405" s="29"/>
      <c r="T405" s="29"/>
      <c r="U405" s="29"/>
      <c r="V405" s="29"/>
      <c r="W405" s="29"/>
    </row>
    <row r="406" spans="1:23" s="2" customFormat="1" ht="28.5" customHeight="1">
      <c r="A406" s="29"/>
      <c r="B406" s="113"/>
      <c r="C406" s="1144" t="s">
        <v>377</v>
      </c>
      <c r="D406" s="1144" t="s">
        <v>97</v>
      </c>
      <c r="E406" s="1233" t="s">
        <v>378</v>
      </c>
      <c r="F406" s="1236" t="s">
        <v>379</v>
      </c>
      <c r="G406" s="117" t="s">
        <v>157</v>
      </c>
      <c r="H406" s="118">
        <v>683.64</v>
      </c>
      <c r="I406" s="1165"/>
      <c r="J406" s="118"/>
      <c r="K406" s="119"/>
      <c r="L406" s="30"/>
      <c r="M406" s="29"/>
      <c r="N406" s="172"/>
      <c r="O406" s="173"/>
      <c r="P406" s="1023"/>
      <c r="Q406" s="154"/>
      <c r="R406" s="29"/>
      <c r="S406" s="29"/>
      <c r="T406" s="29"/>
      <c r="U406" s="29"/>
      <c r="V406" s="29"/>
      <c r="W406" s="29"/>
    </row>
    <row r="407" spans="1:23" s="14" customFormat="1" ht="17.25" customHeight="1">
      <c r="B407" s="127"/>
      <c r="C407" s="1237"/>
      <c r="D407" s="1238" t="s">
        <v>103</v>
      </c>
      <c r="E407" s="1237"/>
      <c r="F407" s="1239" t="s">
        <v>380</v>
      </c>
      <c r="H407" s="130">
        <v>683.64</v>
      </c>
      <c r="I407" s="1167"/>
      <c r="L407" s="127"/>
      <c r="N407" s="1237"/>
      <c r="O407" s="1237"/>
      <c r="P407" s="1237"/>
      <c r="Q407" s="1237"/>
    </row>
    <row r="408" spans="1:23" s="2" customFormat="1" ht="15" customHeight="1">
      <c r="A408" s="29"/>
      <c r="B408" s="113"/>
      <c r="C408" s="1144" t="s">
        <v>381</v>
      </c>
      <c r="D408" s="1144" t="s">
        <v>97</v>
      </c>
      <c r="E408" s="1233" t="s">
        <v>382</v>
      </c>
      <c r="F408" s="1236" t="s">
        <v>383</v>
      </c>
      <c r="G408" s="117" t="s">
        <v>157</v>
      </c>
      <c r="H408" s="118">
        <v>76.77</v>
      </c>
      <c r="I408" s="1165"/>
      <c r="J408" s="118"/>
      <c r="K408" s="119"/>
      <c r="L408" s="30"/>
      <c r="M408" s="29"/>
      <c r="N408" s="172"/>
      <c r="O408" s="1421"/>
      <c r="P408" s="173"/>
      <c r="Q408" s="1023"/>
      <c r="R408" s="29"/>
      <c r="S408" s="29"/>
      <c r="T408" s="29"/>
      <c r="U408" s="29"/>
      <c r="V408" s="29"/>
      <c r="W408" s="29"/>
    </row>
    <row r="409" spans="1:23" s="2" customFormat="1">
      <c r="A409" s="155"/>
      <c r="B409" s="113"/>
      <c r="C409" s="1240"/>
      <c r="D409" s="1238" t="s">
        <v>103</v>
      </c>
      <c r="E409" s="1174" t="s">
        <v>1</v>
      </c>
      <c r="F409" s="1241" t="s">
        <v>1602</v>
      </c>
      <c r="G409" s="13"/>
      <c r="H409" s="124" t="s">
        <v>1</v>
      </c>
      <c r="I409" s="126"/>
      <c r="J409" s="13"/>
      <c r="K409" s="119"/>
      <c r="L409" s="30"/>
      <c r="M409" s="155"/>
      <c r="N409" s="172"/>
      <c r="O409" s="173"/>
      <c r="P409" s="154"/>
      <c r="Q409" s="154"/>
      <c r="R409" s="155"/>
      <c r="S409" s="155"/>
      <c r="T409" s="155"/>
      <c r="U409" s="155"/>
      <c r="V409" s="155"/>
      <c r="W409" s="155"/>
    </row>
    <row r="410" spans="1:23" s="2" customFormat="1">
      <c r="A410" s="155"/>
      <c r="B410" s="113"/>
      <c r="C410" s="1237"/>
      <c r="D410" s="1238" t="s">
        <v>103</v>
      </c>
      <c r="E410" s="1237"/>
      <c r="F410" s="1239">
        <v>0.81</v>
      </c>
      <c r="G410" s="14"/>
      <c r="H410" s="130">
        <v>0.81</v>
      </c>
      <c r="I410" s="131"/>
      <c r="J410" s="14"/>
      <c r="K410" s="119"/>
      <c r="L410" s="30"/>
      <c r="M410" s="155"/>
      <c r="N410" s="172"/>
      <c r="O410" s="173"/>
      <c r="P410" s="154"/>
      <c r="Q410" s="154"/>
      <c r="R410" s="155"/>
      <c r="S410" s="155"/>
      <c r="T410" s="155"/>
      <c r="U410" s="155"/>
      <c r="V410" s="155"/>
      <c r="W410" s="155"/>
    </row>
    <row r="411" spans="1:23" s="174" customFormat="1">
      <c r="A411" s="154"/>
      <c r="B411" s="169"/>
      <c r="C411" s="1237"/>
      <c r="D411" s="1238" t="s">
        <v>103</v>
      </c>
      <c r="E411" s="1237"/>
      <c r="F411" s="1239">
        <v>75.959999999999994</v>
      </c>
      <c r="G411" s="14"/>
      <c r="H411" s="130">
        <v>75.959999999999994</v>
      </c>
      <c r="I411" s="131"/>
      <c r="J411" s="14"/>
      <c r="K411" s="170"/>
      <c r="L411" s="171"/>
      <c r="M411" s="154"/>
      <c r="N411" s="172"/>
      <c r="O411" s="173"/>
      <c r="P411" s="154"/>
      <c r="Q411" s="154"/>
      <c r="R411" s="154"/>
      <c r="S411" s="154"/>
      <c r="T411" s="154"/>
      <c r="U411" s="154"/>
      <c r="V411" s="154"/>
      <c r="W411" s="154"/>
    </row>
    <row r="412" spans="1:23" s="174" customFormat="1">
      <c r="A412" s="154"/>
      <c r="B412" s="169"/>
      <c r="C412" s="1237"/>
      <c r="D412" s="1238" t="s">
        <v>103</v>
      </c>
      <c r="E412" s="1242" t="s">
        <v>1</v>
      </c>
      <c r="F412" s="1243" t="s">
        <v>131</v>
      </c>
      <c r="G412" s="15"/>
      <c r="H412" s="136">
        <v>76.77</v>
      </c>
      <c r="I412" s="131"/>
      <c r="J412" s="14"/>
      <c r="K412" s="170"/>
      <c r="L412" s="171"/>
      <c r="M412" s="154"/>
      <c r="N412" s="172"/>
      <c r="O412" s="173"/>
      <c r="P412" s="154"/>
      <c r="Q412" s="154"/>
      <c r="R412" s="154"/>
      <c r="S412" s="154"/>
      <c r="T412" s="154"/>
      <c r="U412" s="154"/>
      <c r="V412" s="154"/>
      <c r="W412" s="154"/>
    </row>
    <row r="413" spans="1:23" s="2" customFormat="1" ht="27" customHeight="1">
      <c r="A413" s="29"/>
      <c r="B413" s="113"/>
      <c r="C413" s="1144" t="s">
        <v>384</v>
      </c>
      <c r="D413" s="1144" t="s">
        <v>97</v>
      </c>
      <c r="E413" s="1233" t="s">
        <v>385</v>
      </c>
      <c r="F413" s="1236" t="s">
        <v>386</v>
      </c>
      <c r="G413" s="117" t="s">
        <v>157</v>
      </c>
      <c r="H413" s="118">
        <v>2303.1</v>
      </c>
      <c r="I413" s="1165"/>
      <c r="J413" s="118"/>
      <c r="K413" s="119"/>
      <c r="L413" s="30"/>
      <c r="M413" s="29"/>
      <c r="N413" s="172"/>
      <c r="O413" s="1421"/>
      <c r="P413" s="173"/>
      <c r="Q413" s="1023"/>
      <c r="R413" s="29"/>
      <c r="S413" s="29"/>
      <c r="T413" s="29"/>
      <c r="U413" s="29"/>
      <c r="V413" s="29"/>
      <c r="W413" s="29"/>
    </row>
    <row r="414" spans="1:23" s="14" customFormat="1">
      <c r="B414" s="127"/>
      <c r="C414" s="1237"/>
      <c r="D414" s="1238" t="s">
        <v>103</v>
      </c>
      <c r="E414" s="1237"/>
      <c r="F414" s="1239" t="s">
        <v>2805</v>
      </c>
      <c r="H414" s="130">
        <v>2303.1</v>
      </c>
      <c r="I414" s="1167"/>
      <c r="L414" s="127"/>
      <c r="M414" s="1058"/>
      <c r="N414" s="1237"/>
      <c r="O414" s="1237"/>
      <c r="P414" s="1237"/>
      <c r="Q414" s="1237"/>
    </row>
    <row r="415" spans="1:23" s="2" customFormat="1" ht="27" customHeight="1">
      <c r="A415" s="29"/>
      <c r="B415" s="113"/>
      <c r="C415" s="1144" t="s">
        <v>387</v>
      </c>
      <c r="D415" s="1144" t="s">
        <v>97</v>
      </c>
      <c r="E415" s="1233" t="s">
        <v>388</v>
      </c>
      <c r="F415" s="1236" t="s">
        <v>389</v>
      </c>
      <c r="G415" s="117" t="s">
        <v>157</v>
      </c>
      <c r="H415" s="118">
        <v>76.77</v>
      </c>
      <c r="I415" s="1165"/>
      <c r="J415" s="118"/>
      <c r="K415" s="119"/>
      <c r="L415" s="30"/>
      <c r="M415" s="29"/>
      <c r="N415" s="172"/>
      <c r="O415" s="1421"/>
      <c r="P415" s="173"/>
      <c r="Q415" s="1023"/>
      <c r="R415" s="29"/>
      <c r="S415" s="29"/>
      <c r="T415" s="29"/>
      <c r="U415" s="29"/>
      <c r="V415" s="29"/>
      <c r="W415" s="29"/>
    </row>
    <row r="416" spans="1:23" s="2" customFormat="1" ht="27" customHeight="1">
      <c r="A416" s="29"/>
      <c r="B416" s="113"/>
      <c r="C416" s="1144" t="s">
        <v>390</v>
      </c>
      <c r="D416" s="1144" t="s">
        <v>97</v>
      </c>
      <c r="E416" s="1233" t="s">
        <v>391</v>
      </c>
      <c r="F416" s="1236" t="s">
        <v>392</v>
      </c>
      <c r="G416" s="117" t="s">
        <v>157</v>
      </c>
      <c r="H416" s="118">
        <v>303.83999999999997</v>
      </c>
      <c r="I416" s="1165"/>
      <c r="J416" s="118"/>
      <c r="K416" s="119"/>
      <c r="L416" s="30"/>
      <c r="M416" s="29"/>
      <c r="N416" s="172"/>
      <c r="O416" s="173"/>
      <c r="P416" s="154"/>
      <c r="Q416" s="154"/>
      <c r="R416" s="29"/>
      <c r="S416" s="29"/>
      <c r="T416" s="29"/>
      <c r="U416" s="29"/>
      <c r="V416" s="29"/>
      <c r="W416" s="29"/>
    </row>
    <row r="417" spans="1:33" s="14" customFormat="1">
      <c r="B417" s="127"/>
      <c r="C417" s="1237"/>
      <c r="D417" s="1238" t="s">
        <v>103</v>
      </c>
      <c r="E417" s="1237"/>
      <c r="F417" s="1239" t="s">
        <v>393</v>
      </c>
      <c r="H417" s="130">
        <v>303.83999999999997</v>
      </c>
      <c r="I417" s="1167"/>
      <c r="L417" s="127"/>
      <c r="N417" s="1237"/>
      <c r="O417" s="1237"/>
      <c r="P417" s="1237"/>
      <c r="Q417" s="1237"/>
    </row>
    <row r="418" spans="1:33" s="2" customFormat="1" ht="27" customHeight="1">
      <c r="A418" s="29"/>
      <c r="B418" s="113"/>
      <c r="C418" s="1144" t="s">
        <v>394</v>
      </c>
      <c r="D418" s="1144" t="s">
        <v>97</v>
      </c>
      <c r="E418" s="1233" t="s">
        <v>395</v>
      </c>
      <c r="F418" s="1235" t="s">
        <v>2542</v>
      </c>
      <c r="G418" s="117" t="s">
        <v>157</v>
      </c>
      <c r="H418" s="118">
        <v>75.959999999999994</v>
      </c>
      <c r="I418" s="1165"/>
      <c r="J418" s="118"/>
      <c r="K418" s="119"/>
      <c r="L418" s="30"/>
      <c r="M418" s="29"/>
      <c r="N418" s="172"/>
      <c r="O418" s="173"/>
      <c r="P418" s="1023"/>
      <c r="Q418" s="174"/>
      <c r="R418" s="29"/>
      <c r="S418" s="29"/>
      <c r="T418" s="29"/>
      <c r="U418" s="29"/>
      <c r="V418" s="29"/>
      <c r="W418" s="29"/>
    </row>
    <row r="419" spans="1:33" s="2" customFormat="1" ht="27" customHeight="1">
      <c r="A419" s="1008"/>
      <c r="B419" s="113"/>
      <c r="C419" s="1245">
        <v>143</v>
      </c>
      <c r="D419" s="1144" t="s">
        <v>97</v>
      </c>
      <c r="E419" s="1234" t="s">
        <v>1222</v>
      </c>
      <c r="F419" s="1235" t="s">
        <v>2541</v>
      </c>
      <c r="G419" s="117" t="s">
        <v>157</v>
      </c>
      <c r="H419" s="118">
        <v>0.81</v>
      </c>
      <c r="I419" s="1165"/>
      <c r="J419" s="118"/>
      <c r="K419" s="1022"/>
      <c r="L419" s="30"/>
      <c r="M419" s="1008"/>
      <c r="N419" s="1421"/>
      <c r="O419" s="174"/>
      <c r="P419" s="173"/>
      <c r="Q419" s="1023"/>
      <c r="R419" s="1008"/>
      <c r="S419" s="1008"/>
      <c r="T419" s="1008"/>
      <c r="U419" s="1008"/>
      <c r="V419" s="1008"/>
      <c r="W419" s="1008"/>
    </row>
    <row r="420" spans="1:33" s="12" customFormat="1" ht="22.9" customHeight="1">
      <c r="B420" s="104"/>
      <c r="D420" s="105" t="s">
        <v>49</v>
      </c>
      <c r="E420" s="111" t="s">
        <v>396</v>
      </c>
      <c r="F420" s="111" t="s">
        <v>397</v>
      </c>
      <c r="I420" s="1169"/>
      <c r="J420" s="112"/>
      <c r="L420" s="104"/>
      <c r="N420" s="162"/>
      <c r="O420" s="162"/>
      <c r="P420" s="162"/>
      <c r="Q420" s="162"/>
    </row>
    <row r="421" spans="1:33" s="2" customFormat="1" ht="29.25" customHeight="1">
      <c r="A421" s="29"/>
      <c r="B421" s="113"/>
      <c r="C421" s="114" t="s">
        <v>398</v>
      </c>
      <c r="D421" s="114" t="s">
        <v>97</v>
      </c>
      <c r="E421" s="115" t="s">
        <v>399</v>
      </c>
      <c r="F421" s="116" t="s">
        <v>400</v>
      </c>
      <c r="G421" s="117" t="s">
        <v>157</v>
      </c>
      <c r="H421" s="118">
        <v>429.3</v>
      </c>
      <c r="I421" s="1165"/>
      <c r="J421" s="118"/>
      <c r="K421" s="119"/>
      <c r="L421" s="30"/>
      <c r="M421" s="29"/>
      <c r="N421" s="1427"/>
      <c r="O421" s="154"/>
      <c r="P421" s="154"/>
      <c r="Q421" s="154"/>
      <c r="R421" s="29"/>
      <c r="S421" s="29"/>
      <c r="T421" s="29"/>
      <c r="U421" s="29"/>
      <c r="V421" s="29"/>
      <c r="W421" s="29"/>
    </row>
    <row r="422" spans="1:33" s="12" customFormat="1" ht="25.9" customHeight="1">
      <c r="B422" s="104"/>
      <c r="D422" s="105" t="s">
        <v>49</v>
      </c>
      <c r="E422" s="106" t="s">
        <v>401</v>
      </c>
      <c r="F422" s="106" t="s">
        <v>402</v>
      </c>
      <c r="I422" s="107"/>
      <c r="J422" s="108"/>
      <c r="L422" s="104"/>
      <c r="N422" s="162"/>
      <c r="O422" s="162"/>
      <c r="P422" s="162"/>
      <c r="Q422" s="162"/>
    </row>
    <row r="423" spans="1:33" s="12" customFormat="1" ht="22.9" customHeight="1">
      <c r="B423" s="104"/>
      <c r="D423" s="105" t="s">
        <v>49</v>
      </c>
      <c r="E423" s="111" t="s">
        <v>403</v>
      </c>
      <c r="F423" s="111" t="s">
        <v>404</v>
      </c>
      <c r="I423" s="107"/>
      <c r="J423" s="112"/>
      <c r="L423" s="104"/>
    </row>
    <row r="424" spans="1:33" s="2" customFormat="1" ht="28.5" customHeight="1">
      <c r="A424" s="29"/>
      <c r="B424" s="113"/>
      <c r="C424" s="114" t="s">
        <v>405</v>
      </c>
      <c r="D424" s="114" t="s">
        <v>97</v>
      </c>
      <c r="E424" s="115" t="s">
        <v>406</v>
      </c>
      <c r="F424" s="116" t="s">
        <v>2803</v>
      </c>
      <c r="G424" s="117" t="s">
        <v>134</v>
      </c>
      <c r="H424" s="118">
        <v>85.69</v>
      </c>
      <c r="I424" s="1165"/>
      <c r="J424" s="118"/>
      <c r="K424" s="119"/>
      <c r="L424" s="30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</row>
    <row r="425" spans="1:33" s="13" customFormat="1">
      <c r="B425" s="122"/>
      <c r="D425" s="123" t="s">
        <v>103</v>
      </c>
      <c r="E425" s="124" t="s">
        <v>1</v>
      </c>
      <c r="F425" s="125" t="s">
        <v>407</v>
      </c>
      <c r="H425" s="124" t="s">
        <v>1</v>
      </c>
      <c r="I425" s="1166"/>
      <c r="L425" s="122"/>
    </row>
    <row r="426" spans="1:33" s="14" customFormat="1">
      <c r="B426" s="127"/>
      <c r="D426" s="123" t="s">
        <v>103</v>
      </c>
      <c r="E426" s="128" t="s">
        <v>1</v>
      </c>
      <c r="F426" s="129" t="s">
        <v>408</v>
      </c>
      <c r="H426" s="130">
        <v>85.69</v>
      </c>
      <c r="I426" s="1167"/>
      <c r="L426" s="127"/>
    </row>
    <row r="427" spans="1:33" s="2" customFormat="1" ht="33" customHeight="1">
      <c r="A427" s="29"/>
      <c r="B427" s="113"/>
      <c r="C427" s="138" t="s">
        <v>409</v>
      </c>
      <c r="D427" s="138" t="s">
        <v>265</v>
      </c>
      <c r="E427" s="139" t="s">
        <v>410</v>
      </c>
      <c r="F427" s="140" t="s">
        <v>411</v>
      </c>
      <c r="G427" s="141" t="s">
        <v>134</v>
      </c>
      <c r="H427" s="142">
        <v>98.54</v>
      </c>
      <c r="I427" s="1170"/>
      <c r="J427" s="142"/>
      <c r="K427" s="143"/>
      <c r="L427" s="144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</row>
    <row r="428" spans="1:33" s="14" customFormat="1">
      <c r="B428" s="127"/>
      <c r="D428" s="123" t="s">
        <v>103</v>
      </c>
      <c r="F428" s="164" t="s">
        <v>412</v>
      </c>
      <c r="H428" s="130">
        <v>98.54</v>
      </c>
      <c r="I428" s="131"/>
      <c r="L428" s="127"/>
    </row>
    <row r="429" spans="1:33" s="2" customFormat="1" ht="28.5" customHeight="1">
      <c r="A429" s="29"/>
      <c r="B429" s="113"/>
      <c r="C429" s="114" t="s">
        <v>413</v>
      </c>
      <c r="D429" s="114" t="s">
        <v>97</v>
      </c>
      <c r="E429" s="115" t="s">
        <v>414</v>
      </c>
      <c r="F429" s="116" t="s">
        <v>415</v>
      </c>
      <c r="G429" s="117" t="s">
        <v>416</v>
      </c>
      <c r="H429" s="1165"/>
      <c r="I429" s="1165">
        <v>2.7</v>
      </c>
      <c r="J429" s="118"/>
      <c r="K429" s="119"/>
      <c r="L429" s="30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</row>
    <row r="430" spans="1:33" s="12" customFormat="1" ht="22.9" customHeight="1">
      <c r="B430" s="104"/>
      <c r="D430" s="105" t="s">
        <v>49</v>
      </c>
      <c r="E430" s="111" t="s">
        <v>417</v>
      </c>
      <c r="F430" s="111" t="s">
        <v>418</v>
      </c>
      <c r="I430" s="107"/>
      <c r="J430" s="112"/>
      <c r="L430" s="104"/>
      <c r="M430" s="162"/>
      <c r="N430" s="162"/>
      <c r="P430" s="160"/>
      <c r="Q430" s="161"/>
      <c r="R430" s="161"/>
      <c r="S430" s="162"/>
    </row>
    <row r="431" spans="1:33" s="12" customFormat="1" ht="18" customHeight="1">
      <c r="B431" s="104"/>
      <c r="C431" s="1245">
        <v>144</v>
      </c>
      <c r="D431" s="1144" t="s">
        <v>97</v>
      </c>
      <c r="E431" s="1233" t="s">
        <v>852</v>
      </c>
      <c r="F431" s="1236" t="s">
        <v>853</v>
      </c>
      <c r="G431" s="1246" t="s">
        <v>268</v>
      </c>
      <c r="H431" s="1165">
        <v>2</v>
      </c>
      <c r="I431" s="1165"/>
      <c r="J431" s="118"/>
      <c r="L431" s="104"/>
      <c r="M431" s="162"/>
      <c r="N431" s="172"/>
      <c r="P431" s="160"/>
      <c r="Q431" s="161"/>
      <c r="R431" s="161"/>
      <c r="S431" s="162"/>
      <c r="W431" s="14"/>
    </row>
    <row r="432" spans="1:33" s="2" customFormat="1" ht="39.75" customHeight="1">
      <c r="A432" s="29"/>
      <c r="B432" s="113"/>
      <c r="C432" s="114" t="s">
        <v>419</v>
      </c>
      <c r="D432" s="114" t="s">
        <v>97</v>
      </c>
      <c r="E432" s="115" t="s">
        <v>420</v>
      </c>
      <c r="F432" s="116" t="s">
        <v>421</v>
      </c>
      <c r="G432" s="117" t="s">
        <v>134</v>
      </c>
      <c r="H432" s="118">
        <v>791.17</v>
      </c>
      <c r="I432" s="1165"/>
      <c r="J432" s="118"/>
      <c r="K432" s="119"/>
      <c r="L432" s="30"/>
      <c r="M432" s="154"/>
      <c r="N432" s="154"/>
      <c r="W432" s="14"/>
      <c r="X432" s="54"/>
      <c r="Z432" s="151"/>
      <c r="AA432" s="152"/>
      <c r="AB432" s="153"/>
      <c r="AC432" s="153"/>
      <c r="AD432" s="153"/>
      <c r="AE432" s="153"/>
      <c r="AF432" s="153"/>
      <c r="AG432" s="150"/>
    </row>
    <row r="433" spans="1:23" s="13" customFormat="1">
      <c r="B433" s="122"/>
      <c r="D433" s="123" t="s">
        <v>103</v>
      </c>
      <c r="E433" s="124" t="s">
        <v>1</v>
      </c>
      <c r="F433" s="125" t="s">
        <v>251</v>
      </c>
      <c r="H433" s="124" t="s">
        <v>1</v>
      </c>
      <c r="I433" s="126"/>
      <c r="L433" s="122"/>
      <c r="W433" s="14"/>
    </row>
    <row r="434" spans="1:23" s="14" customFormat="1">
      <c r="B434" s="127"/>
      <c r="D434" s="123" t="s">
        <v>103</v>
      </c>
      <c r="E434" s="128" t="s">
        <v>1</v>
      </c>
      <c r="F434" s="129" t="s">
        <v>422</v>
      </c>
      <c r="H434" s="130">
        <v>592.01</v>
      </c>
      <c r="I434" s="131"/>
      <c r="L434" s="127"/>
    </row>
    <row r="435" spans="1:23" s="14" customFormat="1">
      <c r="B435" s="127"/>
      <c r="D435" s="123" t="s">
        <v>103</v>
      </c>
      <c r="E435" s="128" t="s">
        <v>1</v>
      </c>
      <c r="F435" s="129" t="s">
        <v>423</v>
      </c>
      <c r="H435" s="130">
        <v>158.22999999999999</v>
      </c>
      <c r="I435" s="131"/>
      <c r="L435" s="127"/>
    </row>
    <row r="436" spans="1:23" s="14" customFormat="1">
      <c r="B436" s="127"/>
      <c r="D436" s="123" t="s">
        <v>103</v>
      </c>
      <c r="E436" s="128" t="s">
        <v>1</v>
      </c>
      <c r="F436" s="129" t="s">
        <v>424</v>
      </c>
      <c r="H436" s="130">
        <v>-46.8</v>
      </c>
      <c r="I436" s="131"/>
      <c r="L436" s="127"/>
    </row>
    <row r="437" spans="1:23" s="14" customFormat="1">
      <c r="B437" s="127"/>
      <c r="D437" s="123" t="s">
        <v>103</v>
      </c>
      <c r="E437" s="128" t="s">
        <v>1</v>
      </c>
      <c r="F437" s="129" t="s">
        <v>425</v>
      </c>
      <c r="H437" s="130">
        <v>9.52</v>
      </c>
      <c r="I437" s="131"/>
      <c r="L437" s="127"/>
    </row>
    <row r="438" spans="1:23" s="14" customFormat="1">
      <c r="B438" s="127"/>
      <c r="D438" s="123" t="s">
        <v>103</v>
      </c>
      <c r="E438" s="128" t="s">
        <v>1</v>
      </c>
      <c r="F438" s="129" t="s">
        <v>426</v>
      </c>
      <c r="H438" s="130">
        <v>9.58</v>
      </c>
      <c r="I438" s="131"/>
      <c r="L438" s="127"/>
    </row>
    <row r="439" spans="1:23" s="14" customFormat="1">
      <c r="B439" s="127"/>
      <c r="D439" s="123" t="s">
        <v>103</v>
      </c>
      <c r="E439" s="128" t="s">
        <v>1</v>
      </c>
      <c r="F439" s="129" t="s">
        <v>427</v>
      </c>
      <c r="H439" s="130">
        <v>25.89</v>
      </c>
      <c r="I439" s="131"/>
      <c r="L439" s="127"/>
    </row>
    <row r="440" spans="1:23" s="14" customFormat="1">
      <c r="B440" s="127"/>
      <c r="D440" s="123" t="s">
        <v>103</v>
      </c>
      <c r="E440" s="128" t="s">
        <v>1</v>
      </c>
      <c r="F440" s="129" t="s">
        <v>428</v>
      </c>
      <c r="H440" s="130">
        <v>5.57</v>
      </c>
      <c r="I440" s="131"/>
      <c r="L440" s="127"/>
      <c r="N440" s="163" t="s">
        <v>22</v>
      </c>
    </row>
    <row r="441" spans="1:23" s="16" customFormat="1">
      <c r="B441" s="145"/>
      <c r="D441" s="123" t="s">
        <v>103</v>
      </c>
      <c r="E441" s="146" t="s">
        <v>1</v>
      </c>
      <c r="F441" s="147" t="s">
        <v>429</v>
      </c>
      <c r="H441" s="148">
        <v>754</v>
      </c>
      <c r="I441" s="149"/>
      <c r="L441" s="145"/>
    </row>
    <row r="442" spans="1:23" s="13" customFormat="1">
      <c r="B442" s="122"/>
      <c r="D442" s="123" t="s">
        <v>103</v>
      </c>
      <c r="E442" s="124" t="s">
        <v>1</v>
      </c>
      <c r="F442" s="125" t="s">
        <v>430</v>
      </c>
      <c r="H442" s="124" t="s">
        <v>1</v>
      </c>
      <c r="I442" s="126"/>
      <c r="L442" s="122"/>
    </row>
    <row r="443" spans="1:23" s="14" customFormat="1">
      <c r="B443" s="127"/>
      <c r="D443" s="123" t="s">
        <v>103</v>
      </c>
      <c r="E443" s="128" t="s">
        <v>1</v>
      </c>
      <c r="F443" s="129" t="s">
        <v>431</v>
      </c>
      <c r="H443" s="130">
        <v>33.840000000000003</v>
      </c>
      <c r="I443" s="131"/>
      <c r="L443" s="127"/>
    </row>
    <row r="444" spans="1:23" s="14" customFormat="1">
      <c r="B444" s="127"/>
      <c r="D444" s="123" t="s">
        <v>103</v>
      </c>
      <c r="E444" s="128" t="s">
        <v>1</v>
      </c>
      <c r="F444" s="129" t="s">
        <v>432</v>
      </c>
      <c r="H444" s="130">
        <v>3.33</v>
      </c>
      <c r="I444" s="131"/>
      <c r="L444" s="127"/>
    </row>
    <row r="445" spans="1:23" s="16" customFormat="1">
      <c r="B445" s="145"/>
      <c r="D445" s="123" t="s">
        <v>103</v>
      </c>
      <c r="E445" s="146" t="s">
        <v>1</v>
      </c>
      <c r="F445" s="147" t="s">
        <v>429</v>
      </c>
      <c r="H445" s="148">
        <v>37.17</v>
      </c>
      <c r="I445" s="149"/>
      <c r="L445" s="145"/>
    </row>
    <row r="446" spans="1:23" s="15" customFormat="1">
      <c r="B446" s="133"/>
      <c r="D446" s="123" t="s">
        <v>103</v>
      </c>
      <c r="E446" s="134" t="s">
        <v>1</v>
      </c>
      <c r="F446" s="135" t="s">
        <v>131</v>
      </c>
      <c r="H446" s="136">
        <v>791.17</v>
      </c>
      <c r="I446" s="137"/>
      <c r="L446" s="133"/>
    </row>
    <row r="447" spans="1:23" s="2" customFormat="1" ht="44.25" customHeight="1">
      <c r="A447" s="29"/>
      <c r="B447" s="113"/>
      <c r="C447" s="138" t="s">
        <v>433</v>
      </c>
      <c r="D447" s="138" t="s">
        <v>265</v>
      </c>
      <c r="E447" s="139" t="s">
        <v>434</v>
      </c>
      <c r="F447" s="140" t="s">
        <v>435</v>
      </c>
      <c r="G447" s="141" t="s">
        <v>134</v>
      </c>
      <c r="H447" s="142">
        <v>909.85</v>
      </c>
      <c r="I447" s="1170"/>
      <c r="J447" s="142"/>
      <c r="K447" s="143"/>
      <c r="L447" s="144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</row>
    <row r="448" spans="1:23" s="14" customFormat="1">
      <c r="B448" s="127"/>
      <c r="D448" s="123" t="s">
        <v>103</v>
      </c>
      <c r="F448" s="129" t="s">
        <v>436</v>
      </c>
      <c r="H448" s="130">
        <v>909.85</v>
      </c>
      <c r="I448" s="1167"/>
      <c r="L448" s="127"/>
    </row>
    <row r="449" spans="1:23" s="2" customFormat="1" ht="18" customHeight="1">
      <c r="A449" s="29"/>
      <c r="B449" s="113"/>
      <c r="C449" s="138" t="s">
        <v>437</v>
      </c>
      <c r="D449" s="138" t="s">
        <v>265</v>
      </c>
      <c r="E449" s="139" t="s">
        <v>438</v>
      </c>
      <c r="F449" s="140" t="s">
        <v>439</v>
      </c>
      <c r="G449" s="141" t="s">
        <v>268</v>
      </c>
      <c r="H449" s="142">
        <v>3956</v>
      </c>
      <c r="I449" s="1170"/>
      <c r="J449" s="142"/>
      <c r="K449" s="143"/>
      <c r="L449" s="144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</row>
    <row r="450" spans="1:23" s="14" customFormat="1">
      <c r="B450" s="127"/>
      <c r="D450" s="123" t="s">
        <v>103</v>
      </c>
      <c r="F450" s="129" t="s">
        <v>440</v>
      </c>
      <c r="H450" s="130">
        <v>3956</v>
      </c>
      <c r="I450" s="1167"/>
      <c r="L450" s="127"/>
    </row>
    <row r="451" spans="1:23" s="2" customFormat="1" ht="21.75" customHeight="1">
      <c r="A451" s="29"/>
      <c r="B451" s="113"/>
      <c r="C451" s="114" t="s">
        <v>441</v>
      </c>
      <c r="D451" s="114" t="s">
        <v>97</v>
      </c>
      <c r="E451" s="115" t="s">
        <v>442</v>
      </c>
      <c r="F451" s="116" t="s">
        <v>443</v>
      </c>
      <c r="G451" s="117" t="s">
        <v>268</v>
      </c>
      <c r="H451" s="118">
        <v>49</v>
      </c>
      <c r="I451" s="1165"/>
      <c r="J451" s="118"/>
      <c r="K451" s="119"/>
      <c r="L451" s="30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</row>
    <row r="452" spans="1:23" s="2" customFormat="1" ht="39" customHeight="1">
      <c r="A452" s="29"/>
      <c r="B452" s="113"/>
      <c r="C452" s="138" t="s">
        <v>444</v>
      </c>
      <c r="D452" s="138" t="s">
        <v>265</v>
      </c>
      <c r="E452" s="139" t="s">
        <v>445</v>
      </c>
      <c r="F452" s="140" t="s">
        <v>446</v>
      </c>
      <c r="G452" s="141" t="s">
        <v>134</v>
      </c>
      <c r="H452" s="142">
        <v>19.600000000000001</v>
      </c>
      <c r="I452" s="1170"/>
      <c r="J452" s="142"/>
      <c r="K452" s="143"/>
      <c r="L452" s="144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</row>
    <row r="453" spans="1:23" s="14" customFormat="1">
      <c r="B453" s="127"/>
      <c r="D453" s="123" t="s">
        <v>103</v>
      </c>
      <c r="F453" s="129" t="s">
        <v>447</v>
      </c>
      <c r="H453" s="130">
        <v>19.600000000000001</v>
      </c>
      <c r="I453" s="1167"/>
      <c r="L453" s="127"/>
    </row>
    <row r="454" spans="1:23" s="2" customFormat="1" ht="25.5" customHeight="1">
      <c r="A454" s="29"/>
      <c r="B454" s="113"/>
      <c r="C454" s="138" t="s">
        <v>448</v>
      </c>
      <c r="D454" s="138" t="s">
        <v>265</v>
      </c>
      <c r="E454" s="139" t="s">
        <v>449</v>
      </c>
      <c r="F454" s="140" t="s">
        <v>450</v>
      </c>
      <c r="G454" s="141" t="s">
        <v>268</v>
      </c>
      <c r="H454" s="142">
        <v>49</v>
      </c>
      <c r="I454" s="1170"/>
      <c r="J454" s="142"/>
      <c r="K454" s="143"/>
      <c r="L454" s="144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</row>
    <row r="455" spans="1:23" s="2" customFormat="1" ht="21.75" customHeight="1">
      <c r="A455" s="29"/>
      <c r="B455" s="113"/>
      <c r="C455" s="114" t="s">
        <v>451</v>
      </c>
      <c r="D455" s="114" t="s">
        <v>97</v>
      </c>
      <c r="E455" s="115" t="s">
        <v>452</v>
      </c>
      <c r="F455" s="116" t="s">
        <v>453</v>
      </c>
      <c r="G455" s="117" t="s">
        <v>268</v>
      </c>
      <c r="H455" s="118">
        <v>49</v>
      </c>
      <c r="I455" s="1165"/>
      <c r="J455" s="118"/>
      <c r="K455" s="119"/>
      <c r="L455" s="30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</row>
    <row r="456" spans="1:23" s="2" customFormat="1" ht="27.75" customHeight="1">
      <c r="A456" s="29"/>
      <c r="B456" s="113"/>
      <c r="C456" s="114" t="s">
        <v>454</v>
      </c>
      <c r="D456" s="114" t="s">
        <v>97</v>
      </c>
      <c r="E456" s="115" t="s">
        <v>455</v>
      </c>
      <c r="F456" s="116" t="s">
        <v>456</v>
      </c>
      <c r="G456" s="117" t="s">
        <v>134</v>
      </c>
      <c r="H456" s="118">
        <v>791.17</v>
      </c>
      <c r="I456" s="1165"/>
      <c r="J456" s="118"/>
      <c r="K456" s="119"/>
      <c r="L456" s="30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</row>
    <row r="457" spans="1:23" s="13" customFormat="1">
      <c r="B457" s="122"/>
      <c r="D457" s="123" t="s">
        <v>103</v>
      </c>
      <c r="E457" s="124" t="s">
        <v>1</v>
      </c>
      <c r="F457" s="125" t="s">
        <v>251</v>
      </c>
      <c r="H457" s="124" t="s">
        <v>1</v>
      </c>
      <c r="I457" s="126"/>
      <c r="L457" s="122"/>
    </row>
    <row r="458" spans="1:23" s="14" customFormat="1">
      <c r="B458" s="127"/>
      <c r="D458" s="123" t="s">
        <v>103</v>
      </c>
      <c r="E458" s="128" t="s">
        <v>1</v>
      </c>
      <c r="F458" s="129" t="s">
        <v>422</v>
      </c>
      <c r="H458" s="130">
        <v>592.01</v>
      </c>
      <c r="I458" s="131"/>
      <c r="L458" s="127"/>
    </row>
    <row r="459" spans="1:23" s="14" customFormat="1">
      <c r="B459" s="127"/>
      <c r="D459" s="123" t="s">
        <v>103</v>
      </c>
      <c r="E459" s="128" t="s">
        <v>1</v>
      </c>
      <c r="F459" s="129" t="s">
        <v>423</v>
      </c>
      <c r="H459" s="130">
        <v>158.22999999999999</v>
      </c>
      <c r="I459" s="131"/>
      <c r="L459" s="127"/>
    </row>
    <row r="460" spans="1:23" s="14" customFormat="1">
      <c r="B460" s="127"/>
      <c r="D460" s="123" t="s">
        <v>103</v>
      </c>
      <c r="E460" s="128" t="s">
        <v>1</v>
      </c>
      <c r="F460" s="129" t="s">
        <v>424</v>
      </c>
      <c r="H460" s="130">
        <v>-46.8</v>
      </c>
      <c r="I460" s="131"/>
      <c r="L460" s="127"/>
    </row>
    <row r="461" spans="1:23" s="14" customFormat="1">
      <c r="B461" s="127"/>
      <c r="D461" s="123" t="s">
        <v>103</v>
      </c>
      <c r="E461" s="128" t="s">
        <v>1</v>
      </c>
      <c r="F461" s="129" t="s">
        <v>425</v>
      </c>
      <c r="H461" s="130">
        <v>9.52</v>
      </c>
      <c r="I461" s="131"/>
      <c r="L461" s="127"/>
    </row>
    <row r="462" spans="1:23" s="14" customFormat="1">
      <c r="B462" s="127"/>
      <c r="D462" s="123" t="s">
        <v>103</v>
      </c>
      <c r="E462" s="128" t="s">
        <v>1</v>
      </c>
      <c r="F462" s="129" t="s">
        <v>426</v>
      </c>
      <c r="H462" s="130">
        <v>9.58</v>
      </c>
      <c r="I462" s="131"/>
      <c r="L462" s="127"/>
    </row>
    <row r="463" spans="1:23" s="14" customFormat="1">
      <c r="B463" s="127"/>
      <c r="D463" s="123" t="s">
        <v>103</v>
      </c>
      <c r="E463" s="128" t="s">
        <v>1</v>
      </c>
      <c r="F463" s="129" t="s">
        <v>427</v>
      </c>
      <c r="H463" s="130">
        <v>25.89</v>
      </c>
      <c r="I463" s="131"/>
      <c r="L463" s="127"/>
    </row>
    <row r="464" spans="1:23" s="14" customFormat="1">
      <c r="B464" s="127"/>
      <c r="D464" s="123" t="s">
        <v>103</v>
      </c>
      <c r="E464" s="128" t="s">
        <v>1</v>
      </c>
      <c r="F464" s="129" t="s">
        <v>428</v>
      </c>
      <c r="H464" s="130">
        <v>5.57</v>
      </c>
      <c r="I464" s="131"/>
      <c r="L464" s="127"/>
    </row>
    <row r="465" spans="1:23" s="16" customFormat="1">
      <c r="B465" s="145"/>
      <c r="D465" s="123" t="s">
        <v>103</v>
      </c>
      <c r="E465" s="146" t="s">
        <v>1</v>
      </c>
      <c r="F465" s="147" t="s">
        <v>429</v>
      </c>
      <c r="H465" s="148">
        <v>754</v>
      </c>
      <c r="I465" s="149"/>
      <c r="L465" s="145"/>
    </row>
    <row r="466" spans="1:23" s="13" customFormat="1">
      <c r="B466" s="122"/>
      <c r="D466" s="123" t="s">
        <v>103</v>
      </c>
      <c r="E466" s="124" t="s">
        <v>1</v>
      </c>
      <c r="F466" s="125" t="s">
        <v>430</v>
      </c>
      <c r="H466" s="124" t="s">
        <v>1</v>
      </c>
      <c r="I466" s="126"/>
      <c r="L466" s="122"/>
    </row>
    <row r="467" spans="1:23" s="14" customFormat="1">
      <c r="B467" s="127"/>
      <c r="D467" s="123" t="s">
        <v>103</v>
      </c>
      <c r="E467" s="128" t="s">
        <v>1</v>
      </c>
      <c r="F467" s="129" t="s">
        <v>431</v>
      </c>
      <c r="H467" s="130">
        <v>33.840000000000003</v>
      </c>
      <c r="I467" s="131"/>
      <c r="L467" s="127"/>
    </row>
    <row r="468" spans="1:23" s="14" customFormat="1">
      <c r="B468" s="127"/>
      <c r="D468" s="123" t="s">
        <v>103</v>
      </c>
      <c r="E468" s="128" t="s">
        <v>1</v>
      </c>
      <c r="F468" s="129" t="s">
        <v>432</v>
      </c>
      <c r="H468" s="130">
        <v>3.33</v>
      </c>
      <c r="I468" s="131"/>
      <c r="L468" s="127"/>
    </row>
    <row r="469" spans="1:23" s="16" customFormat="1">
      <c r="B469" s="145"/>
      <c r="D469" s="123" t="s">
        <v>103</v>
      </c>
      <c r="E469" s="146" t="s">
        <v>1</v>
      </c>
      <c r="F469" s="147" t="s">
        <v>429</v>
      </c>
      <c r="H469" s="148">
        <v>37.17</v>
      </c>
      <c r="I469" s="149"/>
      <c r="L469" s="145"/>
    </row>
    <row r="470" spans="1:23" s="15" customFormat="1">
      <c r="B470" s="133"/>
      <c r="D470" s="123" t="s">
        <v>103</v>
      </c>
      <c r="E470" s="134" t="s">
        <v>1</v>
      </c>
      <c r="F470" s="135" t="s">
        <v>131</v>
      </c>
      <c r="H470" s="136">
        <v>791.17</v>
      </c>
      <c r="I470" s="137"/>
      <c r="L470" s="133"/>
    </row>
    <row r="471" spans="1:23" s="2" customFormat="1" ht="16.5" customHeight="1">
      <c r="A471" s="29"/>
      <c r="B471" s="113"/>
      <c r="C471" s="138" t="s">
        <v>457</v>
      </c>
      <c r="D471" s="138" t="s">
        <v>265</v>
      </c>
      <c r="E471" s="139" t="s">
        <v>458</v>
      </c>
      <c r="F471" s="140" t="s">
        <v>459</v>
      </c>
      <c r="G471" s="141" t="s">
        <v>134</v>
      </c>
      <c r="H471" s="142">
        <v>42.75</v>
      </c>
      <c r="I471" s="1170"/>
      <c r="J471" s="142"/>
      <c r="K471" s="143"/>
      <c r="L471" s="144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</row>
    <row r="472" spans="1:23" s="13" customFormat="1">
      <c r="B472" s="122"/>
      <c r="D472" s="123" t="s">
        <v>103</v>
      </c>
      <c r="E472" s="124" t="s">
        <v>1</v>
      </c>
      <c r="F472" s="125" t="s">
        <v>430</v>
      </c>
      <c r="H472" s="124" t="s">
        <v>1</v>
      </c>
      <c r="I472" s="1166"/>
      <c r="L472" s="122"/>
    </row>
    <row r="473" spans="1:23" s="14" customFormat="1">
      <c r="B473" s="127"/>
      <c r="D473" s="123" t="s">
        <v>103</v>
      </c>
      <c r="E473" s="128" t="s">
        <v>1</v>
      </c>
      <c r="F473" s="129" t="s">
        <v>460</v>
      </c>
      <c r="H473" s="130">
        <v>38.92</v>
      </c>
      <c r="I473" s="1167"/>
      <c r="L473" s="127"/>
    </row>
    <row r="474" spans="1:23" s="14" customFormat="1">
      <c r="B474" s="127"/>
      <c r="D474" s="123" t="s">
        <v>103</v>
      </c>
      <c r="E474" s="128" t="s">
        <v>1</v>
      </c>
      <c r="F474" s="129" t="s">
        <v>461</v>
      </c>
      <c r="H474" s="130">
        <v>3.83</v>
      </c>
      <c r="I474" s="1167"/>
      <c r="L474" s="127"/>
    </row>
    <row r="475" spans="1:23" s="15" customFormat="1">
      <c r="B475" s="133"/>
      <c r="D475" s="123" t="s">
        <v>103</v>
      </c>
      <c r="E475" s="134" t="s">
        <v>1</v>
      </c>
      <c r="F475" s="135" t="s">
        <v>131</v>
      </c>
      <c r="H475" s="136">
        <v>42.75</v>
      </c>
      <c r="I475" s="1168"/>
      <c r="L475" s="133"/>
    </row>
    <row r="476" spans="1:23" s="2" customFormat="1" ht="27" customHeight="1">
      <c r="A476" s="29"/>
      <c r="B476" s="113"/>
      <c r="C476" s="138" t="s">
        <v>462</v>
      </c>
      <c r="D476" s="138" t="s">
        <v>265</v>
      </c>
      <c r="E476" s="139" t="s">
        <v>463</v>
      </c>
      <c r="F476" s="140" t="s">
        <v>464</v>
      </c>
      <c r="G476" s="141" t="s">
        <v>134</v>
      </c>
      <c r="H476" s="142">
        <v>909.86</v>
      </c>
      <c r="I476" s="1170"/>
      <c r="J476" s="142"/>
      <c r="K476" s="143"/>
      <c r="L476" s="144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</row>
    <row r="477" spans="1:23" s="13" customFormat="1">
      <c r="B477" s="122"/>
      <c r="D477" s="123" t="s">
        <v>103</v>
      </c>
      <c r="E477" s="124" t="s">
        <v>1</v>
      </c>
      <c r="F477" s="125" t="s">
        <v>251</v>
      </c>
      <c r="H477" s="124" t="s">
        <v>1</v>
      </c>
      <c r="I477" s="126"/>
      <c r="L477" s="122"/>
    </row>
    <row r="478" spans="1:23" s="14" customFormat="1">
      <c r="B478" s="127"/>
      <c r="D478" s="123" t="s">
        <v>103</v>
      </c>
      <c r="E478" s="128" t="s">
        <v>1</v>
      </c>
      <c r="F478" s="129" t="s">
        <v>465</v>
      </c>
      <c r="H478" s="130">
        <v>680.81</v>
      </c>
      <c r="I478" s="131"/>
      <c r="L478" s="127"/>
    </row>
    <row r="479" spans="1:23" s="14" customFormat="1">
      <c r="B479" s="127"/>
      <c r="D479" s="123" t="s">
        <v>103</v>
      </c>
      <c r="E479" s="128" t="s">
        <v>1</v>
      </c>
      <c r="F479" s="129" t="s">
        <v>466</v>
      </c>
      <c r="H479" s="130">
        <v>181.97</v>
      </c>
      <c r="I479" s="131"/>
      <c r="L479" s="127"/>
    </row>
    <row r="480" spans="1:23" s="14" customFormat="1">
      <c r="B480" s="127"/>
      <c r="D480" s="123" t="s">
        <v>103</v>
      </c>
      <c r="E480" s="128" t="s">
        <v>1</v>
      </c>
      <c r="F480" s="129" t="s">
        <v>467</v>
      </c>
      <c r="H480" s="130">
        <v>-53.82</v>
      </c>
      <c r="I480" s="131"/>
      <c r="L480" s="127"/>
    </row>
    <row r="481" spans="1:23" s="14" customFormat="1">
      <c r="B481" s="127"/>
      <c r="D481" s="123" t="s">
        <v>103</v>
      </c>
      <c r="E481" s="128" t="s">
        <v>1</v>
      </c>
      <c r="F481" s="129" t="s">
        <v>468</v>
      </c>
      <c r="H481" s="130">
        <v>10.95</v>
      </c>
      <c r="L481" s="127"/>
    </row>
    <row r="482" spans="1:23" s="14" customFormat="1">
      <c r="B482" s="127"/>
      <c r="D482" s="123" t="s">
        <v>103</v>
      </c>
      <c r="E482" s="128" t="s">
        <v>1</v>
      </c>
      <c r="F482" s="129" t="s">
        <v>469</v>
      </c>
      <c r="H482" s="130">
        <v>11.02</v>
      </c>
      <c r="I482" s="131"/>
      <c r="L482" s="127"/>
    </row>
    <row r="483" spans="1:23" s="14" customFormat="1">
      <c r="B483" s="127"/>
      <c r="D483" s="123" t="s">
        <v>103</v>
      </c>
      <c r="E483" s="128" t="s">
        <v>1</v>
      </c>
      <c r="F483" s="129" t="s">
        <v>470</v>
      </c>
      <c r="H483" s="130">
        <v>29.78</v>
      </c>
      <c r="I483" s="131"/>
      <c r="L483" s="127"/>
    </row>
    <row r="484" spans="1:23" s="14" customFormat="1">
      <c r="B484" s="127"/>
      <c r="D484" s="123" t="s">
        <v>103</v>
      </c>
      <c r="E484" s="128" t="s">
        <v>1</v>
      </c>
      <c r="F484" s="129" t="s">
        <v>471</v>
      </c>
      <c r="H484" s="130">
        <v>6.4</v>
      </c>
      <c r="I484" s="131"/>
      <c r="L484" s="127"/>
    </row>
    <row r="485" spans="1:23" s="13" customFormat="1">
      <c r="B485" s="122"/>
      <c r="D485" s="123" t="s">
        <v>103</v>
      </c>
      <c r="E485" s="124" t="s">
        <v>1</v>
      </c>
      <c r="F485" s="125" t="s">
        <v>430</v>
      </c>
      <c r="H485" s="124" t="s">
        <v>1</v>
      </c>
      <c r="I485" s="126"/>
      <c r="L485" s="122"/>
    </row>
    <row r="486" spans="1:23" s="14" customFormat="1">
      <c r="B486" s="127"/>
      <c r="D486" s="123" t="s">
        <v>103</v>
      </c>
      <c r="E486" s="128" t="s">
        <v>1</v>
      </c>
      <c r="F486" s="129" t="s">
        <v>460</v>
      </c>
      <c r="H486" s="130">
        <v>38.92</v>
      </c>
      <c r="I486" s="131"/>
      <c r="L486" s="127"/>
    </row>
    <row r="487" spans="1:23" s="14" customFormat="1">
      <c r="B487" s="127"/>
      <c r="D487" s="123" t="s">
        <v>103</v>
      </c>
      <c r="E487" s="128" t="s">
        <v>1</v>
      </c>
      <c r="F487" s="129" t="s">
        <v>461</v>
      </c>
      <c r="H487" s="130">
        <v>3.83</v>
      </c>
      <c r="I487" s="131"/>
      <c r="L487" s="127"/>
    </row>
    <row r="488" spans="1:23" s="15" customFormat="1">
      <c r="B488" s="133"/>
      <c r="D488" s="123" t="s">
        <v>103</v>
      </c>
      <c r="E488" s="134" t="s">
        <v>1</v>
      </c>
      <c r="F488" s="135" t="s">
        <v>131</v>
      </c>
      <c r="H488" s="136">
        <v>909.86</v>
      </c>
      <c r="I488" s="137"/>
      <c r="L488" s="133"/>
    </row>
    <row r="489" spans="1:23" s="2" customFormat="1" ht="37.5" customHeight="1">
      <c r="A489" s="29"/>
      <c r="B489" s="113"/>
      <c r="C489" s="114" t="s">
        <v>472</v>
      </c>
      <c r="D489" s="114" t="s">
        <v>97</v>
      </c>
      <c r="E489" s="115" t="s">
        <v>473</v>
      </c>
      <c r="F489" s="116" t="s">
        <v>474</v>
      </c>
      <c r="G489" s="117" t="s">
        <v>140</v>
      </c>
      <c r="H489" s="118">
        <v>80.8</v>
      </c>
      <c r="I489" s="1165"/>
      <c r="J489" s="118"/>
      <c r="K489" s="119"/>
      <c r="L489" s="30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</row>
    <row r="490" spans="1:23" s="2" customFormat="1" ht="31.5" customHeight="1">
      <c r="A490" s="29"/>
      <c r="B490" s="113"/>
      <c r="C490" s="138" t="s">
        <v>475</v>
      </c>
      <c r="D490" s="138" t="s">
        <v>265</v>
      </c>
      <c r="E490" s="139" t="s">
        <v>476</v>
      </c>
      <c r="F490" s="140" t="s">
        <v>477</v>
      </c>
      <c r="G490" s="141" t="s">
        <v>134</v>
      </c>
      <c r="H490" s="142">
        <v>20.2</v>
      </c>
      <c r="I490" s="1170"/>
      <c r="J490" s="142"/>
      <c r="K490" s="143"/>
      <c r="L490" s="144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</row>
    <row r="491" spans="1:23" s="14" customFormat="1">
      <c r="B491" s="127"/>
      <c r="D491" s="123" t="s">
        <v>103</v>
      </c>
      <c r="F491" s="129" t="s">
        <v>478</v>
      </c>
      <c r="H491" s="130">
        <v>20.2</v>
      </c>
      <c r="I491" s="1167"/>
      <c r="L491" s="127"/>
    </row>
    <row r="492" spans="1:23" s="2" customFormat="1" ht="42.75" customHeight="1">
      <c r="A492" s="29"/>
      <c r="B492" s="113"/>
      <c r="C492" s="114" t="s">
        <v>479</v>
      </c>
      <c r="D492" s="114" t="s">
        <v>97</v>
      </c>
      <c r="E492" s="115" t="s">
        <v>480</v>
      </c>
      <c r="F492" s="116" t="s">
        <v>481</v>
      </c>
      <c r="G492" s="117" t="s">
        <v>140</v>
      </c>
      <c r="H492" s="118">
        <v>257.10000000000002</v>
      </c>
      <c r="I492" s="1165"/>
      <c r="J492" s="118"/>
      <c r="K492" s="119"/>
      <c r="L492" s="30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</row>
    <row r="493" spans="1:23" s="2" customFormat="1" ht="28.5" customHeight="1">
      <c r="A493" s="29"/>
      <c r="B493" s="113"/>
      <c r="C493" s="138" t="s">
        <v>482</v>
      </c>
      <c r="D493" s="138" t="s">
        <v>265</v>
      </c>
      <c r="E493" s="139" t="s">
        <v>483</v>
      </c>
      <c r="F493" s="140" t="s">
        <v>484</v>
      </c>
      <c r="G493" s="141" t="s">
        <v>134</v>
      </c>
      <c r="H493" s="142">
        <v>77.13</v>
      </c>
      <c r="I493" s="1170"/>
      <c r="J493" s="142"/>
      <c r="K493" s="143"/>
      <c r="L493" s="144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</row>
    <row r="494" spans="1:23" s="14" customFormat="1">
      <c r="B494" s="127"/>
      <c r="D494" s="123" t="s">
        <v>103</v>
      </c>
      <c r="F494" s="129" t="s">
        <v>485</v>
      </c>
      <c r="H494" s="130">
        <v>77.13</v>
      </c>
      <c r="I494" s="1167"/>
      <c r="L494" s="127"/>
    </row>
    <row r="495" spans="1:23" s="2" customFormat="1" ht="33" customHeight="1">
      <c r="A495" s="29"/>
      <c r="B495" s="113"/>
      <c r="C495" s="114" t="s">
        <v>486</v>
      </c>
      <c r="D495" s="114" t="s">
        <v>97</v>
      </c>
      <c r="E495" s="115" t="s">
        <v>487</v>
      </c>
      <c r="F495" s="116" t="s">
        <v>488</v>
      </c>
      <c r="G495" s="117" t="s">
        <v>140</v>
      </c>
      <c r="H495" s="118">
        <v>212.1</v>
      </c>
      <c r="I495" s="1165"/>
      <c r="J495" s="118"/>
      <c r="K495" s="119"/>
      <c r="L495" s="30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</row>
    <row r="496" spans="1:23" s="2" customFormat="1" ht="30" customHeight="1">
      <c r="A496" s="29"/>
      <c r="B496" s="113"/>
      <c r="C496" s="138" t="s">
        <v>489</v>
      </c>
      <c r="D496" s="138" t="s">
        <v>265</v>
      </c>
      <c r="E496" s="139" t="s">
        <v>476</v>
      </c>
      <c r="F496" s="140" t="s">
        <v>477</v>
      </c>
      <c r="G496" s="141" t="s">
        <v>134</v>
      </c>
      <c r="H496" s="142">
        <v>84.84</v>
      </c>
      <c r="I496" s="1170"/>
      <c r="J496" s="142"/>
      <c r="K496" s="143"/>
      <c r="L496" s="144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</row>
    <row r="497" spans="1:23" s="14" customFormat="1">
      <c r="B497" s="127"/>
      <c r="D497" s="123" t="s">
        <v>103</v>
      </c>
      <c r="F497" s="129" t="s">
        <v>490</v>
      </c>
      <c r="H497" s="130">
        <v>84.84</v>
      </c>
      <c r="I497" s="1167"/>
      <c r="L497" s="127"/>
    </row>
    <row r="498" spans="1:23" s="2" customFormat="1" ht="31.5" customHeight="1">
      <c r="A498" s="29"/>
      <c r="B498" s="113"/>
      <c r="C498" s="114" t="s">
        <v>491</v>
      </c>
      <c r="D498" s="114" t="s">
        <v>97</v>
      </c>
      <c r="E498" s="115" t="s">
        <v>492</v>
      </c>
      <c r="F498" s="116" t="s">
        <v>493</v>
      </c>
      <c r="G498" s="117" t="s">
        <v>416</v>
      </c>
      <c r="H498" s="1165"/>
      <c r="I498" s="1165">
        <v>2.8</v>
      </c>
      <c r="J498" s="118"/>
      <c r="K498" s="119"/>
      <c r="L498" s="30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</row>
    <row r="499" spans="1:23" s="12" customFormat="1" ht="22.9" customHeight="1">
      <c r="B499" s="104"/>
      <c r="D499" s="105" t="s">
        <v>49</v>
      </c>
      <c r="E499" s="111" t="s">
        <v>494</v>
      </c>
      <c r="F499" s="111" t="s">
        <v>495</v>
      </c>
      <c r="I499" s="107"/>
      <c r="J499" s="112"/>
      <c r="L499" s="104"/>
    </row>
    <row r="500" spans="1:23" s="2" customFormat="1" ht="27.75" customHeight="1">
      <c r="A500" s="29"/>
      <c r="B500" s="113"/>
      <c r="C500" s="114" t="s">
        <v>496</v>
      </c>
      <c r="D500" s="114" t="s">
        <v>97</v>
      </c>
      <c r="E500" s="115" t="s">
        <v>497</v>
      </c>
      <c r="F500" s="116" t="s">
        <v>498</v>
      </c>
      <c r="G500" s="117" t="s">
        <v>134</v>
      </c>
      <c r="H500" s="118">
        <v>737.28</v>
      </c>
      <c r="I500" s="1165"/>
      <c r="J500" s="118"/>
      <c r="K500" s="119"/>
      <c r="L500" s="30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</row>
    <row r="501" spans="1:23" s="13" customFormat="1">
      <c r="B501" s="122"/>
      <c r="D501" s="123" t="s">
        <v>103</v>
      </c>
      <c r="E501" s="124" t="s">
        <v>1</v>
      </c>
      <c r="F501" s="125" t="s">
        <v>251</v>
      </c>
      <c r="H501" s="124" t="s">
        <v>1</v>
      </c>
      <c r="I501" s="1166"/>
      <c r="L501" s="122"/>
    </row>
    <row r="502" spans="1:23" s="14" customFormat="1">
      <c r="B502" s="127"/>
      <c r="D502" s="123" t="s">
        <v>103</v>
      </c>
      <c r="E502" s="128" t="s">
        <v>1</v>
      </c>
      <c r="F502" s="129" t="s">
        <v>422</v>
      </c>
      <c r="H502" s="130">
        <v>592.01</v>
      </c>
      <c r="I502" s="1167"/>
      <c r="L502" s="127"/>
    </row>
    <row r="503" spans="1:23" s="14" customFormat="1">
      <c r="B503" s="127"/>
      <c r="D503" s="123" t="s">
        <v>103</v>
      </c>
      <c r="E503" s="128" t="s">
        <v>1</v>
      </c>
      <c r="F503" s="129" t="s">
        <v>423</v>
      </c>
      <c r="H503" s="130">
        <v>158.22999999999999</v>
      </c>
      <c r="I503" s="1167"/>
      <c r="L503" s="127"/>
    </row>
    <row r="504" spans="1:23" s="14" customFormat="1">
      <c r="B504" s="127"/>
      <c r="D504" s="123" t="s">
        <v>103</v>
      </c>
      <c r="E504" s="128" t="s">
        <v>1</v>
      </c>
      <c r="F504" s="129" t="s">
        <v>424</v>
      </c>
      <c r="H504" s="130">
        <v>-46.8</v>
      </c>
      <c r="I504" s="1167"/>
      <c r="L504" s="127"/>
    </row>
    <row r="505" spans="1:23" s="16" customFormat="1">
      <c r="B505" s="145"/>
      <c r="D505" s="123" t="s">
        <v>103</v>
      </c>
      <c r="E505" s="146" t="s">
        <v>1</v>
      </c>
      <c r="F505" s="147" t="s">
        <v>429</v>
      </c>
      <c r="H505" s="148">
        <v>703.44</v>
      </c>
      <c r="I505" s="1171"/>
      <c r="L505" s="145"/>
    </row>
    <row r="506" spans="1:23" s="13" customFormat="1">
      <c r="B506" s="122"/>
      <c r="D506" s="123" t="s">
        <v>103</v>
      </c>
      <c r="E506" s="124" t="s">
        <v>1</v>
      </c>
      <c r="F506" s="125" t="s">
        <v>430</v>
      </c>
      <c r="H506" s="124" t="s">
        <v>1</v>
      </c>
      <c r="I506" s="1166"/>
      <c r="L506" s="122"/>
    </row>
    <row r="507" spans="1:23" s="14" customFormat="1">
      <c r="B507" s="127"/>
      <c r="D507" s="123" t="s">
        <v>103</v>
      </c>
      <c r="E507" s="128" t="s">
        <v>1</v>
      </c>
      <c r="F507" s="129" t="s">
        <v>431</v>
      </c>
      <c r="H507" s="130">
        <v>33.840000000000003</v>
      </c>
      <c r="I507" s="1167"/>
      <c r="L507" s="127"/>
    </row>
    <row r="508" spans="1:23" s="16" customFormat="1">
      <c r="B508" s="145"/>
      <c r="D508" s="123" t="s">
        <v>103</v>
      </c>
      <c r="E508" s="146" t="s">
        <v>1</v>
      </c>
      <c r="F508" s="147" t="s">
        <v>429</v>
      </c>
      <c r="H508" s="148">
        <v>33.840000000000003</v>
      </c>
      <c r="I508" s="1171"/>
      <c r="L508" s="145"/>
    </row>
    <row r="509" spans="1:23" s="15" customFormat="1">
      <c r="B509" s="133"/>
      <c r="D509" s="123" t="s">
        <v>103</v>
      </c>
      <c r="E509" s="134" t="s">
        <v>1</v>
      </c>
      <c r="F509" s="135" t="s">
        <v>131</v>
      </c>
      <c r="H509" s="136">
        <v>737.28</v>
      </c>
      <c r="I509" s="1168"/>
      <c r="L509" s="133"/>
    </row>
    <row r="510" spans="1:23" s="2" customFormat="1" ht="27" customHeight="1">
      <c r="A510" s="29"/>
      <c r="B510" s="113"/>
      <c r="C510" s="138" t="s">
        <v>499</v>
      </c>
      <c r="D510" s="138" t="s">
        <v>265</v>
      </c>
      <c r="E510" s="139" t="s">
        <v>500</v>
      </c>
      <c r="F510" s="140" t="s">
        <v>501</v>
      </c>
      <c r="G510" s="141" t="s">
        <v>134</v>
      </c>
      <c r="H510" s="142">
        <v>1533.54</v>
      </c>
      <c r="I510" s="1170"/>
      <c r="J510" s="142"/>
      <c r="K510" s="143"/>
      <c r="L510" s="144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</row>
    <row r="511" spans="1:23" s="14" customFormat="1">
      <c r="B511" s="127"/>
      <c r="D511" s="123" t="s">
        <v>103</v>
      </c>
      <c r="F511" s="129" t="s">
        <v>502</v>
      </c>
      <c r="H511" s="130">
        <v>1533.54</v>
      </c>
      <c r="I511" s="1167"/>
      <c r="L511" s="127"/>
    </row>
    <row r="512" spans="1:23" s="2" customFormat="1" ht="21.75" customHeight="1">
      <c r="A512" s="29"/>
      <c r="B512" s="113"/>
      <c r="C512" s="114" t="s">
        <v>503</v>
      </c>
      <c r="D512" s="114" t="s">
        <v>97</v>
      </c>
      <c r="E512" s="115" t="s">
        <v>504</v>
      </c>
      <c r="F512" s="116" t="s">
        <v>505</v>
      </c>
      <c r="G512" s="117" t="s">
        <v>134</v>
      </c>
      <c r="H512" s="118">
        <v>64.28</v>
      </c>
      <c r="I512" s="1165"/>
      <c r="J512" s="118"/>
      <c r="K512" s="119"/>
      <c r="L512" s="30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</row>
    <row r="513" spans="1:23" s="14" customFormat="1">
      <c r="B513" s="127"/>
      <c r="D513" s="123" t="s">
        <v>103</v>
      </c>
      <c r="E513" s="128" t="s">
        <v>1</v>
      </c>
      <c r="F513" s="129" t="s">
        <v>506</v>
      </c>
      <c r="H513" s="130">
        <v>64.28</v>
      </c>
      <c r="I513" s="1167"/>
      <c r="L513" s="127"/>
    </row>
    <row r="514" spans="1:23" s="2" customFormat="1" ht="27.75" customHeight="1">
      <c r="A514" s="29"/>
      <c r="B514" s="113"/>
      <c r="C514" s="138" t="s">
        <v>507</v>
      </c>
      <c r="D514" s="138" t="s">
        <v>265</v>
      </c>
      <c r="E514" s="139" t="s">
        <v>508</v>
      </c>
      <c r="F514" s="140" t="s">
        <v>509</v>
      </c>
      <c r="G514" s="141" t="s">
        <v>134</v>
      </c>
      <c r="H514" s="142">
        <v>67.489999999999995</v>
      </c>
      <c r="I514" s="1170"/>
      <c r="J514" s="142"/>
      <c r="K514" s="143"/>
      <c r="L514" s="144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</row>
    <row r="515" spans="1:23" s="14" customFormat="1">
      <c r="B515" s="127"/>
      <c r="D515" s="123" t="s">
        <v>103</v>
      </c>
      <c r="F515" s="129" t="s">
        <v>510</v>
      </c>
      <c r="H515" s="130">
        <v>67.489999999999995</v>
      </c>
      <c r="I515" s="1167"/>
      <c r="L515" s="127"/>
    </row>
    <row r="516" spans="1:23" s="2" customFormat="1" ht="28.5" customHeight="1">
      <c r="A516" s="29"/>
      <c r="B516" s="113"/>
      <c r="C516" s="114" t="s">
        <v>511</v>
      </c>
      <c r="D516" s="114" t="s">
        <v>97</v>
      </c>
      <c r="E516" s="115" t="s">
        <v>512</v>
      </c>
      <c r="F516" s="116" t="s">
        <v>513</v>
      </c>
      <c r="G516" s="117" t="s">
        <v>416</v>
      </c>
      <c r="H516" s="1165"/>
      <c r="I516" s="1165">
        <v>1.4</v>
      </c>
      <c r="J516" s="118"/>
      <c r="K516" s="119"/>
      <c r="L516" s="30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</row>
    <row r="517" spans="1:23" s="12" customFormat="1" ht="22.9" customHeight="1">
      <c r="B517" s="104"/>
      <c r="D517" s="105" t="s">
        <v>49</v>
      </c>
      <c r="E517" s="111" t="s">
        <v>514</v>
      </c>
      <c r="F517" s="111" t="s">
        <v>515</v>
      </c>
      <c r="I517" s="107"/>
      <c r="J517" s="112"/>
      <c r="L517" s="104"/>
    </row>
    <row r="518" spans="1:23" s="2" customFormat="1" ht="21.75" customHeight="1">
      <c r="A518" s="29"/>
      <c r="B518" s="113"/>
      <c r="C518" s="114" t="s">
        <v>516</v>
      </c>
      <c r="D518" s="114" t="s">
        <v>97</v>
      </c>
      <c r="E518" s="115" t="s">
        <v>517</v>
      </c>
      <c r="F518" s="116" t="s">
        <v>518</v>
      </c>
      <c r="G518" s="117" t="s">
        <v>268</v>
      </c>
      <c r="H518" s="118">
        <v>3</v>
      </c>
      <c r="I518" s="1165"/>
      <c r="J518" s="118"/>
      <c r="K518" s="119"/>
      <c r="L518" s="30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</row>
    <row r="519" spans="1:23" s="2" customFormat="1" ht="21.75" customHeight="1">
      <c r="A519" s="29"/>
      <c r="B519" s="113"/>
      <c r="C519" s="138" t="s">
        <v>519</v>
      </c>
      <c r="D519" s="138" t="s">
        <v>265</v>
      </c>
      <c r="E519" s="139" t="s">
        <v>520</v>
      </c>
      <c r="F519" s="159" t="s">
        <v>2578</v>
      </c>
      <c r="G519" s="141" t="s">
        <v>268</v>
      </c>
      <c r="H519" s="142">
        <v>3</v>
      </c>
      <c r="I519" s="1170"/>
      <c r="J519" s="142"/>
      <c r="K519" s="143"/>
      <c r="L519" s="144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</row>
    <row r="520" spans="1:23" s="2" customFormat="1" ht="18.75" customHeight="1">
      <c r="A520" s="29"/>
      <c r="B520" s="113"/>
      <c r="C520" s="114" t="s">
        <v>521</v>
      </c>
      <c r="D520" s="114" t="s">
        <v>97</v>
      </c>
      <c r="E520" s="115" t="s">
        <v>522</v>
      </c>
      <c r="F520" s="116" t="s">
        <v>523</v>
      </c>
      <c r="G520" s="117" t="s">
        <v>268</v>
      </c>
      <c r="H520" s="118">
        <v>8</v>
      </c>
      <c r="I520" s="1165"/>
      <c r="J520" s="118"/>
      <c r="K520" s="119"/>
      <c r="L520" s="30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</row>
    <row r="521" spans="1:23" s="2" customFormat="1" ht="21.75" customHeight="1">
      <c r="A521" s="29"/>
      <c r="B521" s="113"/>
      <c r="C521" s="114" t="s">
        <v>524</v>
      </c>
      <c r="D521" s="114" t="s">
        <v>97</v>
      </c>
      <c r="E521" s="115" t="s">
        <v>525</v>
      </c>
      <c r="F521" s="116" t="s">
        <v>526</v>
      </c>
      <c r="G521" s="117" t="s">
        <v>268</v>
      </c>
      <c r="H521" s="118">
        <v>8</v>
      </c>
      <c r="I521" s="1165"/>
      <c r="J521" s="118"/>
      <c r="K521" s="119"/>
      <c r="L521" s="30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</row>
    <row r="522" spans="1:23" s="2" customFormat="1" ht="43.5" customHeight="1">
      <c r="A522" s="29"/>
      <c r="B522" s="113"/>
      <c r="C522" s="138" t="s">
        <v>527</v>
      </c>
      <c r="D522" s="138" t="s">
        <v>265</v>
      </c>
      <c r="E522" s="139" t="s">
        <v>528</v>
      </c>
      <c r="F522" s="140" t="s">
        <v>529</v>
      </c>
      <c r="G522" s="141" t="s">
        <v>268</v>
      </c>
      <c r="H522" s="142">
        <v>8</v>
      </c>
      <c r="I522" s="1170"/>
      <c r="J522" s="142"/>
      <c r="K522" s="143"/>
      <c r="L522" s="144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</row>
    <row r="523" spans="1:23" s="2" customFormat="1" ht="29.25" customHeight="1">
      <c r="A523" s="29"/>
      <c r="B523" s="113"/>
      <c r="C523" s="114" t="s">
        <v>530</v>
      </c>
      <c r="D523" s="114" t="s">
        <v>97</v>
      </c>
      <c r="E523" s="115" t="s">
        <v>531</v>
      </c>
      <c r="F523" s="116" t="s">
        <v>532</v>
      </c>
      <c r="G523" s="117" t="s">
        <v>416</v>
      </c>
      <c r="H523" s="1165"/>
      <c r="I523" s="1165">
        <v>1.1000000000000001</v>
      </c>
      <c r="J523" s="118"/>
      <c r="K523" s="119"/>
      <c r="L523" s="30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</row>
    <row r="524" spans="1:23" s="12" customFormat="1" ht="22.9" customHeight="1">
      <c r="B524" s="104"/>
      <c r="D524" s="105" t="s">
        <v>49</v>
      </c>
      <c r="E524" s="111" t="s">
        <v>533</v>
      </c>
      <c r="F524" s="111" t="s">
        <v>534</v>
      </c>
      <c r="I524" s="1169"/>
      <c r="J524" s="112"/>
      <c r="L524" s="104"/>
    </row>
    <row r="525" spans="1:23" s="2" customFormat="1" ht="30.75" customHeight="1">
      <c r="A525" s="29"/>
      <c r="B525" s="113"/>
      <c r="C525" s="114" t="s">
        <v>535</v>
      </c>
      <c r="D525" s="114" t="s">
        <v>97</v>
      </c>
      <c r="E525" s="115" t="s">
        <v>536</v>
      </c>
      <c r="F525" s="116" t="s">
        <v>537</v>
      </c>
      <c r="G525" s="117" t="s">
        <v>140</v>
      </c>
      <c r="H525" s="118">
        <v>7.5</v>
      </c>
      <c r="I525" s="1165"/>
      <c r="J525" s="118"/>
      <c r="K525" s="119"/>
      <c r="L525" s="30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</row>
    <row r="526" spans="1:23" s="2" customFormat="1" ht="29.25" customHeight="1">
      <c r="A526" s="29"/>
      <c r="B526" s="113"/>
      <c r="C526" s="114" t="s">
        <v>538</v>
      </c>
      <c r="D526" s="114" t="s">
        <v>97</v>
      </c>
      <c r="E526" s="115" t="s">
        <v>539</v>
      </c>
      <c r="F526" s="116" t="s">
        <v>540</v>
      </c>
      <c r="G526" s="117" t="s">
        <v>140</v>
      </c>
      <c r="H526" s="118">
        <v>7.5</v>
      </c>
      <c r="I526" s="1165"/>
      <c r="J526" s="118"/>
      <c r="K526" s="119"/>
      <c r="L526" s="30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</row>
    <row r="527" spans="1:23" s="2" customFormat="1" ht="33" customHeight="1">
      <c r="A527" s="29"/>
      <c r="B527" s="113"/>
      <c r="C527" s="114" t="s">
        <v>541</v>
      </c>
      <c r="D527" s="114" t="s">
        <v>97</v>
      </c>
      <c r="E527" s="115" t="s">
        <v>542</v>
      </c>
      <c r="F527" s="116" t="s">
        <v>543</v>
      </c>
      <c r="G527" s="117" t="s">
        <v>268</v>
      </c>
      <c r="H527" s="118">
        <v>1</v>
      </c>
      <c r="I527" s="1165"/>
      <c r="J527" s="118"/>
      <c r="K527" s="119"/>
      <c r="L527" s="30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</row>
    <row r="528" spans="1:23" s="2" customFormat="1" ht="37.9" customHeight="1">
      <c r="A528" s="29"/>
      <c r="B528" s="113"/>
      <c r="C528" s="114" t="s">
        <v>544</v>
      </c>
      <c r="D528" s="114" t="s">
        <v>97</v>
      </c>
      <c r="E528" s="115" t="s">
        <v>545</v>
      </c>
      <c r="F528" s="116" t="s">
        <v>546</v>
      </c>
      <c r="G528" s="117" t="s">
        <v>268</v>
      </c>
      <c r="H528" s="118">
        <v>2</v>
      </c>
      <c r="I528" s="1165"/>
      <c r="J528" s="118"/>
      <c r="K528" s="119"/>
      <c r="L528" s="30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</row>
    <row r="529" spans="1:23" s="2" customFormat="1" ht="21.75" customHeight="1">
      <c r="A529" s="29"/>
      <c r="B529" s="113"/>
      <c r="C529" s="138" t="s">
        <v>547</v>
      </c>
      <c r="D529" s="138" t="s">
        <v>265</v>
      </c>
      <c r="E529" s="139" t="s">
        <v>548</v>
      </c>
      <c r="F529" s="140" t="s">
        <v>549</v>
      </c>
      <c r="G529" s="141" t="s">
        <v>268</v>
      </c>
      <c r="H529" s="142">
        <v>2</v>
      </c>
      <c r="I529" s="1170"/>
      <c r="J529" s="142"/>
      <c r="K529" s="143"/>
      <c r="L529" s="144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</row>
    <row r="530" spans="1:23" s="2" customFormat="1" ht="31.5" customHeight="1">
      <c r="A530" s="29"/>
      <c r="B530" s="113"/>
      <c r="C530" s="114" t="s">
        <v>550</v>
      </c>
      <c r="D530" s="114" t="s">
        <v>97</v>
      </c>
      <c r="E530" s="115" t="s">
        <v>551</v>
      </c>
      <c r="F530" s="116" t="s">
        <v>552</v>
      </c>
      <c r="G530" s="117" t="s">
        <v>268</v>
      </c>
      <c r="H530" s="118">
        <v>1</v>
      </c>
      <c r="I530" s="1165"/>
      <c r="J530" s="118"/>
      <c r="K530" s="119"/>
      <c r="L530" s="30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</row>
    <row r="531" spans="1:23" s="2" customFormat="1" ht="32.25" customHeight="1">
      <c r="A531" s="29"/>
      <c r="B531" s="113"/>
      <c r="C531" s="114" t="s">
        <v>553</v>
      </c>
      <c r="D531" s="114" t="s">
        <v>97</v>
      </c>
      <c r="E531" s="115" t="s">
        <v>554</v>
      </c>
      <c r="F531" s="116" t="s">
        <v>555</v>
      </c>
      <c r="G531" s="117" t="s">
        <v>140</v>
      </c>
      <c r="H531" s="118">
        <v>564.29999999999995</v>
      </c>
      <c r="I531" s="1165"/>
      <c r="J531" s="118"/>
      <c r="K531" s="119"/>
      <c r="L531" s="30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</row>
    <row r="532" spans="1:23" s="14" customFormat="1">
      <c r="B532" s="127"/>
      <c r="D532" s="123" t="s">
        <v>103</v>
      </c>
      <c r="E532" s="128" t="s">
        <v>1</v>
      </c>
      <c r="F532" s="129" t="s">
        <v>329</v>
      </c>
      <c r="H532" s="130">
        <v>78.900000000000006</v>
      </c>
      <c r="I532" s="1167"/>
      <c r="L532" s="127"/>
    </row>
    <row r="533" spans="1:23" s="14" customFormat="1">
      <c r="B533" s="127"/>
      <c r="D533" s="123" t="s">
        <v>103</v>
      </c>
      <c r="E533" s="128" t="s">
        <v>1</v>
      </c>
      <c r="F533" s="129" t="s">
        <v>330</v>
      </c>
      <c r="H533" s="130">
        <v>172.8</v>
      </c>
      <c r="I533" s="131"/>
      <c r="L533" s="127"/>
    </row>
    <row r="534" spans="1:23" s="14" customFormat="1">
      <c r="B534" s="127"/>
      <c r="D534" s="123" t="s">
        <v>103</v>
      </c>
      <c r="E534" s="128" t="s">
        <v>1</v>
      </c>
      <c r="F534" s="129" t="s">
        <v>556</v>
      </c>
      <c r="H534" s="130">
        <v>312.60000000000002</v>
      </c>
      <c r="I534" s="131"/>
      <c r="L534" s="127"/>
    </row>
    <row r="535" spans="1:23" s="15" customFormat="1">
      <c r="B535" s="133"/>
      <c r="D535" s="123" t="s">
        <v>103</v>
      </c>
      <c r="E535" s="134" t="s">
        <v>1</v>
      </c>
      <c r="F535" s="135" t="s">
        <v>131</v>
      </c>
      <c r="H535" s="136">
        <v>564.29999999999995</v>
      </c>
      <c r="I535" s="137"/>
      <c r="L535" s="133"/>
    </row>
    <row r="536" spans="1:23" s="2" customFormat="1" ht="29.25" customHeight="1">
      <c r="A536" s="29"/>
      <c r="B536" s="113"/>
      <c r="C536" s="114" t="s">
        <v>557</v>
      </c>
      <c r="D536" s="114" t="s">
        <v>97</v>
      </c>
      <c r="E536" s="115" t="s">
        <v>558</v>
      </c>
      <c r="F536" s="116" t="s">
        <v>559</v>
      </c>
      <c r="G536" s="117" t="s">
        <v>140</v>
      </c>
      <c r="H536" s="1165">
        <v>564.29999999999995</v>
      </c>
      <c r="I536" s="1165"/>
      <c r="J536" s="118"/>
      <c r="K536" s="119"/>
      <c r="L536" s="30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</row>
    <row r="537" spans="1:23" s="2" customFormat="1" ht="39" customHeight="1">
      <c r="A537" s="29"/>
      <c r="B537" s="113"/>
      <c r="C537" s="114" t="s">
        <v>560</v>
      </c>
      <c r="D537" s="114" t="s">
        <v>97</v>
      </c>
      <c r="E537" s="115" t="s">
        <v>561</v>
      </c>
      <c r="F537" s="116" t="s">
        <v>562</v>
      </c>
      <c r="G537" s="117" t="s">
        <v>140</v>
      </c>
      <c r="H537" s="1165">
        <v>80.8</v>
      </c>
      <c r="I537" s="1165"/>
      <c r="J537" s="118"/>
      <c r="K537" s="119"/>
      <c r="L537" s="30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</row>
    <row r="538" spans="1:23" s="2" customFormat="1" ht="29.25" customHeight="1">
      <c r="A538" s="29"/>
      <c r="B538" s="113"/>
      <c r="C538" s="114" t="s">
        <v>563</v>
      </c>
      <c r="D538" s="114" t="s">
        <v>97</v>
      </c>
      <c r="E538" s="115" t="s">
        <v>564</v>
      </c>
      <c r="F538" s="116" t="s">
        <v>565</v>
      </c>
      <c r="G538" s="117" t="s">
        <v>140</v>
      </c>
      <c r="H538" s="1165">
        <v>80.8</v>
      </c>
      <c r="I538" s="1165"/>
      <c r="J538" s="118"/>
      <c r="K538" s="119"/>
      <c r="L538" s="30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</row>
    <row r="539" spans="1:23" s="2" customFormat="1" ht="33" customHeight="1">
      <c r="A539" s="29"/>
      <c r="B539" s="113"/>
      <c r="C539" s="114" t="s">
        <v>566</v>
      </c>
      <c r="D539" s="114" t="s">
        <v>97</v>
      </c>
      <c r="E539" s="115" t="s">
        <v>567</v>
      </c>
      <c r="F539" s="116" t="s">
        <v>568</v>
      </c>
      <c r="G539" s="117" t="s">
        <v>140</v>
      </c>
      <c r="H539" s="1165">
        <v>212.1</v>
      </c>
      <c r="I539" s="1165"/>
      <c r="J539" s="118"/>
      <c r="K539" s="119"/>
      <c r="L539" s="30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</row>
    <row r="540" spans="1:23" s="2" customFormat="1" ht="33" customHeight="1">
      <c r="A540" s="29"/>
      <c r="B540" s="113"/>
      <c r="C540" s="114" t="s">
        <v>569</v>
      </c>
      <c r="D540" s="114" t="s">
        <v>97</v>
      </c>
      <c r="E540" s="115" t="s">
        <v>570</v>
      </c>
      <c r="F540" s="116" t="s">
        <v>571</v>
      </c>
      <c r="G540" s="117" t="s">
        <v>140</v>
      </c>
      <c r="H540" s="1165">
        <v>7.5</v>
      </c>
      <c r="I540" s="1165"/>
      <c r="J540" s="118"/>
      <c r="K540" s="119"/>
      <c r="L540" s="30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</row>
    <row r="541" spans="1:23" s="2" customFormat="1" ht="30" customHeight="1">
      <c r="A541" s="29"/>
      <c r="B541" s="113"/>
      <c r="C541" s="114" t="s">
        <v>396</v>
      </c>
      <c r="D541" s="114" t="s">
        <v>97</v>
      </c>
      <c r="E541" s="115" t="s">
        <v>572</v>
      </c>
      <c r="F541" s="116" t="s">
        <v>573</v>
      </c>
      <c r="G541" s="117" t="s">
        <v>140</v>
      </c>
      <c r="H541" s="1165">
        <v>219.6</v>
      </c>
      <c r="I541" s="1165"/>
      <c r="J541" s="118"/>
      <c r="K541" s="119"/>
      <c r="L541" s="30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</row>
    <row r="542" spans="1:23" s="14" customFormat="1">
      <c r="B542" s="127"/>
      <c r="D542" s="123" t="s">
        <v>103</v>
      </c>
      <c r="E542" s="128" t="s">
        <v>1</v>
      </c>
      <c r="F542" s="129" t="s">
        <v>574</v>
      </c>
      <c r="H542" s="1172">
        <v>219.6</v>
      </c>
      <c r="I542" s="1167"/>
      <c r="L542" s="127"/>
    </row>
    <row r="543" spans="1:23" s="2" customFormat="1" ht="40.5" customHeight="1">
      <c r="A543" s="29"/>
      <c r="B543" s="113"/>
      <c r="C543" s="114" t="s">
        <v>575</v>
      </c>
      <c r="D543" s="114" t="s">
        <v>97</v>
      </c>
      <c r="E543" s="115" t="s">
        <v>576</v>
      </c>
      <c r="F543" s="116" t="s">
        <v>577</v>
      </c>
      <c r="G543" s="117" t="s">
        <v>268</v>
      </c>
      <c r="H543" s="1165">
        <v>2</v>
      </c>
      <c r="I543" s="1165"/>
      <c r="J543" s="118"/>
      <c r="K543" s="119"/>
      <c r="L543" s="30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</row>
    <row r="544" spans="1:23" s="2" customFormat="1" ht="28.5" customHeight="1">
      <c r="A544" s="29"/>
      <c r="B544" s="113"/>
      <c r="C544" s="138" t="s">
        <v>578</v>
      </c>
      <c r="D544" s="138" t="s">
        <v>265</v>
      </c>
      <c r="E544" s="139" t="s">
        <v>579</v>
      </c>
      <c r="F544" s="140" t="s">
        <v>580</v>
      </c>
      <c r="G544" s="141" t="s">
        <v>268</v>
      </c>
      <c r="H544" s="1170">
        <v>2</v>
      </c>
      <c r="I544" s="1170"/>
      <c r="J544" s="142"/>
      <c r="K544" s="143"/>
      <c r="L544" s="144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</row>
    <row r="545" spans="1:23" s="2" customFormat="1" ht="42" customHeight="1">
      <c r="A545" s="29"/>
      <c r="B545" s="113"/>
      <c r="C545" s="114" t="s">
        <v>581</v>
      </c>
      <c r="D545" s="114" t="s">
        <v>97</v>
      </c>
      <c r="E545" s="115" t="s">
        <v>582</v>
      </c>
      <c r="F545" s="116" t="s">
        <v>583</v>
      </c>
      <c r="G545" s="117" t="s">
        <v>268</v>
      </c>
      <c r="H545" s="1165">
        <v>1</v>
      </c>
      <c r="I545" s="1165"/>
      <c r="J545" s="118"/>
      <c r="K545" s="119"/>
      <c r="L545" s="30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</row>
    <row r="546" spans="1:23" s="2" customFormat="1" ht="28.5" customHeight="1">
      <c r="A546" s="29"/>
      <c r="B546" s="113"/>
      <c r="C546" s="138" t="s">
        <v>584</v>
      </c>
      <c r="D546" s="138" t="s">
        <v>265</v>
      </c>
      <c r="E546" s="139" t="s">
        <v>585</v>
      </c>
      <c r="F546" s="140" t="s">
        <v>586</v>
      </c>
      <c r="G546" s="141" t="s">
        <v>268</v>
      </c>
      <c r="H546" s="1170">
        <v>1</v>
      </c>
      <c r="I546" s="1170"/>
      <c r="J546" s="142"/>
      <c r="K546" s="143"/>
      <c r="L546" s="144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</row>
    <row r="547" spans="1:23" s="2" customFormat="1" ht="29.25" customHeight="1">
      <c r="A547" s="29"/>
      <c r="B547" s="113"/>
      <c r="C547" s="114" t="s">
        <v>587</v>
      </c>
      <c r="D547" s="114" t="s">
        <v>97</v>
      </c>
      <c r="E547" s="115" t="s">
        <v>588</v>
      </c>
      <c r="F547" s="116" t="s">
        <v>589</v>
      </c>
      <c r="G547" s="117" t="s">
        <v>140</v>
      </c>
      <c r="H547" s="1165">
        <v>3</v>
      </c>
      <c r="I547" s="1165"/>
      <c r="J547" s="118"/>
      <c r="K547" s="119"/>
      <c r="L547" s="30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</row>
    <row r="548" spans="1:23" s="2" customFormat="1" ht="29.25" customHeight="1">
      <c r="A548" s="29"/>
      <c r="B548" s="113"/>
      <c r="C548" s="114" t="s">
        <v>590</v>
      </c>
      <c r="D548" s="114" t="s">
        <v>97</v>
      </c>
      <c r="E548" s="115" t="s">
        <v>591</v>
      </c>
      <c r="F548" s="116" t="s">
        <v>592</v>
      </c>
      <c r="G548" s="117" t="s">
        <v>140</v>
      </c>
      <c r="H548" s="1165">
        <v>3</v>
      </c>
      <c r="I548" s="1165"/>
      <c r="J548" s="118"/>
      <c r="K548" s="119"/>
      <c r="L548" s="30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</row>
    <row r="549" spans="1:23" s="2" customFormat="1" ht="29.25" customHeight="1">
      <c r="A549" s="29"/>
      <c r="B549" s="113"/>
      <c r="C549" s="114" t="s">
        <v>593</v>
      </c>
      <c r="D549" s="114" t="s">
        <v>97</v>
      </c>
      <c r="E549" s="115" t="s">
        <v>594</v>
      </c>
      <c r="F549" s="116" t="s">
        <v>595</v>
      </c>
      <c r="G549" s="117" t="s">
        <v>416</v>
      </c>
      <c r="H549" s="1165"/>
      <c r="I549" s="1165">
        <v>1.9</v>
      </c>
      <c r="J549" s="118"/>
      <c r="K549" s="119"/>
      <c r="L549" s="30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</row>
    <row r="550" spans="1:23" s="12" customFormat="1" ht="22.9" customHeight="1">
      <c r="B550" s="104"/>
      <c r="D550" s="105" t="s">
        <v>49</v>
      </c>
      <c r="E550" s="111" t="s">
        <v>596</v>
      </c>
      <c r="F550" s="111" t="s">
        <v>597</v>
      </c>
      <c r="I550" s="107"/>
      <c r="J550" s="112"/>
      <c r="L550" s="104"/>
      <c r="M550" s="162"/>
      <c r="N550" s="162"/>
      <c r="O550" s="162"/>
      <c r="P550" s="162"/>
      <c r="Q550" s="162"/>
      <c r="R550" s="162"/>
    </row>
    <row r="551" spans="1:23" s="2" customFormat="1" ht="33" customHeight="1">
      <c r="A551" s="29"/>
      <c r="B551" s="113"/>
      <c r="C551" s="1144" t="s">
        <v>598</v>
      </c>
      <c r="D551" s="1144" t="s">
        <v>97</v>
      </c>
      <c r="E551" s="1233" t="s">
        <v>599</v>
      </c>
      <c r="F551" s="1236" t="s">
        <v>600</v>
      </c>
      <c r="G551" s="117" t="s">
        <v>140</v>
      </c>
      <c r="H551" s="118">
        <v>2098.1999999999998</v>
      </c>
      <c r="I551" s="1165"/>
      <c r="J551" s="118"/>
      <c r="K551" s="119"/>
      <c r="L551" s="30"/>
      <c r="M551" s="154"/>
      <c r="N551" s="172"/>
      <c r="O551" s="173"/>
      <c r="P551" s="1023"/>
      <c r="Q551" s="1421"/>
      <c r="R551" s="154"/>
      <c r="S551" s="29"/>
      <c r="T551" s="29"/>
      <c r="U551" s="29"/>
      <c r="V551" s="29"/>
      <c r="W551" s="29"/>
    </row>
    <row r="552" spans="1:23" s="13" customFormat="1">
      <c r="B552" s="122"/>
      <c r="D552" s="123" t="s">
        <v>103</v>
      </c>
      <c r="E552" s="124" t="s">
        <v>1</v>
      </c>
      <c r="F552" s="125" t="s">
        <v>336</v>
      </c>
      <c r="H552" s="124" t="s">
        <v>1</v>
      </c>
      <c r="I552" s="126"/>
      <c r="L552" s="122"/>
      <c r="M552" s="1240"/>
      <c r="N552" s="1240"/>
      <c r="O552" s="1240"/>
      <c r="P552" s="1240"/>
      <c r="Q552" s="1240"/>
      <c r="R552" s="1240"/>
    </row>
    <row r="553" spans="1:23" s="14" customFormat="1" ht="12.75">
      <c r="B553" s="127"/>
      <c r="D553" s="123" t="s">
        <v>103</v>
      </c>
      <c r="E553" s="128" t="s">
        <v>1</v>
      </c>
      <c r="F553" s="129" t="s">
        <v>337</v>
      </c>
      <c r="H553" s="130">
        <v>998.4</v>
      </c>
      <c r="I553" s="131"/>
      <c r="L553" s="127"/>
      <c r="M553" s="1237"/>
      <c r="N553" s="1428"/>
      <c r="O553" s="1377"/>
      <c r="P553" s="1237"/>
      <c r="Q553" s="1237"/>
      <c r="R553" s="1237"/>
    </row>
    <row r="554" spans="1:23" s="13" customFormat="1" ht="12.75">
      <c r="B554" s="122"/>
      <c r="D554" s="123" t="s">
        <v>103</v>
      </c>
      <c r="E554" s="124" t="s">
        <v>1</v>
      </c>
      <c r="F554" s="125" t="s">
        <v>169</v>
      </c>
      <c r="H554" s="124" t="s">
        <v>1</v>
      </c>
      <c r="I554" s="126"/>
      <c r="L554" s="122"/>
      <c r="M554" s="1240"/>
      <c r="N554" s="1429"/>
      <c r="O554" s="1240"/>
      <c r="P554" s="1240"/>
      <c r="Q554" s="1240"/>
      <c r="R554" s="1240"/>
    </row>
    <row r="555" spans="1:23" s="14" customFormat="1" ht="12.75">
      <c r="B555" s="127"/>
      <c r="D555" s="123" t="s">
        <v>103</v>
      </c>
      <c r="E555" s="128" t="s">
        <v>1</v>
      </c>
      <c r="F555" s="129" t="s">
        <v>338</v>
      </c>
      <c r="H555" s="130">
        <v>8.4</v>
      </c>
      <c r="I555" s="131"/>
      <c r="L555" s="127"/>
      <c r="M555" s="1237"/>
      <c r="N555" s="1430"/>
      <c r="O555" s="1377"/>
      <c r="P555" s="1237"/>
      <c r="Q555" s="1237"/>
      <c r="R555" s="1237"/>
    </row>
    <row r="556" spans="1:23" s="13" customFormat="1" ht="12.75">
      <c r="B556" s="122"/>
      <c r="D556" s="123" t="s">
        <v>103</v>
      </c>
      <c r="E556" s="124" t="s">
        <v>1</v>
      </c>
      <c r="F556" s="125" t="s">
        <v>171</v>
      </c>
      <c r="H556" s="124" t="s">
        <v>1</v>
      </c>
      <c r="I556" s="126"/>
      <c r="L556" s="122"/>
      <c r="M556" s="1240"/>
      <c r="N556" s="1429"/>
      <c r="O556" s="1240"/>
      <c r="P556" s="1240"/>
      <c r="Q556" s="1240"/>
      <c r="R556" s="1240"/>
    </row>
    <row r="557" spans="1:23" s="14" customFormat="1" ht="12.75">
      <c r="B557" s="127"/>
      <c r="D557" s="123" t="s">
        <v>103</v>
      </c>
      <c r="E557" s="128" t="s">
        <v>1</v>
      </c>
      <c r="F557" s="129" t="s">
        <v>339</v>
      </c>
      <c r="H557" s="130">
        <v>158.4</v>
      </c>
      <c r="I557" s="131"/>
      <c r="L557" s="127"/>
      <c r="M557" s="1237"/>
      <c r="N557" s="1430"/>
      <c r="O557" s="1377"/>
      <c r="P557" s="1237"/>
      <c r="Q557" s="1237"/>
      <c r="R557" s="1237"/>
    </row>
    <row r="558" spans="1:23" s="13" customFormat="1" ht="12.75">
      <c r="B558" s="122"/>
      <c r="D558" s="123" t="s">
        <v>103</v>
      </c>
      <c r="E558" s="124" t="s">
        <v>1</v>
      </c>
      <c r="F558" s="125" t="s">
        <v>173</v>
      </c>
      <c r="H558" s="124" t="s">
        <v>1</v>
      </c>
      <c r="I558" s="126"/>
      <c r="L558" s="122"/>
      <c r="M558" s="1240"/>
      <c r="N558" s="1431"/>
      <c r="O558" s="1240"/>
      <c r="P558" s="1240"/>
      <c r="Q558" s="1240"/>
      <c r="R558" s="1240"/>
    </row>
    <row r="559" spans="1:23" s="14" customFormat="1" ht="12.75">
      <c r="B559" s="127"/>
      <c r="D559" s="123" t="s">
        <v>103</v>
      </c>
      <c r="E559" s="128" t="s">
        <v>1</v>
      </c>
      <c r="F559" s="129" t="s">
        <v>340</v>
      </c>
      <c r="H559" s="130">
        <v>92.4</v>
      </c>
      <c r="I559" s="131"/>
      <c r="L559" s="127"/>
      <c r="M559" s="1237"/>
      <c r="N559" s="1430"/>
      <c r="O559" s="1377"/>
      <c r="P559" s="1237"/>
      <c r="Q559" s="1237"/>
      <c r="R559" s="1237"/>
    </row>
    <row r="560" spans="1:23" s="13" customFormat="1" ht="12.75">
      <c r="B560" s="122"/>
      <c r="D560" s="123" t="s">
        <v>103</v>
      </c>
      <c r="E560" s="124" t="s">
        <v>1</v>
      </c>
      <c r="F560" s="125" t="s">
        <v>175</v>
      </c>
      <c r="H560" s="124" t="s">
        <v>1</v>
      </c>
      <c r="I560" s="126"/>
      <c r="L560" s="122"/>
      <c r="M560" s="1240"/>
      <c r="N560" s="1431"/>
      <c r="O560" s="1240"/>
      <c r="P560" s="1240"/>
      <c r="Q560" s="1240"/>
      <c r="R560" s="1240"/>
    </row>
    <row r="561" spans="2:18" s="14" customFormat="1" ht="12.75">
      <c r="B561" s="127"/>
      <c r="D561" s="123" t="s">
        <v>103</v>
      </c>
      <c r="E561" s="128" t="s">
        <v>1</v>
      </c>
      <c r="F561" s="129" t="s">
        <v>341</v>
      </c>
      <c r="H561" s="130">
        <v>6.6</v>
      </c>
      <c r="I561" s="131"/>
      <c r="L561" s="127"/>
      <c r="M561" s="1237"/>
      <c r="N561" s="1430"/>
      <c r="O561" s="1377"/>
      <c r="P561" s="1237"/>
      <c r="Q561" s="1237"/>
      <c r="R561" s="1237"/>
    </row>
    <row r="562" spans="2:18" s="13" customFormat="1" ht="12.75">
      <c r="B562" s="122"/>
      <c r="D562" s="123" t="s">
        <v>103</v>
      </c>
      <c r="E562" s="124" t="s">
        <v>1</v>
      </c>
      <c r="F562" s="125" t="s">
        <v>177</v>
      </c>
      <c r="H562" s="124" t="s">
        <v>1</v>
      </c>
      <c r="I562" s="126"/>
      <c r="L562" s="122"/>
      <c r="M562" s="1240"/>
      <c r="N562" s="1431"/>
      <c r="O562" s="1240"/>
      <c r="P562" s="1240"/>
      <c r="Q562" s="1240"/>
      <c r="R562" s="1240"/>
    </row>
    <row r="563" spans="2:18" s="14" customFormat="1" ht="12.75">
      <c r="B563" s="127"/>
      <c r="D563" s="123" t="s">
        <v>103</v>
      </c>
      <c r="E563" s="128" t="s">
        <v>1</v>
      </c>
      <c r="F563" s="129" t="s">
        <v>342</v>
      </c>
      <c r="H563" s="130">
        <v>75.599999999999994</v>
      </c>
      <c r="I563" s="131"/>
      <c r="L563" s="127"/>
      <c r="M563" s="1237"/>
      <c r="N563" s="1430"/>
      <c r="O563" s="1377"/>
      <c r="P563" s="1237"/>
      <c r="Q563" s="1237"/>
      <c r="R563" s="1237"/>
    </row>
    <row r="564" spans="2:18" s="13" customFormat="1" ht="12.75">
      <c r="B564" s="122"/>
      <c r="D564" s="123" t="s">
        <v>103</v>
      </c>
      <c r="E564" s="124" t="s">
        <v>1</v>
      </c>
      <c r="F564" s="125" t="s">
        <v>179</v>
      </c>
      <c r="H564" s="124" t="s">
        <v>1</v>
      </c>
      <c r="I564" s="126"/>
      <c r="L564" s="122"/>
      <c r="N564" s="1076"/>
    </row>
    <row r="565" spans="2:18" s="14" customFormat="1" ht="12.75">
      <c r="B565" s="127"/>
      <c r="D565" s="123" t="s">
        <v>103</v>
      </c>
      <c r="E565" s="128" t="s">
        <v>1</v>
      </c>
      <c r="F565" s="129" t="s">
        <v>343</v>
      </c>
      <c r="H565" s="130">
        <v>108</v>
      </c>
      <c r="I565" s="131"/>
      <c r="L565" s="127"/>
      <c r="N565" s="1075"/>
      <c r="O565" s="163"/>
    </row>
    <row r="566" spans="2:18" s="13" customFormat="1" ht="12.75">
      <c r="B566" s="122"/>
      <c r="D566" s="123" t="s">
        <v>103</v>
      </c>
      <c r="E566" s="124" t="s">
        <v>1</v>
      </c>
      <c r="F566" s="125" t="s">
        <v>181</v>
      </c>
      <c r="H566" s="124" t="s">
        <v>1</v>
      </c>
      <c r="I566" s="126"/>
      <c r="L566" s="122"/>
      <c r="N566" s="1076"/>
    </row>
    <row r="567" spans="2:18" s="14" customFormat="1" ht="12.75">
      <c r="B567" s="127"/>
      <c r="D567" s="123" t="s">
        <v>103</v>
      </c>
      <c r="E567" s="128" t="s">
        <v>1</v>
      </c>
      <c r="F567" s="129" t="s">
        <v>344</v>
      </c>
      <c r="H567" s="130">
        <v>372</v>
      </c>
      <c r="I567" s="131"/>
      <c r="L567" s="127"/>
      <c r="N567" s="1075"/>
      <c r="O567" s="163"/>
    </row>
    <row r="568" spans="2:18" s="14" customFormat="1" ht="12.75">
      <c r="B568" s="127"/>
      <c r="D568" s="123" t="s">
        <v>103</v>
      </c>
      <c r="E568" s="128"/>
      <c r="F568" s="125" t="s">
        <v>2767</v>
      </c>
      <c r="H568" s="130"/>
      <c r="I568" s="131"/>
      <c r="L568" s="127"/>
      <c r="N568" s="1075"/>
      <c r="O568" s="163"/>
    </row>
    <row r="569" spans="2:18" s="14" customFormat="1" ht="12.75">
      <c r="B569" s="127"/>
      <c r="D569" s="123" t="s">
        <v>103</v>
      </c>
      <c r="E569" s="128"/>
      <c r="F569" s="129" t="s">
        <v>2765</v>
      </c>
      <c r="H569" s="130">
        <v>9.6</v>
      </c>
      <c r="I569" s="131"/>
      <c r="L569" s="127"/>
      <c r="N569" s="1075"/>
      <c r="O569" s="163"/>
    </row>
    <row r="570" spans="2:18" s="13" customFormat="1" ht="12.75">
      <c r="B570" s="122"/>
      <c r="D570" s="123" t="s">
        <v>103</v>
      </c>
      <c r="E570" s="124" t="s">
        <v>1</v>
      </c>
      <c r="F570" s="125" t="s">
        <v>183</v>
      </c>
      <c r="H570" s="124" t="s">
        <v>1</v>
      </c>
      <c r="I570" s="126"/>
      <c r="L570" s="122"/>
      <c r="N570" s="1076"/>
    </row>
    <row r="571" spans="2:18" s="14" customFormat="1" ht="12.75">
      <c r="B571" s="127"/>
      <c r="D571" s="123" t="s">
        <v>103</v>
      </c>
      <c r="E571" s="128" t="s">
        <v>1</v>
      </c>
      <c r="F571" s="129" t="s">
        <v>345</v>
      </c>
      <c r="H571" s="130">
        <v>117</v>
      </c>
      <c r="I571" s="131"/>
      <c r="L571" s="127"/>
      <c r="N571" s="1075"/>
      <c r="O571" s="163"/>
    </row>
    <row r="572" spans="2:18" s="13" customFormat="1" ht="12.75">
      <c r="B572" s="122"/>
      <c r="D572" s="123" t="s">
        <v>103</v>
      </c>
      <c r="E572" s="124" t="s">
        <v>1</v>
      </c>
      <c r="F572" s="125" t="s">
        <v>185</v>
      </c>
      <c r="H572" s="124" t="s">
        <v>1</v>
      </c>
      <c r="I572" s="126"/>
      <c r="L572" s="122"/>
      <c r="N572" s="1076"/>
    </row>
    <row r="573" spans="2:18" s="14" customFormat="1" ht="12.75">
      <c r="B573" s="127"/>
      <c r="D573" s="123" t="s">
        <v>103</v>
      </c>
      <c r="E573" s="128" t="s">
        <v>1</v>
      </c>
      <c r="F573" s="129" t="s">
        <v>345</v>
      </c>
      <c r="H573" s="130">
        <v>117</v>
      </c>
      <c r="I573" s="131"/>
      <c r="L573" s="127"/>
      <c r="N573" s="1075"/>
      <c r="O573" s="163"/>
    </row>
    <row r="574" spans="2:18" s="13" customFormat="1" ht="12.75">
      <c r="B574" s="122"/>
      <c r="D574" s="123" t="s">
        <v>103</v>
      </c>
      <c r="E574" s="124" t="s">
        <v>1</v>
      </c>
      <c r="F574" s="125" t="s">
        <v>186</v>
      </c>
      <c r="H574" s="124" t="s">
        <v>1</v>
      </c>
      <c r="I574" s="126"/>
      <c r="L574" s="122"/>
      <c r="N574" s="1076"/>
    </row>
    <row r="575" spans="2:18" s="14" customFormat="1" ht="12.75">
      <c r="B575" s="127"/>
      <c r="D575" s="123" t="s">
        <v>103</v>
      </c>
      <c r="E575" s="128" t="s">
        <v>1</v>
      </c>
      <c r="F575" s="129" t="s">
        <v>346</v>
      </c>
      <c r="H575" s="130">
        <v>10.8</v>
      </c>
      <c r="I575" s="131"/>
      <c r="L575" s="127"/>
      <c r="N575" s="1075"/>
      <c r="O575" s="163"/>
    </row>
    <row r="576" spans="2:18" s="13" customFormat="1" ht="12.75">
      <c r="B576" s="122"/>
      <c r="D576" s="123" t="s">
        <v>103</v>
      </c>
      <c r="E576" s="124" t="s">
        <v>1</v>
      </c>
      <c r="F576" s="125" t="s">
        <v>188</v>
      </c>
      <c r="H576" s="124" t="s">
        <v>1</v>
      </c>
      <c r="I576" s="126"/>
      <c r="L576" s="122"/>
      <c r="N576" s="1076"/>
    </row>
    <row r="577" spans="1:23" s="14" customFormat="1" ht="12.75">
      <c r="B577" s="127"/>
      <c r="D577" s="123" t="s">
        <v>103</v>
      </c>
      <c r="E577" s="128" t="s">
        <v>1</v>
      </c>
      <c r="F577" s="129" t="s">
        <v>347</v>
      </c>
      <c r="H577" s="130">
        <v>6</v>
      </c>
      <c r="I577" s="131"/>
      <c r="L577" s="127"/>
      <c r="N577" s="1075"/>
      <c r="O577" s="163"/>
    </row>
    <row r="578" spans="1:23" s="13" customFormat="1" ht="12.75">
      <c r="B578" s="122"/>
      <c r="D578" s="123" t="s">
        <v>103</v>
      </c>
      <c r="E578" s="124" t="s">
        <v>1</v>
      </c>
      <c r="F578" s="125" t="s">
        <v>190</v>
      </c>
      <c r="H578" s="124" t="s">
        <v>1</v>
      </c>
      <c r="I578" s="126"/>
      <c r="L578" s="122"/>
      <c r="N578" s="1076"/>
    </row>
    <row r="579" spans="1:23" s="14" customFormat="1" ht="12.75">
      <c r="B579" s="127"/>
      <c r="D579" s="123" t="s">
        <v>103</v>
      </c>
      <c r="E579" s="128" t="s">
        <v>1</v>
      </c>
      <c r="F579" s="129" t="s">
        <v>348</v>
      </c>
      <c r="H579" s="130">
        <v>18</v>
      </c>
      <c r="I579" s="131"/>
      <c r="L579" s="127"/>
      <c r="M579" s="1058"/>
      <c r="N579" s="1075"/>
      <c r="O579" s="163"/>
      <c r="P579" s="1058"/>
      <c r="Q579" s="163"/>
    </row>
    <row r="580" spans="1:23" s="15" customFormat="1">
      <c r="B580" s="133"/>
      <c r="D580" s="123" t="s">
        <v>103</v>
      </c>
      <c r="E580" s="134" t="s">
        <v>1</v>
      </c>
      <c r="F580" s="135" t="s">
        <v>131</v>
      </c>
      <c r="H580" s="136">
        <v>2098.1999999999998</v>
      </c>
      <c r="I580" s="137"/>
      <c r="L580" s="133"/>
    </row>
    <row r="581" spans="1:23" s="2" customFormat="1" ht="66.75" customHeight="1">
      <c r="A581" s="29"/>
      <c r="B581" s="113"/>
      <c r="C581" s="165" t="s">
        <v>601</v>
      </c>
      <c r="D581" s="165" t="s">
        <v>265</v>
      </c>
      <c r="E581" s="166" t="s">
        <v>602</v>
      </c>
      <c r="F581" s="167" t="s">
        <v>603</v>
      </c>
      <c r="G581" s="141" t="s">
        <v>140</v>
      </c>
      <c r="H581" s="1170">
        <v>2098.1999999999998</v>
      </c>
      <c r="I581" s="1170"/>
      <c r="J581" s="142"/>
      <c r="K581" s="143"/>
      <c r="L581" s="144"/>
      <c r="M581" s="29"/>
      <c r="N581" s="172"/>
      <c r="O581" s="173"/>
      <c r="P581" s="1421"/>
      <c r="Q581" s="29"/>
      <c r="R581" s="29"/>
      <c r="S581" s="29"/>
      <c r="T581" s="29"/>
      <c r="U581" s="29"/>
      <c r="V581" s="29"/>
      <c r="W581" s="29"/>
    </row>
    <row r="582" spans="1:23" s="2" customFormat="1" ht="39" customHeight="1">
      <c r="A582" s="29"/>
      <c r="B582" s="113"/>
      <c r="C582" s="1135">
        <v>145</v>
      </c>
      <c r="D582" s="165" t="s">
        <v>265</v>
      </c>
      <c r="E582" s="166" t="s">
        <v>604</v>
      </c>
      <c r="F582" s="167" t="s">
        <v>605</v>
      </c>
      <c r="G582" s="141" t="s">
        <v>268</v>
      </c>
      <c r="H582" s="1170">
        <v>128</v>
      </c>
      <c r="I582" s="1170"/>
      <c r="J582" s="142"/>
      <c r="K582" s="143"/>
      <c r="L582" s="144"/>
      <c r="M582" s="29"/>
      <c r="N582" s="174"/>
      <c r="O582" s="1023"/>
      <c r="P582" s="1421"/>
      <c r="Q582" s="29"/>
      <c r="R582" s="29"/>
      <c r="S582" s="29"/>
      <c r="T582" s="29"/>
      <c r="U582" s="29"/>
      <c r="V582" s="29"/>
      <c r="W582" s="29"/>
    </row>
    <row r="583" spans="1:23" s="2" customFormat="1" ht="38.25" customHeight="1">
      <c r="A583" s="29"/>
      <c r="B583" s="113"/>
      <c r="C583" s="138">
        <v>109</v>
      </c>
      <c r="D583" s="138" t="s">
        <v>265</v>
      </c>
      <c r="E583" s="139" t="s">
        <v>606</v>
      </c>
      <c r="F583" s="140" t="s">
        <v>607</v>
      </c>
      <c r="G583" s="141" t="s">
        <v>268</v>
      </c>
      <c r="H583" s="1170">
        <v>4</v>
      </c>
      <c r="I583" s="1170"/>
      <c r="J583" s="142"/>
      <c r="K583" s="143"/>
      <c r="L583" s="144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</row>
    <row r="584" spans="1:23" s="2" customFormat="1" ht="38.25" customHeight="1">
      <c r="A584" s="29"/>
      <c r="B584" s="113"/>
      <c r="C584" s="138">
        <v>110</v>
      </c>
      <c r="D584" s="138" t="s">
        <v>265</v>
      </c>
      <c r="E584" s="139" t="s">
        <v>608</v>
      </c>
      <c r="F584" s="140" t="s">
        <v>609</v>
      </c>
      <c r="G584" s="141" t="s">
        <v>268</v>
      </c>
      <c r="H584" s="1170">
        <v>22</v>
      </c>
      <c r="I584" s="1170"/>
      <c r="J584" s="142"/>
      <c r="K584" s="143"/>
      <c r="L584" s="144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</row>
    <row r="585" spans="1:23" s="2" customFormat="1" ht="42" customHeight="1">
      <c r="A585" s="29"/>
      <c r="B585" s="113"/>
      <c r="C585" s="138">
        <v>111</v>
      </c>
      <c r="D585" s="138" t="s">
        <v>265</v>
      </c>
      <c r="E585" s="139" t="s">
        <v>610</v>
      </c>
      <c r="F585" s="140" t="s">
        <v>611</v>
      </c>
      <c r="G585" s="141" t="s">
        <v>268</v>
      </c>
      <c r="H585" s="1170">
        <v>14</v>
      </c>
      <c r="I585" s="1170"/>
      <c r="J585" s="142"/>
      <c r="K585" s="143"/>
      <c r="L585" s="144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</row>
    <row r="586" spans="1:23" s="2" customFormat="1" ht="42" customHeight="1">
      <c r="A586" s="29"/>
      <c r="B586" s="113"/>
      <c r="C586" s="138">
        <v>112</v>
      </c>
      <c r="D586" s="138" t="s">
        <v>265</v>
      </c>
      <c r="E586" s="139" t="s">
        <v>612</v>
      </c>
      <c r="F586" s="140" t="s">
        <v>613</v>
      </c>
      <c r="G586" s="141" t="s">
        <v>268</v>
      </c>
      <c r="H586" s="1170">
        <v>1</v>
      </c>
      <c r="I586" s="1170"/>
      <c r="J586" s="142"/>
      <c r="K586" s="143"/>
      <c r="L586" s="144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</row>
    <row r="587" spans="1:23" s="2" customFormat="1" ht="43.5" customHeight="1">
      <c r="A587" s="29"/>
      <c r="B587" s="113"/>
      <c r="C587" s="138">
        <v>113</v>
      </c>
      <c r="D587" s="138" t="s">
        <v>265</v>
      </c>
      <c r="E587" s="139" t="s">
        <v>614</v>
      </c>
      <c r="F587" s="140" t="s">
        <v>615</v>
      </c>
      <c r="G587" s="141" t="s">
        <v>268</v>
      </c>
      <c r="H587" s="1170">
        <v>21</v>
      </c>
      <c r="I587" s="1170"/>
      <c r="J587" s="142"/>
      <c r="K587" s="143"/>
      <c r="L587" s="144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</row>
    <row r="588" spans="1:23" s="2" customFormat="1" ht="42" customHeight="1">
      <c r="A588" s="29"/>
      <c r="B588" s="113"/>
      <c r="C588" s="138">
        <v>114</v>
      </c>
      <c r="D588" s="138" t="s">
        <v>265</v>
      </c>
      <c r="E588" s="139" t="s">
        <v>616</v>
      </c>
      <c r="F588" s="140" t="s">
        <v>617</v>
      </c>
      <c r="G588" s="141" t="s">
        <v>268</v>
      </c>
      <c r="H588" s="1170">
        <v>20</v>
      </c>
      <c r="I588" s="1170"/>
      <c r="J588" s="142"/>
      <c r="K588" s="143"/>
      <c r="L588" s="144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</row>
    <row r="589" spans="1:23" s="2" customFormat="1" ht="50.25" customHeight="1">
      <c r="A589" s="29"/>
      <c r="B589" s="113"/>
      <c r="C589" s="165">
        <v>115</v>
      </c>
      <c r="D589" s="165" t="s">
        <v>265</v>
      </c>
      <c r="E589" s="166" t="s">
        <v>618</v>
      </c>
      <c r="F589" s="167" t="s">
        <v>2762</v>
      </c>
      <c r="G589" s="141" t="s">
        <v>268</v>
      </c>
      <c r="H589" s="1170">
        <v>60</v>
      </c>
      <c r="I589" s="1170"/>
      <c r="J589" s="142"/>
      <c r="K589" s="143"/>
      <c r="L589" s="144"/>
      <c r="M589" s="29"/>
      <c r="N589" s="172"/>
      <c r="O589" s="172"/>
      <c r="P589" s="29"/>
      <c r="Q589" s="29"/>
      <c r="R589" s="29"/>
      <c r="S589" s="29"/>
      <c r="T589" s="29"/>
      <c r="U589" s="29"/>
      <c r="V589" s="29"/>
      <c r="W589" s="29"/>
    </row>
    <row r="590" spans="1:23" s="2" customFormat="1" ht="50.25" customHeight="1">
      <c r="A590" s="1349"/>
      <c r="B590" s="113"/>
      <c r="C590" s="165">
        <v>162</v>
      </c>
      <c r="D590" s="165" t="s">
        <v>265</v>
      </c>
      <c r="E590" s="166" t="s">
        <v>2763</v>
      </c>
      <c r="F590" s="167" t="s">
        <v>2764</v>
      </c>
      <c r="G590" s="141" t="s">
        <v>268</v>
      </c>
      <c r="H590" s="1170">
        <v>4</v>
      </c>
      <c r="I590" s="1170"/>
      <c r="J590" s="142"/>
      <c r="K590" s="143"/>
      <c r="L590" s="144"/>
      <c r="M590" s="1349"/>
      <c r="N590" s="172"/>
      <c r="O590" s="172"/>
      <c r="P590" s="1349"/>
      <c r="Q590" s="1349"/>
      <c r="R590" s="1349"/>
      <c r="S590" s="1349"/>
      <c r="T590" s="1349"/>
      <c r="U590" s="1349"/>
      <c r="V590" s="1349"/>
      <c r="W590" s="1349"/>
    </row>
    <row r="591" spans="1:23" s="2" customFormat="1" ht="48.75" customHeight="1">
      <c r="A591" s="29"/>
      <c r="B591" s="113"/>
      <c r="C591" s="165">
        <v>146</v>
      </c>
      <c r="D591" s="165" t="s">
        <v>265</v>
      </c>
      <c r="E591" s="166" t="s">
        <v>619</v>
      </c>
      <c r="F591" s="167" t="s">
        <v>2761</v>
      </c>
      <c r="G591" s="141" t="s">
        <v>268</v>
      </c>
      <c r="H591" s="1170">
        <v>64</v>
      </c>
      <c r="I591" s="1170"/>
      <c r="J591" s="142"/>
      <c r="K591" s="143"/>
      <c r="L591" s="144"/>
      <c r="M591" s="29"/>
      <c r="N591" s="172"/>
      <c r="O591" s="172"/>
      <c r="P591" s="29"/>
      <c r="Q591" s="29"/>
      <c r="R591" s="29"/>
      <c r="S591" s="29"/>
      <c r="T591" s="29"/>
      <c r="U591" s="29"/>
      <c r="V591" s="29"/>
      <c r="W591" s="29"/>
    </row>
    <row r="592" spans="1:23" s="2" customFormat="1" ht="39.75" customHeight="1">
      <c r="A592" s="29"/>
      <c r="B592" s="113"/>
      <c r="C592" s="138">
        <v>116</v>
      </c>
      <c r="D592" s="138" t="s">
        <v>265</v>
      </c>
      <c r="E592" s="139" t="s">
        <v>620</v>
      </c>
      <c r="F592" s="140" t="s">
        <v>621</v>
      </c>
      <c r="G592" s="141" t="s">
        <v>268</v>
      </c>
      <c r="H592" s="1170">
        <v>15</v>
      </c>
      <c r="I592" s="1170"/>
      <c r="J592" s="142"/>
      <c r="K592" s="143"/>
      <c r="L592" s="144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</row>
    <row r="593" spans="1:23" s="2" customFormat="1" ht="43.5" customHeight="1">
      <c r="A593" s="29"/>
      <c r="B593" s="113"/>
      <c r="C593" s="138">
        <v>117</v>
      </c>
      <c r="D593" s="138" t="s">
        <v>265</v>
      </c>
      <c r="E593" s="139" t="s">
        <v>622</v>
      </c>
      <c r="F593" s="140" t="s">
        <v>621</v>
      </c>
      <c r="G593" s="141" t="s">
        <v>268</v>
      </c>
      <c r="H593" s="1170">
        <v>15</v>
      </c>
      <c r="I593" s="1170"/>
      <c r="J593" s="142"/>
      <c r="K593" s="143"/>
      <c r="L593" s="144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</row>
    <row r="594" spans="1:23" s="2" customFormat="1" ht="44.25" customHeight="1">
      <c r="A594" s="29"/>
      <c r="B594" s="113"/>
      <c r="C594" s="138">
        <v>118</v>
      </c>
      <c r="D594" s="138" t="s">
        <v>265</v>
      </c>
      <c r="E594" s="139" t="s">
        <v>623</v>
      </c>
      <c r="F594" s="140" t="s">
        <v>617</v>
      </c>
      <c r="G594" s="141" t="s">
        <v>268</v>
      </c>
      <c r="H594" s="1170">
        <v>2</v>
      </c>
      <c r="I594" s="1170"/>
      <c r="J594" s="142"/>
      <c r="K594" s="143"/>
      <c r="L594" s="144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</row>
    <row r="595" spans="1:23" s="2" customFormat="1" ht="48" customHeight="1">
      <c r="A595" s="29"/>
      <c r="B595" s="113"/>
      <c r="C595" s="138">
        <v>119</v>
      </c>
      <c r="D595" s="138" t="s">
        <v>265</v>
      </c>
      <c r="E595" s="139" t="s">
        <v>624</v>
      </c>
      <c r="F595" s="140" t="s">
        <v>625</v>
      </c>
      <c r="G595" s="141" t="s">
        <v>268</v>
      </c>
      <c r="H595" s="1170">
        <v>2</v>
      </c>
      <c r="I595" s="1170"/>
      <c r="J595" s="142"/>
      <c r="K595" s="143"/>
      <c r="L595" s="144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</row>
    <row r="596" spans="1:23" s="2" customFormat="1" ht="42.75" customHeight="1">
      <c r="A596" s="29"/>
      <c r="B596" s="113"/>
      <c r="C596" s="138">
        <v>120</v>
      </c>
      <c r="D596" s="138" t="s">
        <v>265</v>
      </c>
      <c r="E596" s="139" t="s">
        <v>626</v>
      </c>
      <c r="F596" s="140" t="s">
        <v>627</v>
      </c>
      <c r="G596" s="141" t="s">
        <v>268</v>
      </c>
      <c r="H596" s="1170">
        <v>6</v>
      </c>
      <c r="I596" s="1170"/>
      <c r="J596" s="142"/>
      <c r="K596" s="143"/>
      <c r="L596" s="144"/>
      <c r="M596" s="29"/>
      <c r="N596" s="154"/>
      <c r="O596" s="154"/>
      <c r="P596" s="154"/>
      <c r="Q596" s="154"/>
      <c r="R596" s="154"/>
      <c r="S596" s="154"/>
      <c r="T596" s="29"/>
      <c r="U596" s="29"/>
      <c r="V596" s="29"/>
      <c r="W596" s="29"/>
    </row>
    <row r="597" spans="1:23" s="2" customFormat="1" ht="33.75" customHeight="1">
      <c r="A597" s="29"/>
      <c r="B597" s="113"/>
      <c r="C597" s="1144">
        <v>121</v>
      </c>
      <c r="D597" s="1144" t="s">
        <v>97</v>
      </c>
      <c r="E597" s="1233" t="s">
        <v>628</v>
      </c>
      <c r="F597" s="1236" t="s">
        <v>629</v>
      </c>
      <c r="G597" s="117" t="s">
        <v>268</v>
      </c>
      <c r="H597" s="1165">
        <v>374</v>
      </c>
      <c r="I597" s="1165"/>
      <c r="J597" s="118"/>
      <c r="K597" s="119"/>
      <c r="L597" s="30"/>
      <c r="M597" s="29"/>
      <c r="N597" s="1378"/>
      <c r="O597" s="173"/>
      <c r="P597" s="1023"/>
      <c r="Q597" s="1421"/>
      <c r="R597" s="154"/>
      <c r="S597" s="154"/>
      <c r="T597" s="29"/>
      <c r="U597" s="29"/>
      <c r="V597" s="29"/>
      <c r="W597" s="29"/>
    </row>
    <row r="598" spans="1:23" s="14" customFormat="1">
      <c r="B598" s="127"/>
      <c r="C598" s="1237"/>
      <c r="D598" s="1238" t="s">
        <v>103</v>
      </c>
      <c r="E598" s="1247" t="s">
        <v>1</v>
      </c>
      <c r="F598" s="1239" t="s">
        <v>630</v>
      </c>
      <c r="H598" s="1172">
        <v>206</v>
      </c>
      <c r="I598" s="1167"/>
      <c r="L598" s="127"/>
      <c r="N598" s="1237"/>
      <c r="O598" s="1237"/>
      <c r="P598" s="1237"/>
      <c r="Q598" s="1237"/>
      <c r="R598" s="1237"/>
      <c r="S598" s="1237"/>
    </row>
    <row r="599" spans="1:23" s="14" customFormat="1">
      <c r="B599" s="127"/>
      <c r="C599" s="1237"/>
      <c r="D599" s="1238" t="s">
        <v>103</v>
      </c>
      <c r="E599" s="1247" t="s">
        <v>1</v>
      </c>
      <c r="F599" s="1239" t="s">
        <v>631</v>
      </c>
      <c r="H599" s="1172">
        <v>168</v>
      </c>
      <c r="I599" s="1167"/>
      <c r="L599" s="127"/>
      <c r="N599" s="1237"/>
      <c r="O599" s="1237"/>
      <c r="P599" s="1237"/>
      <c r="Q599" s="1237"/>
      <c r="R599" s="1237"/>
      <c r="S599" s="1237"/>
    </row>
    <row r="600" spans="1:23" s="15" customFormat="1">
      <c r="B600" s="133"/>
      <c r="C600" s="1248"/>
      <c r="D600" s="1238" t="s">
        <v>103</v>
      </c>
      <c r="E600" s="1242" t="s">
        <v>1</v>
      </c>
      <c r="F600" s="1243" t="s">
        <v>131</v>
      </c>
      <c r="H600" s="1173">
        <v>374</v>
      </c>
      <c r="I600" s="1168"/>
      <c r="L600" s="133"/>
      <c r="N600" s="1248"/>
      <c r="O600" s="1248"/>
      <c r="P600" s="1248"/>
      <c r="Q600" s="1248"/>
      <c r="R600" s="1248"/>
      <c r="S600" s="1248"/>
    </row>
    <row r="601" spans="1:23" s="2" customFormat="1" ht="32.25" customHeight="1">
      <c r="A601" s="29"/>
      <c r="B601" s="113"/>
      <c r="C601" s="1144">
        <v>122</v>
      </c>
      <c r="D601" s="1144" t="s">
        <v>97</v>
      </c>
      <c r="E601" s="1233" t="s">
        <v>632</v>
      </c>
      <c r="F601" s="1236" t="s">
        <v>633</v>
      </c>
      <c r="G601" s="117" t="s">
        <v>416</v>
      </c>
      <c r="H601" s="1165"/>
      <c r="I601" s="1165">
        <v>0.8</v>
      </c>
      <c r="J601" s="118"/>
      <c r="K601" s="119"/>
      <c r="L601" s="30"/>
      <c r="M601" s="29"/>
      <c r="N601" s="154"/>
      <c r="O601" s="1378"/>
      <c r="P601" s="173"/>
      <c r="Q601" s="1023"/>
      <c r="R601" s="1421"/>
      <c r="S601" s="154"/>
      <c r="T601" s="29"/>
      <c r="U601" s="29"/>
      <c r="V601" s="29"/>
      <c r="W601" s="29"/>
    </row>
    <row r="602" spans="1:23" s="12" customFormat="1" ht="22.9" customHeight="1">
      <c r="B602" s="104"/>
      <c r="D602" s="105" t="s">
        <v>49</v>
      </c>
      <c r="E602" s="111" t="s">
        <v>634</v>
      </c>
      <c r="F602" s="111" t="s">
        <v>635</v>
      </c>
      <c r="I602" s="107"/>
      <c r="J602" s="112"/>
      <c r="L602" s="104"/>
      <c r="N602" s="162"/>
      <c r="O602" s="162"/>
      <c r="P602" s="162"/>
      <c r="Q602" s="162"/>
      <c r="R602" s="162"/>
      <c r="S602" s="162"/>
    </row>
    <row r="603" spans="1:23" s="2" customFormat="1" ht="16.5" customHeight="1">
      <c r="A603" s="29"/>
      <c r="B603" s="113"/>
      <c r="C603" s="114">
        <v>123</v>
      </c>
      <c r="D603" s="114" t="s">
        <v>97</v>
      </c>
      <c r="E603" s="115" t="s">
        <v>636</v>
      </c>
      <c r="F603" s="116" t="s">
        <v>637</v>
      </c>
      <c r="G603" s="117" t="s">
        <v>268</v>
      </c>
      <c r="H603" s="118">
        <v>1</v>
      </c>
      <c r="I603" s="1165"/>
      <c r="J603" s="118"/>
      <c r="K603" s="119"/>
      <c r="L603" s="30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</row>
    <row r="604" spans="1:23" s="2" customFormat="1" ht="32.25" customHeight="1">
      <c r="A604" s="29"/>
      <c r="B604" s="113"/>
      <c r="C604" s="138">
        <v>124</v>
      </c>
      <c r="D604" s="138" t="s">
        <v>265</v>
      </c>
      <c r="E604" s="139" t="s">
        <v>638</v>
      </c>
      <c r="F604" s="140" t="s">
        <v>639</v>
      </c>
      <c r="G604" s="141" t="s">
        <v>268</v>
      </c>
      <c r="H604" s="142">
        <v>1</v>
      </c>
      <c r="I604" s="1170"/>
      <c r="J604" s="142"/>
      <c r="K604" s="143"/>
      <c r="L604" s="144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</row>
    <row r="605" spans="1:23" s="2" customFormat="1" ht="33" customHeight="1">
      <c r="A605" s="29"/>
      <c r="B605" s="113"/>
      <c r="C605" s="114">
        <v>125</v>
      </c>
      <c r="D605" s="114" t="s">
        <v>97</v>
      </c>
      <c r="E605" s="115" t="s">
        <v>640</v>
      </c>
      <c r="F605" s="116" t="s">
        <v>641</v>
      </c>
      <c r="G605" s="117" t="s">
        <v>140</v>
      </c>
      <c r="H605" s="118">
        <v>8.1</v>
      </c>
      <c r="I605" s="1165"/>
      <c r="J605" s="118"/>
      <c r="K605" s="119"/>
      <c r="L605" s="30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</row>
    <row r="606" spans="1:23" s="13" customFormat="1">
      <c r="B606" s="122"/>
      <c r="D606" s="123" t="s">
        <v>103</v>
      </c>
      <c r="E606" s="124" t="s">
        <v>1</v>
      </c>
      <c r="F606" s="125" t="s">
        <v>192</v>
      </c>
      <c r="H606" s="124" t="s">
        <v>1</v>
      </c>
      <c r="I606" s="1166"/>
      <c r="L606" s="122"/>
    </row>
    <row r="607" spans="1:23" s="14" customFormat="1">
      <c r="B607" s="127"/>
      <c r="D607" s="123" t="s">
        <v>103</v>
      </c>
      <c r="E607" s="128" t="s">
        <v>1</v>
      </c>
      <c r="F607" s="129" t="s">
        <v>325</v>
      </c>
      <c r="H607" s="130">
        <v>8.1</v>
      </c>
      <c r="I607" s="1167"/>
      <c r="L607" s="127"/>
    </row>
    <row r="608" spans="1:23" s="2" customFormat="1" ht="42" customHeight="1">
      <c r="A608" s="29"/>
      <c r="B608" s="113"/>
      <c r="C608" s="138">
        <v>126</v>
      </c>
      <c r="D608" s="138" t="s">
        <v>265</v>
      </c>
      <c r="E608" s="139" t="s">
        <v>642</v>
      </c>
      <c r="F608" s="140" t="s">
        <v>643</v>
      </c>
      <c r="G608" s="141" t="s">
        <v>140</v>
      </c>
      <c r="H608" s="142">
        <v>8.1</v>
      </c>
      <c r="I608" s="1170"/>
      <c r="J608" s="142"/>
      <c r="K608" s="143"/>
      <c r="L608" s="144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</row>
    <row r="609" spans="1:23" s="2" customFormat="1" ht="42" customHeight="1">
      <c r="A609" s="29"/>
      <c r="B609" s="113"/>
      <c r="C609" s="138">
        <v>127</v>
      </c>
      <c r="D609" s="138" t="s">
        <v>265</v>
      </c>
      <c r="E609" s="139" t="s">
        <v>644</v>
      </c>
      <c r="F609" s="140" t="s">
        <v>645</v>
      </c>
      <c r="G609" s="141" t="s">
        <v>268</v>
      </c>
      <c r="H609" s="142">
        <v>1</v>
      </c>
      <c r="I609" s="1170"/>
      <c r="J609" s="142"/>
      <c r="K609" s="143"/>
      <c r="L609" s="144"/>
      <c r="M609" s="154"/>
      <c r="N609" s="154"/>
      <c r="O609" s="154"/>
      <c r="P609" s="154"/>
      <c r="Q609" s="154"/>
      <c r="R609" s="154"/>
      <c r="S609" s="29"/>
      <c r="T609" s="29"/>
      <c r="U609" s="29"/>
      <c r="V609" s="29"/>
      <c r="W609" s="29"/>
    </row>
    <row r="610" spans="1:23" s="2" customFormat="1" ht="31.5" customHeight="1">
      <c r="A610" s="29"/>
      <c r="B610" s="113"/>
      <c r="C610" s="1144">
        <v>147</v>
      </c>
      <c r="D610" s="1144" t="s">
        <v>97</v>
      </c>
      <c r="E610" s="1233" t="s">
        <v>646</v>
      </c>
      <c r="F610" s="1236" t="s">
        <v>647</v>
      </c>
      <c r="G610" s="117" t="s">
        <v>134</v>
      </c>
      <c r="H610" s="118">
        <v>294.39</v>
      </c>
      <c r="I610" s="1165"/>
      <c r="J610" s="118"/>
      <c r="K610" s="119"/>
      <c r="L610" s="30"/>
      <c r="M610" s="154"/>
      <c r="N610" s="1378"/>
      <c r="O610" s="173"/>
      <c r="P610" s="1023"/>
      <c r="Q610" s="1421"/>
      <c r="R610" s="154"/>
      <c r="S610" s="29"/>
      <c r="T610" s="29"/>
      <c r="U610" s="29"/>
      <c r="V610" s="29"/>
      <c r="W610" s="29"/>
    </row>
    <row r="611" spans="1:23" s="13" customFormat="1">
      <c r="B611" s="122"/>
      <c r="D611" s="123" t="s">
        <v>103</v>
      </c>
      <c r="E611" s="124" t="s">
        <v>1</v>
      </c>
      <c r="F611" s="125" t="s">
        <v>648</v>
      </c>
      <c r="H611" s="124" t="s">
        <v>1</v>
      </c>
      <c r="I611" s="126"/>
      <c r="L611" s="122"/>
      <c r="M611" s="1240"/>
      <c r="N611" s="1240"/>
      <c r="O611" s="1240"/>
      <c r="P611" s="1240"/>
      <c r="Q611" s="1240"/>
      <c r="R611" s="1240"/>
    </row>
    <row r="612" spans="1:23" s="14" customFormat="1">
      <c r="B612" s="127"/>
      <c r="D612" s="123" t="s">
        <v>103</v>
      </c>
      <c r="E612" s="128" t="s">
        <v>1</v>
      </c>
      <c r="F612" s="129" t="s">
        <v>649</v>
      </c>
      <c r="H612" s="130">
        <v>230.4</v>
      </c>
      <c r="I612" s="131"/>
      <c r="L612" s="127"/>
      <c r="M612" s="1237"/>
      <c r="N612" s="1237"/>
      <c r="O612" s="1237"/>
      <c r="P612" s="1237"/>
      <c r="Q612" s="1237"/>
      <c r="R612" s="1237"/>
    </row>
    <row r="613" spans="1:23" s="13" customFormat="1">
      <c r="B613" s="122"/>
      <c r="D613" s="123" t="s">
        <v>103</v>
      </c>
      <c r="E613" s="124" t="s">
        <v>1</v>
      </c>
      <c r="F613" s="125" t="s">
        <v>650</v>
      </c>
      <c r="H613" s="124" t="s">
        <v>1</v>
      </c>
      <c r="I613" s="126"/>
      <c r="L613" s="122"/>
      <c r="M613" s="1240"/>
      <c r="N613" s="1240"/>
      <c r="O613" s="1240"/>
      <c r="P613" s="1240"/>
      <c r="Q613" s="1240"/>
      <c r="R613" s="1240"/>
    </row>
    <row r="614" spans="1:23" s="14" customFormat="1">
      <c r="B614" s="127"/>
      <c r="D614" s="123" t="s">
        <v>103</v>
      </c>
      <c r="E614" s="128" t="s">
        <v>1</v>
      </c>
      <c r="F614" s="129" t="s">
        <v>651</v>
      </c>
      <c r="H614" s="130">
        <v>34.65</v>
      </c>
      <c r="I614" s="131"/>
      <c r="L614" s="127"/>
      <c r="M614" s="1237"/>
      <c r="N614" s="1237"/>
      <c r="O614" s="1237"/>
      <c r="P614" s="1237"/>
      <c r="Q614" s="1237"/>
      <c r="R614" s="1237"/>
    </row>
    <row r="615" spans="1:23" s="13" customFormat="1">
      <c r="B615" s="122"/>
      <c r="D615" s="123" t="s">
        <v>103</v>
      </c>
      <c r="E615" s="124" t="s">
        <v>1</v>
      </c>
      <c r="F615" s="125" t="s">
        <v>652</v>
      </c>
      <c r="H615" s="124" t="s">
        <v>1</v>
      </c>
      <c r="I615" s="126"/>
      <c r="L615" s="122"/>
      <c r="M615" s="1240"/>
      <c r="N615" s="1240"/>
      <c r="O615" s="1240"/>
      <c r="P615" s="1240"/>
      <c r="Q615" s="1240"/>
      <c r="R615" s="1240"/>
    </row>
    <row r="616" spans="1:23" s="14" customFormat="1">
      <c r="B616" s="127"/>
      <c r="D616" s="123" t="s">
        <v>103</v>
      </c>
      <c r="E616" s="128" t="s">
        <v>1</v>
      </c>
      <c r="F616" s="129" t="s">
        <v>653</v>
      </c>
      <c r="H616" s="130">
        <v>10.08</v>
      </c>
      <c r="I616" s="131"/>
      <c r="L616" s="127"/>
    </row>
    <row r="617" spans="1:23" s="13" customFormat="1">
      <c r="B617" s="122"/>
      <c r="D617" s="123" t="s">
        <v>103</v>
      </c>
      <c r="E617" s="124" t="s">
        <v>1</v>
      </c>
      <c r="F617" s="125" t="s">
        <v>654</v>
      </c>
      <c r="H617" s="124" t="s">
        <v>1</v>
      </c>
      <c r="I617" s="126"/>
      <c r="L617" s="122"/>
    </row>
    <row r="618" spans="1:23" s="14" customFormat="1">
      <c r="B618" s="127"/>
      <c r="D618" s="123" t="s">
        <v>103</v>
      </c>
      <c r="E618" s="128" t="s">
        <v>1</v>
      </c>
      <c r="F618" s="129" t="s">
        <v>655</v>
      </c>
      <c r="H618" s="130">
        <v>2.7</v>
      </c>
      <c r="I618" s="131"/>
      <c r="L618" s="127"/>
    </row>
    <row r="619" spans="1:23" s="13" customFormat="1">
      <c r="B619" s="122"/>
      <c r="D619" s="123" t="s">
        <v>103</v>
      </c>
      <c r="E619" s="124" t="s">
        <v>1</v>
      </c>
      <c r="F619" s="125" t="s">
        <v>656</v>
      </c>
      <c r="H619" s="124" t="s">
        <v>1</v>
      </c>
      <c r="I619" s="126"/>
      <c r="L619" s="122"/>
    </row>
    <row r="620" spans="1:23" s="14" customFormat="1">
      <c r="B620" s="127"/>
      <c r="D620" s="123" t="s">
        <v>103</v>
      </c>
      <c r="E620" s="128" t="s">
        <v>1</v>
      </c>
      <c r="F620" s="129" t="s">
        <v>657</v>
      </c>
      <c r="H620" s="130">
        <v>7.2</v>
      </c>
      <c r="I620" s="131"/>
      <c r="L620" s="127"/>
    </row>
    <row r="621" spans="1:23" s="13" customFormat="1">
      <c r="B621" s="122"/>
      <c r="D621" s="123" t="s">
        <v>103</v>
      </c>
      <c r="E621" s="124" t="s">
        <v>1</v>
      </c>
      <c r="F621" s="125" t="s">
        <v>658</v>
      </c>
      <c r="H621" s="124" t="s">
        <v>1</v>
      </c>
      <c r="I621" s="126"/>
      <c r="L621" s="122"/>
    </row>
    <row r="622" spans="1:23" s="14" customFormat="1">
      <c r="B622" s="127"/>
      <c r="D622" s="123" t="s">
        <v>103</v>
      </c>
      <c r="E622" s="128" t="s">
        <v>1</v>
      </c>
      <c r="F622" s="129" t="s">
        <v>657</v>
      </c>
      <c r="H622" s="130">
        <v>7.2</v>
      </c>
      <c r="I622" s="131"/>
      <c r="L622" s="127"/>
    </row>
    <row r="623" spans="1:23" s="13" customFormat="1">
      <c r="B623" s="122"/>
      <c r="D623" s="123" t="s">
        <v>103</v>
      </c>
      <c r="E623" s="124" t="s">
        <v>1</v>
      </c>
      <c r="F623" s="125" t="s">
        <v>659</v>
      </c>
      <c r="H623" s="124" t="s">
        <v>1</v>
      </c>
      <c r="I623" s="126"/>
      <c r="L623" s="122"/>
    </row>
    <row r="624" spans="1:23" s="14" customFormat="1">
      <c r="B624" s="127"/>
      <c r="D624" s="123" t="s">
        <v>103</v>
      </c>
      <c r="E624" s="128" t="s">
        <v>1</v>
      </c>
      <c r="F624" s="129" t="s">
        <v>660</v>
      </c>
      <c r="H624" s="130">
        <v>2.16</v>
      </c>
      <c r="I624" s="131"/>
      <c r="L624" s="127"/>
      <c r="N624" s="1237"/>
      <c r="O624" s="1237"/>
      <c r="P624" s="1237"/>
      <c r="Q624" s="1237"/>
    </row>
    <row r="625" spans="1:23" s="15" customFormat="1">
      <c r="B625" s="133"/>
      <c r="D625" s="123" t="s">
        <v>103</v>
      </c>
      <c r="E625" s="134" t="s">
        <v>1</v>
      </c>
      <c r="F625" s="135" t="s">
        <v>131</v>
      </c>
      <c r="H625" s="136">
        <v>294.39</v>
      </c>
      <c r="I625" s="137"/>
      <c r="L625" s="133"/>
      <c r="N625" s="1248"/>
      <c r="O625" s="1248"/>
      <c r="P625" s="1248"/>
      <c r="Q625" s="1248"/>
    </row>
    <row r="626" spans="1:23" s="2" customFormat="1" ht="31.5" customHeight="1">
      <c r="A626" s="29"/>
      <c r="B626" s="113"/>
      <c r="C626" s="165">
        <v>148</v>
      </c>
      <c r="D626" s="165" t="s">
        <v>265</v>
      </c>
      <c r="E626" s="166" t="s">
        <v>661</v>
      </c>
      <c r="F626" s="167" t="s">
        <v>662</v>
      </c>
      <c r="G626" s="141" t="s">
        <v>134</v>
      </c>
      <c r="H626" s="1170">
        <v>294.39</v>
      </c>
      <c r="I626" s="1170"/>
      <c r="J626" s="142"/>
      <c r="K626" s="143"/>
      <c r="L626" s="144"/>
      <c r="M626" s="29"/>
      <c r="N626" s="172"/>
      <c r="O626" s="173"/>
      <c r="P626" s="1023"/>
      <c r="Q626" s="1421"/>
      <c r="R626" s="29"/>
      <c r="S626" s="29"/>
      <c r="T626" s="29"/>
      <c r="U626" s="29"/>
      <c r="V626" s="29"/>
      <c r="W626" s="29"/>
    </row>
    <row r="627" spans="1:23" s="2" customFormat="1" ht="31.5" customHeight="1">
      <c r="A627" s="29"/>
      <c r="B627" s="113"/>
      <c r="C627" s="1144">
        <v>149</v>
      </c>
      <c r="D627" s="1144" t="s">
        <v>97</v>
      </c>
      <c r="E627" s="1233" t="s">
        <v>663</v>
      </c>
      <c r="F627" s="1236" t="s">
        <v>2809</v>
      </c>
      <c r="G627" s="117" t="s">
        <v>134</v>
      </c>
      <c r="H627" s="1165">
        <v>622.79999999999995</v>
      </c>
      <c r="I627" s="1165"/>
      <c r="J627" s="118"/>
      <c r="K627" s="119"/>
      <c r="L627" s="30"/>
      <c r="M627" s="29"/>
      <c r="N627" s="172"/>
      <c r="O627" s="173"/>
      <c r="P627" s="1023"/>
      <c r="Q627" s="1421"/>
      <c r="R627" s="29"/>
      <c r="S627" s="29"/>
      <c r="T627" s="29"/>
      <c r="U627" s="29"/>
      <c r="V627" s="29"/>
      <c r="W627" s="29"/>
    </row>
    <row r="628" spans="1:23" s="13" customFormat="1">
      <c r="B628" s="122"/>
      <c r="D628" s="123" t="s">
        <v>103</v>
      </c>
      <c r="E628" s="124" t="s">
        <v>1</v>
      </c>
      <c r="F628" s="125" t="s">
        <v>664</v>
      </c>
      <c r="H628" s="1174" t="s">
        <v>1</v>
      </c>
      <c r="I628" s="1166"/>
      <c r="L628" s="122"/>
      <c r="N628" s="1240"/>
      <c r="O628" s="1240"/>
      <c r="P628" s="1240"/>
      <c r="Q628" s="1240"/>
    </row>
    <row r="629" spans="1:23" s="14" customFormat="1">
      <c r="B629" s="127"/>
      <c r="D629" s="123" t="s">
        <v>103</v>
      </c>
      <c r="E629" s="128" t="s">
        <v>1</v>
      </c>
      <c r="F629" s="129" t="s">
        <v>665</v>
      </c>
      <c r="H629" s="1172">
        <v>460.8</v>
      </c>
      <c r="I629" s="1167"/>
      <c r="L629" s="127"/>
    </row>
    <row r="630" spans="1:23" s="13" customFormat="1">
      <c r="B630" s="122"/>
      <c r="D630" s="123" t="s">
        <v>103</v>
      </c>
      <c r="E630" s="124" t="s">
        <v>1</v>
      </c>
      <c r="F630" s="125" t="s">
        <v>650</v>
      </c>
      <c r="H630" s="1174" t="s">
        <v>1</v>
      </c>
      <c r="I630" s="1166"/>
      <c r="L630" s="122"/>
    </row>
    <row r="631" spans="1:23" s="14" customFormat="1">
      <c r="B631" s="127"/>
      <c r="D631" s="123" t="s">
        <v>103</v>
      </c>
      <c r="E631" s="128" t="s">
        <v>1</v>
      </c>
      <c r="F631" s="129" t="s">
        <v>666</v>
      </c>
      <c r="H631" s="1172">
        <v>69.3</v>
      </c>
      <c r="I631" s="1167"/>
      <c r="L631" s="127"/>
    </row>
    <row r="632" spans="1:23" s="13" customFormat="1">
      <c r="B632" s="122"/>
      <c r="D632" s="123" t="s">
        <v>103</v>
      </c>
      <c r="E632" s="124" t="s">
        <v>1</v>
      </c>
      <c r="F632" s="125" t="s">
        <v>652</v>
      </c>
      <c r="H632" s="1174" t="s">
        <v>1</v>
      </c>
      <c r="I632" s="1166"/>
      <c r="L632" s="122"/>
    </row>
    <row r="633" spans="1:23" s="14" customFormat="1">
      <c r="B633" s="127"/>
      <c r="D633" s="123" t="s">
        <v>103</v>
      </c>
      <c r="E633" s="128" t="s">
        <v>1</v>
      </c>
      <c r="F633" s="129" t="s">
        <v>667</v>
      </c>
      <c r="H633" s="1172">
        <v>35.28</v>
      </c>
      <c r="I633" s="1167"/>
      <c r="L633" s="127"/>
    </row>
    <row r="634" spans="1:23" s="13" customFormat="1">
      <c r="B634" s="122"/>
      <c r="D634" s="123" t="s">
        <v>103</v>
      </c>
      <c r="E634" s="124" t="s">
        <v>1</v>
      </c>
      <c r="F634" s="125" t="s">
        <v>654</v>
      </c>
      <c r="H634" s="1174" t="s">
        <v>1</v>
      </c>
      <c r="I634" s="1166"/>
      <c r="L634" s="122"/>
    </row>
    <row r="635" spans="1:23" s="14" customFormat="1">
      <c r="B635" s="127"/>
      <c r="D635" s="123" t="s">
        <v>103</v>
      </c>
      <c r="E635" s="128" t="s">
        <v>1</v>
      </c>
      <c r="F635" s="129" t="s">
        <v>655</v>
      </c>
      <c r="H635" s="1172">
        <v>2.7</v>
      </c>
      <c r="I635" s="1167"/>
      <c r="L635" s="127"/>
    </row>
    <row r="636" spans="1:23" s="13" customFormat="1">
      <c r="B636" s="122"/>
      <c r="D636" s="123" t="s">
        <v>103</v>
      </c>
      <c r="E636" s="124" t="s">
        <v>1</v>
      </c>
      <c r="F636" s="125" t="s">
        <v>656</v>
      </c>
      <c r="H636" s="1174" t="s">
        <v>1</v>
      </c>
      <c r="I636" s="1166"/>
      <c r="L636" s="122"/>
    </row>
    <row r="637" spans="1:23" s="14" customFormat="1">
      <c r="B637" s="127"/>
      <c r="D637" s="123" t="s">
        <v>103</v>
      </c>
      <c r="E637" s="128" t="s">
        <v>1</v>
      </c>
      <c r="F637" s="129" t="s">
        <v>668</v>
      </c>
      <c r="H637" s="1172">
        <v>15.12</v>
      </c>
      <c r="I637" s="1167"/>
      <c r="L637" s="127"/>
    </row>
    <row r="638" spans="1:23" s="13" customFormat="1">
      <c r="B638" s="122"/>
      <c r="D638" s="123" t="s">
        <v>103</v>
      </c>
      <c r="E638" s="124" t="s">
        <v>1</v>
      </c>
      <c r="F638" s="125" t="s">
        <v>658</v>
      </c>
      <c r="H638" s="1174" t="s">
        <v>1</v>
      </c>
      <c r="I638" s="1166"/>
      <c r="L638" s="122"/>
    </row>
    <row r="639" spans="1:23" s="14" customFormat="1">
      <c r="B639" s="127"/>
      <c r="D639" s="123" t="s">
        <v>103</v>
      </c>
      <c r="E639" s="128" t="s">
        <v>1</v>
      </c>
      <c r="F639" s="129" t="s">
        <v>669</v>
      </c>
      <c r="H639" s="1172">
        <v>36</v>
      </c>
      <c r="I639" s="1167"/>
      <c r="L639" s="127"/>
    </row>
    <row r="640" spans="1:23" s="13" customFormat="1">
      <c r="B640" s="122"/>
      <c r="D640" s="123" t="s">
        <v>103</v>
      </c>
      <c r="E640" s="124" t="s">
        <v>1</v>
      </c>
      <c r="F640" s="125" t="s">
        <v>670</v>
      </c>
      <c r="H640" s="1174" t="s">
        <v>1</v>
      </c>
      <c r="I640" s="1166"/>
      <c r="L640" s="122"/>
    </row>
    <row r="641" spans="1:23" s="14" customFormat="1">
      <c r="B641" s="127"/>
      <c r="D641" s="123" t="s">
        <v>103</v>
      </c>
      <c r="E641" s="128" t="s">
        <v>1</v>
      </c>
      <c r="F641" s="129" t="s">
        <v>671</v>
      </c>
      <c r="H641" s="1172">
        <v>3.6</v>
      </c>
      <c r="I641" s="1167"/>
      <c r="L641" s="127"/>
    </row>
    <row r="642" spans="1:23" s="15" customFormat="1">
      <c r="B642" s="133"/>
      <c r="D642" s="123" t="s">
        <v>103</v>
      </c>
      <c r="E642" s="134" t="s">
        <v>1</v>
      </c>
      <c r="F642" s="135" t="s">
        <v>131</v>
      </c>
      <c r="H642" s="1173">
        <v>622.80000000000007</v>
      </c>
      <c r="I642" s="1168"/>
      <c r="L642" s="133"/>
      <c r="N642" s="14"/>
      <c r="O642" s="14"/>
      <c r="P642" s="14"/>
      <c r="Q642" s="14"/>
      <c r="R642" s="14"/>
      <c r="S642" s="14"/>
    </row>
    <row r="643" spans="1:23" s="2" customFormat="1" ht="17.25" customHeight="1">
      <c r="A643" s="29"/>
      <c r="B643" s="113"/>
      <c r="C643" s="165">
        <v>150</v>
      </c>
      <c r="D643" s="165" t="s">
        <v>265</v>
      </c>
      <c r="E643" s="166" t="s">
        <v>672</v>
      </c>
      <c r="F643" s="167" t="s">
        <v>673</v>
      </c>
      <c r="G643" s="141" t="s">
        <v>134</v>
      </c>
      <c r="H643" s="1170">
        <v>622.79999999999995</v>
      </c>
      <c r="I643" s="1170"/>
      <c r="J643" s="142"/>
      <c r="K643" s="143"/>
      <c r="L643" s="144"/>
      <c r="M643" s="29"/>
      <c r="N643" s="14"/>
      <c r="O643" s="14"/>
      <c r="P643" s="14"/>
      <c r="Q643" s="14"/>
      <c r="R643" s="14"/>
      <c r="S643" s="14"/>
      <c r="T643" s="29"/>
      <c r="U643" s="29"/>
      <c r="V643" s="29"/>
      <c r="W643" s="29"/>
    </row>
    <row r="644" spans="1:23" s="2" customFormat="1" ht="33" customHeight="1">
      <c r="A644" s="29"/>
      <c r="B644" s="113"/>
      <c r="C644" s="114">
        <v>128</v>
      </c>
      <c r="D644" s="114" t="s">
        <v>97</v>
      </c>
      <c r="E644" s="115" t="s">
        <v>674</v>
      </c>
      <c r="F644" s="116" t="s">
        <v>675</v>
      </c>
      <c r="G644" s="117" t="s">
        <v>676</v>
      </c>
      <c r="H644" s="1165">
        <v>46.6</v>
      </c>
      <c r="I644" s="1165"/>
      <c r="J644" s="118"/>
      <c r="K644" s="119"/>
      <c r="L644" s="30"/>
      <c r="M644" s="29"/>
      <c r="N644" s="14"/>
      <c r="O644" s="14"/>
      <c r="P644" s="14"/>
      <c r="Q644" s="14"/>
      <c r="R644" s="14"/>
      <c r="S644" s="14"/>
      <c r="T644" s="29"/>
      <c r="U644" s="29"/>
      <c r="V644" s="29"/>
      <c r="W644" s="29"/>
    </row>
    <row r="645" spans="1:23" s="2" customFormat="1" ht="24.2" customHeight="1">
      <c r="A645" s="29"/>
      <c r="B645" s="113"/>
      <c r="C645" s="138">
        <v>129</v>
      </c>
      <c r="D645" s="138" t="s">
        <v>265</v>
      </c>
      <c r="E645" s="139" t="s">
        <v>677</v>
      </c>
      <c r="F645" s="140" t="s">
        <v>678</v>
      </c>
      <c r="G645" s="141" t="s">
        <v>676</v>
      </c>
      <c r="H645" s="1170">
        <v>46.6</v>
      </c>
      <c r="I645" s="1170"/>
      <c r="J645" s="142"/>
      <c r="K645" s="143"/>
      <c r="L645" s="144"/>
      <c r="M645" s="29"/>
      <c r="N645" s="14"/>
      <c r="O645" s="14"/>
      <c r="P645" s="14"/>
      <c r="Q645" s="14"/>
      <c r="R645" s="14"/>
      <c r="S645" s="14"/>
      <c r="T645" s="29"/>
      <c r="U645" s="29"/>
      <c r="V645" s="29"/>
      <c r="W645" s="29"/>
    </row>
    <row r="646" spans="1:23" s="2" customFormat="1" ht="27.75" customHeight="1">
      <c r="A646" s="29"/>
      <c r="B646" s="113"/>
      <c r="C646" s="114">
        <v>130</v>
      </c>
      <c r="D646" s="114" t="s">
        <v>97</v>
      </c>
      <c r="E646" s="115" t="s">
        <v>679</v>
      </c>
      <c r="F646" s="116" t="s">
        <v>680</v>
      </c>
      <c r="G646" s="117" t="s">
        <v>268</v>
      </c>
      <c r="H646" s="1165">
        <v>1</v>
      </c>
      <c r="I646" s="1165"/>
      <c r="J646" s="118"/>
      <c r="K646" s="119"/>
      <c r="L646" s="30"/>
      <c r="M646" s="29"/>
      <c r="N646" s="14"/>
      <c r="O646" s="14"/>
      <c r="P646" s="14"/>
      <c r="Q646" s="14"/>
      <c r="R646" s="14"/>
      <c r="S646" s="14"/>
      <c r="T646" s="29"/>
      <c r="U646" s="29"/>
      <c r="V646" s="29"/>
      <c r="W646" s="29"/>
    </row>
    <row r="647" spans="1:23" s="2" customFormat="1" ht="28.5" customHeight="1">
      <c r="A647" s="29"/>
      <c r="B647" s="113"/>
      <c r="C647" s="1144">
        <v>131</v>
      </c>
      <c r="D647" s="1144" t="s">
        <v>97</v>
      </c>
      <c r="E647" s="1233" t="s">
        <v>681</v>
      </c>
      <c r="F647" s="1236" t="s">
        <v>682</v>
      </c>
      <c r="G647" s="117" t="s">
        <v>416</v>
      </c>
      <c r="H647" s="1165"/>
      <c r="I647" s="1165">
        <v>1.1000000000000001</v>
      </c>
      <c r="J647" s="118"/>
      <c r="K647" s="119"/>
      <c r="L647" s="30"/>
      <c r="M647" s="29"/>
      <c r="N647" s="14"/>
      <c r="O647" s="14"/>
      <c r="P647" s="14"/>
      <c r="Q647" s="14"/>
      <c r="R647" s="14"/>
      <c r="S647" s="14"/>
      <c r="T647" s="29"/>
      <c r="U647" s="29"/>
      <c r="V647" s="29"/>
      <c r="W647" s="29"/>
    </row>
    <row r="648" spans="1:23" s="12" customFormat="1" ht="22.9" customHeight="1">
      <c r="B648" s="104"/>
      <c r="D648" s="105" t="s">
        <v>49</v>
      </c>
      <c r="E648" s="111" t="s">
        <v>683</v>
      </c>
      <c r="F648" s="111" t="s">
        <v>684</v>
      </c>
      <c r="I648" s="107"/>
      <c r="J648" s="112"/>
      <c r="L648" s="104"/>
      <c r="N648" s="14"/>
      <c r="O648" s="14"/>
      <c r="P648" s="14"/>
      <c r="Q648" s="14"/>
      <c r="R648" s="14"/>
      <c r="S648" s="14"/>
    </row>
    <row r="649" spans="1:23" s="2" customFormat="1" ht="33" customHeight="1">
      <c r="A649" s="29"/>
      <c r="B649" s="113"/>
      <c r="C649" s="114">
        <v>132</v>
      </c>
      <c r="D649" s="114" t="s">
        <v>97</v>
      </c>
      <c r="E649" s="115" t="s">
        <v>685</v>
      </c>
      <c r="F649" s="116" t="s">
        <v>686</v>
      </c>
      <c r="G649" s="117" t="s">
        <v>134</v>
      </c>
      <c r="H649" s="118">
        <v>13.6</v>
      </c>
      <c r="I649" s="1165"/>
      <c r="J649" s="118"/>
      <c r="K649" s="119"/>
      <c r="L649" s="30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</row>
    <row r="650" spans="1:23" s="13" customFormat="1">
      <c r="B650" s="122"/>
      <c r="D650" s="123" t="s">
        <v>103</v>
      </c>
      <c r="E650" s="124" t="s">
        <v>1</v>
      </c>
      <c r="F650" s="125" t="s">
        <v>687</v>
      </c>
      <c r="H650" s="124" t="s">
        <v>1</v>
      </c>
      <c r="I650" s="1166"/>
      <c r="L650" s="122"/>
    </row>
    <row r="651" spans="1:23" s="14" customFormat="1">
      <c r="B651" s="127"/>
      <c r="D651" s="123" t="s">
        <v>103</v>
      </c>
      <c r="E651" s="128" t="s">
        <v>1</v>
      </c>
      <c r="F651" s="129" t="s">
        <v>688</v>
      </c>
      <c r="H651" s="130">
        <v>3.6</v>
      </c>
      <c r="I651" s="1167"/>
      <c r="L651" s="127"/>
    </row>
    <row r="652" spans="1:23" s="13" customFormat="1">
      <c r="B652" s="122"/>
      <c r="D652" s="123" t="s">
        <v>103</v>
      </c>
      <c r="E652" s="124" t="s">
        <v>1</v>
      </c>
      <c r="F652" s="125" t="s">
        <v>689</v>
      </c>
      <c r="H652" s="124" t="s">
        <v>1</v>
      </c>
      <c r="I652" s="1166"/>
      <c r="L652" s="122"/>
    </row>
    <row r="653" spans="1:23" s="14" customFormat="1">
      <c r="B653" s="127"/>
      <c r="D653" s="123" t="s">
        <v>103</v>
      </c>
      <c r="E653" s="128" t="s">
        <v>1</v>
      </c>
      <c r="F653" s="129" t="s">
        <v>137</v>
      </c>
      <c r="H653" s="130">
        <v>10</v>
      </c>
      <c r="I653" s="1167"/>
      <c r="L653" s="127"/>
    </row>
    <row r="654" spans="1:23" s="15" customFormat="1">
      <c r="B654" s="133"/>
      <c r="D654" s="123" t="s">
        <v>103</v>
      </c>
      <c r="E654" s="134" t="s">
        <v>1</v>
      </c>
      <c r="F654" s="135" t="s">
        <v>131</v>
      </c>
      <c r="H654" s="136">
        <v>13.6</v>
      </c>
      <c r="I654" s="1168"/>
      <c r="L654" s="133"/>
    </row>
    <row r="655" spans="1:23" s="2" customFormat="1" ht="27.75" customHeight="1">
      <c r="A655" s="29"/>
      <c r="B655" s="113"/>
      <c r="C655" s="114">
        <v>133</v>
      </c>
      <c r="D655" s="114" t="s">
        <v>97</v>
      </c>
      <c r="E655" s="115" t="s">
        <v>690</v>
      </c>
      <c r="F655" s="116" t="s">
        <v>691</v>
      </c>
      <c r="G655" s="117" t="s">
        <v>134</v>
      </c>
      <c r="H655" s="118">
        <v>13.6</v>
      </c>
      <c r="I655" s="1165"/>
      <c r="J655" s="118"/>
      <c r="K655" s="119"/>
      <c r="L655" s="30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</row>
    <row r="656" spans="1:23" s="2" customFormat="1" ht="30" customHeight="1">
      <c r="A656" s="29"/>
      <c r="B656" s="113"/>
      <c r="C656" s="114">
        <v>134</v>
      </c>
      <c r="D656" s="114" t="s">
        <v>97</v>
      </c>
      <c r="E656" s="115" t="s">
        <v>693</v>
      </c>
      <c r="F656" s="116" t="s">
        <v>694</v>
      </c>
      <c r="G656" s="117" t="s">
        <v>134</v>
      </c>
      <c r="H656" s="118">
        <v>13.6</v>
      </c>
      <c r="I656" s="1165"/>
      <c r="J656" s="118"/>
      <c r="K656" s="119"/>
      <c r="L656" s="30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</row>
    <row r="657" spans="1:23" s="12" customFormat="1" ht="22.9" customHeight="1">
      <c r="B657" s="104"/>
      <c r="D657" s="105" t="s">
        <v>49</v>
      </c>
      <c r="E657" s="111" t="s">
        <v>695</v>
      </c>
      <c r="F657" s="111" t="s">
        <v>696</v>
      </c>
      <c r="I657" s="1169"/>
      <c r="J657" s="112"/>
      <c r="L657" s="104"/>
    </row>
    <row r="658" spans="1:23" s="12" customFormat="1" ht="34.5" customHeight="1">
      <c r="B658" s="104"/>
      <c r="C658" s="114">
        <v>151</v>
      </c>
      <c r="D658" s="114" t="s">
        <v>97</v>
      </c>
      <c r="E658" s="115" t="s">
        <v>2600</v>
      </c>
      <c r="F658" s="116" t="s">
        <v>2601</v>
      </c>
      <c r="G658" s="117" t="s">
        <v>134</v>
      </c>
      <c r="H658" s="1165">
        <v>1500</v>
      </c>
      <c r="I658" s="1165"/>
      <c r="J658" s="118"/>
      <c r="L658" s="104"/>
      <c r="N658" s="163"/>
    </row>
    <row r="659" spans="1:23" s="12" customFormat="1" ht="12.75">
      <c r="B659" s="104"/>
      <c r="D659" s="123" t="s">
        <v>103</v>
      </c>
      <c r="E659" s="111"/>
      <c r="F659" s="1261">
        <v>1500</v>
      </c>
      <c r="G659" s="14"/>
      <c r="H659" s="1172">
        <v>1500</v>
      </c>
      <c r="I659" s="1169"/>
      <c r="J659" s="112"/>
      <c r="L659" s="104"/>
    </row>
    <row r="660" spans="1:23" s="2" customFormat="1" ht="40.5" customHeight="1">
      <c r="A660" s="29"/>
      <c r="B660" s="113"/>
      <c r="C660" s="114">
        <v>135</v>
      </c>
      <c r="D660" s="114" t="s">
        <v>97</v>
      </c>
      <c r="E660" s="115" t="s">
        <v>697</v>
      </c>
      <c r="F660" s="116" t="s">
        <v>698</v>
      </c>
      <c r="G660" s="117" t="s">
        <v>134</v>
      </c>
      <c r="H660" s="118">
        <v>306.25</v>
      </c>
      <c r="I660" s="1165"/>
      <c r="J660" s="118"/>
      <c r="K660" s="119"/>
      <c r="L660" s="30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</row>
    <row r="661" spans="1:23" s="14" customFormat="1">
      <c r="B661" s="127"/>
      <c r="D661" s="123" t="s">
        <v>103</v>
      </c>
      <c r="E661" s="128" t="s">
        <v>1</v>
      </c>
      <c r="F661" s="129" t="s">
        <v>699</v>
      </c>
      <c r="H661" s="130">
        <v>306.25</v>
      </c>
      <c r="I661" s="1167"/>
      <c r="L661" s="127"/>
    </row>
    <row r="662" spans="1:23" s="2" customFormat="1" ht="37.5" customHeight="1">
      <c r="A662" s="29"/>
      <c r="B662" s="113"/>
      <c r="C662" s="114">
        <v>136</v>
      </c>
      <c r="D662" s="114" t="s">
        <v>97</v>
      </c>
      <c r="E662" s="115" t="s">
        <v>700</v>
      </c>
      <c r="F662" s="116" t="s">
        <v>701</v>
      </c>
      <c r="G662" s="117" t="s">
        <v>134</v>
      </c>
      <c r="H662" s="118">
        <v>306.25</v>
      </c>
      <c r="I662" s="1165"/>
      <c r="J662" s="118"/>
      <c r="K662" s="119"/>
      <c r="L662" s="30"/>
      <c r="M662" s="29"/>
      <c r="N662" s="152"/>
      <c r="O662" s="152"/>
      <c r="P662" s="152"/>
      <c r="Q662" s="152"/>
      <c r="R662" s="152"/>
      <c r="S662" s="29"/>
      <c r="T662" s="29"/>
      <c r="U662" s="29"/>
      <c r="V662" s="29"/>
      <c r="W662" s="29"/>
    </row>
    <row r="663" spans="1:23" s="12" customFormat="1" ht="25.9" customHeight="1">
      <c r="B663" s="104"/>
      <c r="D663" s="105" t="s">
        <v>49</v>
      </c>
      <c r="E663" s="106" t="s">
        <v>265</v>
      </c>
      <c r="F663" s="106" t="s">
        <v>702</v>
      </c>
      <c r="I663" s="1169"/>
      <c r="J663" s="108"/>
      <c r="L663" s="104"/>
      <c r="N663" s="1038"/>
      <c r="O663" s="1038"/>
      <c r="P663" s="1038"/>
      <c r="Q663" s="1038"/>
      <c r="R663" s="1038"/>
    </row>
    <row r="664" spans="1:23" s="12" customFormat="1" ht="22.9" customHeight="1">
      <c r="B664" s="104"/>
      <c r="D664" s="105" t="s">
        <v>49</v>
      </c>
      <c r="E664" s="111" t="s">
        <v>703</v>
      </c>
      <c r="F664" s="111" t="s">
        <v>704</v>
      </c>
      <c r="I664" s="1169"/>
      <c r="J664" s="112"/>
      <c r="L664" s="104"/>
      <c r="N664" s="1038"/>
      <c r="O664" s="1038"/>
      <c r="P664" s="1038"/>
      <c r="Q664" s="1411"/>
      <c r="R664" s="1038"/>
    </row>
    <row r="665" spans="1:23" s="2" customFormat="1" ht="18" customHeight="1">
      <c r="A665" s="29"/>
      <c r="B665" s="113"/>
      <c r="C665" s="114">
        <v>152</v>
      </c>
      <c r="D665" s="114" t="s">
        <v>97</v>
      </c>
      <c r="E665" s="115" t="s">
        <v>705</v>
      </c>
      <c r="F665" s="116" t="s">
        <v>706</v>
      </c>
      <c r="G665" s="117" t="s">
        <v>140</v>
      </c>
      <c r="H665" s="118">
        <v>70</v>
      </c>
      <c r="I665" s="1165"/>
      <c r="J665" s="118"/>
      <c r="K665" s="119"/>
      <c r="L665" s="30"/>
      <c r="M665" s="29"/>
      <c r="N665" s="1425"/>
      <c r="O665" s="152"/>
      <c r="P665" s="152"/>
      <c r="Q665" s="181"/>
      <c r="R665" s="152"/>
      <c r="S665" s="29"/>
      <c r="T665" s="29"/>
      <c r="U665" s="29"/>
      <c r="V665" s="29"/>
      <c r="W665" s="29"/>
    </row>
    <row r="666" spans="1:23" s="2" customFormat="1" ht="18" customHeight="1">
      <c r="A666" s="29"/>
      <c r="B666" s="113"/>
      <c r="C666" s="138">
        <v>153</v>
      </c>
      <c r="D666" s="138" t="s">
        <v>265</v>
      </c>
      <c r="E666" s="139" t="s">
        <v>575</v>
      </c>
      <c r="F666" s="140" t="s">
        <v>707</v>
      </c>
      <c r="G666" s="141" t="s">
        <v>140</v>
      </c>
      <c r="H666" s="142">
        <v>70</v>
      </c>
      <c r="I666" s="1170"/>
      <c r="J666" s="142"/>
      <c r="K666" s="143"/>
      <c r="L666" s="144"/>
      <c r="M666" s="29"/>
      <c r="N666" s="1425"/>
      <c r="O666" s="152"/>
      <c r="P666" s="152"/>
      <c r="Q666" s="1017"/>
      <c r="R666" s="152"/>
      <c r="S666" s="29"/>
      <c r="T666" s="29"/>
      <c r="U666" s="29"/>
      <c r="V666" s="29"/>
      <c r="W666" s="29"/>
    </row>
    <row r="667" spans="1:23" s="2" customFormat="1" ht="18" customHeight="1">
      <c r="A667" s="29"/>
      <c r="B667" s="113"/>
      <c r="C667" s="138">
        <v>154</v>
      </c>
      <c r="D667" s="138" t="s">
        <v>265</v>
      </c>
      <c r="E667" s="139" t="s">
        <v>578</v>
      </c>
      <c r="F667" s="140" t="s">
        <v>709</v>
      </c>
      <c r="G667" s="141" t="s">
        <v>140</v>
      </c>
      <c r="H667" s="142">
        <v>70</v>
      </c>
      <c r="I667" s="1170"/>
      <c r="J667" s="142"/>
      <c r="K667" s="143"/>
      <c r="L667" s="144"/>
      <c r="M667" s="29"/>
      <c r="N667" s="1425"/>
      <c r="O667" s="152"/>
      <c r="P667" s="152"/>
      <c r="Q667" s="1017"/>
      <c r="R667" s="152"/>
      <c r="S667" s="29"/>
      <c r="T667" s="29"/>
      <c r="U667" s="29"/>
      <c r="V667" s="29"/>
      <c r="W667" s="29"/>
    </row>
    <row r="668" spans="1:23" s="2" customFormat="1" ht="18" customHeight="1">
      <c r="A668" s="29"/>
      <c r="B668" s="113"/>
      <c r="C668" s="114">
        <v>155</v>
      </c>
      <c r="D668" s="114" t="s">
        <v>97</v>
      </c>
      <c r="E668" s="115" t="s">
        <v>710</v>
      </c>
      <c r="F668" s="116" t="s">
        <v>711</v>
      </c>
      <c r="G668" s="117" t="s">
        <v>268</v>
      </c>
      <c r="H668" s="118">
        <v>2</v>
      </c>
      <c r="I668" s="1165"/>
      <c r="J668" s="118"/>
      <c r="K668" s="119"/>
      <c r="L668" s="30"/>
      <c r="M668" s="29"/>
      <c r="N668" s="1425"/>
      <c r="O668" s="152"/>
      <c r="P668" s="152"/>
      <c r="Q668" s="181"/>
      <c r="R668" s="152"/>
      <c r="S668" s="29"/>
      <c r="T668" s="29"/>
      <c r="U668" s="29"/>
      <c r="V668" s="29"/>
      <c r="W668" s="29"/>
    </row>
    <row r="669" spans="1:23" s="2" customFormat="1" ht="43.5" customHeight="1">
      <c r="A669" s="29"/>
      <c r="B669" s="113"/>
      <c r="C669" s="114">
        <v>156</v>
      </c>
      <c r="D669" s="114" t="s">
        <v>97</v>
      </c>
      <c r="E669" s="115" t="s">
        <v>2545</v>
      </c>
      <c r="F669" s="116" t="s">
        <v>2573</v>
      </c>
      <c r="G669" s="117" t="s">
        <v>268</v>
      </c>
      <c r="H669" s="118">
        <v>1</v>
      </c>
      <c r="I669" s="1165"/>
      <c r="J669" s="118"/>
      <c r="K669" s="119"/>
      <c r="L669" s="30"/>
      <c r="M669" s="29"/>
      <c r="N669" s="1425"/>
      <c r="O669" s="152"/>
      <c r="P669" s="152"/>
      <c r="Q669" s="181"/>
      <c r="R669" s="1389"/>
      <c r="S669" s="29"/>
      <c r="T669" s="29"/>
      <c r="U669" s="29"/>
      <c r="V669" s="29"/>
      <c r="W669" s="29"/>
    </row>
    <row r="670" spans="1:23" s="2" customFormat="1" ht="18" customHeight="1">
      <c r="A670" s="29"/>
      <c r="B670" s="113"/>
      <c r="C670" s="114">
        <v>157</v>
      </c>
      <c r="D670" s="114" t="s">
        <v>97</v>
      </c>
      <c r="E670" s="115" t="s">
        <v>712</v>
      </c>
      <c r="F670" s="116" t="s">
        <v>713</v>
      </c>
      <c r="G670" s="117" t="s">
        <v>268</v>
      </c>
      <c r="H670" s="118">
        <v>2</v>
      </c>
      <c r="I670" s="1165"/>
      <c r="J670" s="118"/>
      <c r="K670" s="119"/>
      <c r="L670" s="30"/>
      <c r="M670" s="29"/>
      <c r="N670" s="1425"/>
      <c r="O670" s="152"/>
      <c r="P670" s="152"/>
      <c r="Q670" s="181"/>
      <c r="R670" s="152"/>
      <c r="S670" s="29"/>
      <c r="T670" s="29"/>
      <c r="U670" s="29"/>
      <c r="V670" s="29"/>
      <c r="W670" s="29"/>
    </row>
    <row r="671" spans="1:23" s="2" customFormat="1" ht="18" customHeight="1">
      <c r="A671" s="29"/>
      <c r="B671" s="113"/>
      <c r="C671" s="114">
        <v>158</v>
      </c>
      <c r="D671" s="114" t="s">
        <v>97</v>
      </c>
      <c r="E671" s="115" t="s">
        <v>714</v>
      </c>
      <c r="F671" s="116" t="s">
        <v>715</v>
      </c>
      <c r="G671" s="117" t="s">
        <v>268</v>
      </c>
      <c r="H671" s="118">
        <v>2</v>
      </c>
      <c r="I671" s="1165"/>
      <c r="J671" s="118"/>
      <c r="K671" s="119"/>
      <c r="L671" s="30"/>
      <c r="M671" s="29"/>
      <c r="N671" s="1425"/>
      <c r="O671" s="152"/>
      <c r="P671" s="152"/>
      <c r="Q671" s="181"/>
      <c r="R671" s="152"/>
      <c r="S671" s="29"/>
      <c r="T671" s="29"/>
      <c r="U671" s="29"/>
      <c r="V671" s="29"/>
      <c r="W671" s="29"/>
    </row>
    <row r="672" spans="1:23" s="2" customFormat="1" ht="18" customHeight="1">
      <c r="A672" s="29"/>
      <c r="B672" s="113"/>
      <c r="C672" s="114">
        <v>159</v>
      </c>
      <c r="D672" s="114" t="s">
        <v>97</v>
      </c>
      <c r="E672" s="115" t="s">
        <v>716</v>
      </c>
      <c r="F672" s="116" t="s">
        <v>717</v>
      </c>
      <c r="G672" s="117" t="s">
        <v>268</v>
      </c>
      <c r="H672" s="118">
        <v>2</v>
      </c>
      <c r="I672" s="1165"/>
      <c r="J672" s="118"/>
      <c r="K672" s="119"/>
      <c r="L672" s="30"/>
      <c r="M672" s="29"/>
      <c r="N672" s="1425"/>
      <c r="O672" s="152"/>
      <c r="P672" s="152"/>
      <c r="Q672" s="181"/>
      <c r="R672" s="152"/>
      <c r="S672" s="29"/>
      <c r="T672" s="29"/>
      <c r="U672" s="29"/>
      <c r="V672" s="29"/>
      <c r="W672" s="29"/>
    </row>
    <row r="673" spans="1:23" s="2" customFormat="1" ht="18" customHeight="1">
      <c r="A673" s="29"/>
      <c r="B673" s="113"/>
      <c r="C673" s="138">
        <v>160</v>
      </c>
      <c r="D673" s="138" t="s">
        <v>265</v>
      </c>
      <c r="E673" s="139" t="s">
        <v>581</v>
      </c>
      <c r="F673" s="140" t="s">
        <v>718</v>
      </c>
      <c r="G673" s="141" t="s">
        <v>719</v>
      </c>
      <c r="H673" s="142">
        <v>1</v>
      </c>
      <c r="I673" s="1170"/>
      <c r="J673" s="142"/>
      <c r="K673" s="143"/>
      <c r="L673" s="144"/>
      <c r="M673" s="29"/>
      <c r="N673" s="1425"/>
      <c r="O673" s="152"/>
      <c r="P673" s="152"/>
      <c r="Q673" s="1017"/>
      <c r="R673" s="152"/>
      <c r="S673" s="29"/>
      <c r="T673" s="29"/>
      <c r="U673" s="29"/>
      <c r="V673" s="29"/>
      <c r="W673" s="29"/>
    </row>
    <row r="674" spans="1:23" s="2" customFormat="1" ht="29.25" customHeight="1">
      <c r="A674" s="29"/>
      <c r="B674" s="113"/>
      <c r="C674" s="138">
        <v>161</v>
      </c>
      <c r="D674" s="138" t="s">
        <v>265</v>
      </c>
      <c r="E674" s="139" t="s">
        <v>720</v>
      </c>
      <c r="F674" s="140" t="s">
        <v>721</v>
      </c>
      <c r="G674" s="141" t="s">
        <v>268</v>
      </c>
      <c r="H674" s="142">
        <v>2</v>
      </c>
      <c r="I674" s="1170"/>
      <c r="J674" s="142"/>
      <c r="K674" s="143"/>
      <c r="L674" s="144"/>
      <c r="M674" s="29"/>
      <c r="N674" s="1425"/>
      <c r="O674" s="152"/>
      <c r="P674" s="152"/>
      <c r="Q674" s="1017"/>
      <c r="R674" s="152"/>
      <c r="S674" s="29"/>
      <c r="T674" s="29"/>
      <c r="U674" s="29"/>
      <c r="V674" s="29"/>
      <c r="W674" s="29"/>
    </row>
    <row r="675" spans="1:23" s="12" customFormat="1" ht="25.9" customHeight="1">
      <c r="B675" s="104"/>
      <c r="D675" s="105" t="s">
        <v>49</v>
      </c>
      <c r="E675" s="106" t="s">
        <v>722</v>
      </c>
      <c r="F675" s="106" t="s">
        <v>723</v>
      </c>
      <c r="I675" s="1169"/>
      <c r="J675" s="108"/>
      <c r="L675" s="104"/>
      <c r="N675" s="1038"/>
      <c r="O675" s="1038"/>
      <c r="P675" s="1038"/>
      <c r="Q675" s="1038"/>
      <c r="R675" s="1038"/>
    </row>
    <row r="676" spans="1:23" s="2" customFormat="1" ht="92.25" customHeight="1">
      <c r="A676" s="29"/>
      <c r="B676" s="113"/>
      <c r="C676" s="114">
        <v>138</v>
      </c>
      <c r="D676" s="114" t="s">
        <v>97</v>
      </c>
      <c r="E676" s="115" t="s">
        <v>724</v>
      </c>
      <c r="F676" s="116" t="s">
        <v>2544</v>
      </c>
      <c r="G676" s="117" t="s">
        <v>725</v>
      </c>
      <c r="H676" s="118">
        <v>75</v>
      </c>
      <c r="I676" s="1165"/>
      <c r="J676" s="118"/>
      <c r="K676" s="119"/>
      <c r="L676" s="30"/>
      <c r="M676" s="29"/>
      <c r="N676" s="1386"/>
      <c r="O676" s="152"/>
      <c r="P676" s="152"/>
      <c r="Q676" s="152"/>
      <c r="R676" s="152"/>
      <c r="S676" s="29"/>
      <c r="T676" s="29"/>
      <c r="U676" s="29"/>
      <c r="V676" s="29"/>
      <c r="W676" s="29"/>
    </row>
    <row r="677" spans="1:23" s="2" customFormat="1" ht="6.95" customHeight="1">
      <c r="A677" s="29"/>
      <c r="B677" s="46"/>
      <c r="C677" s="47"/>
      <c r="D677" s="47"/>
      <c r="E677" s="47"/>
      <c r="F677" s="47"/>
      <c r="G677" s="47"/>
      <c r="H677" s="47"/>
      <c r="I677" s="47"/>
      <c r="J677" s="47"/>
      <c r="K677" s="47"/>
      <c r="L677" s="30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</row>
  </sheetData>
  <autoFilter ref="C136:K676"/>
  <mergeCells count="11">
    <mergeCell ref="N353:P353"/>
    <mergeCell ref="E87:H87"/>
    <mergeCell ref="E127:H127"/>
    <mergeCell ref="E129:H129"/>
    <mergeCell ref="E7:H7"/>
    <mergeCell ref="E9:H9"/>
    <mergeCell ref="E18:H18"/>
    <mergeCell ref="E27:H27"/>
    <mergeCell ref="E85:H85"/>
    <mergeCell ref="D33:E33"/>
    <mergeCell ref="D34:E34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12"/>
  <sheetViews>
    <sheetView showGridLines="0" topLeftCell="A575" zoomScale="96" zoomScaleNormal="96" workbookViewId="0">
      <selection activeCell="H172" sqref="H172"/>
    </sheetView>
  </sheetViews>
  <sheetFormatPr defaultRowHeight="11.25"/>
  <cols>
    <col min="1" max="1" width="8.33203125" style="1" customWidth="1"/>
    <col min="2" max="2" width="1.1640625" style="1" customWidth="1"/>
    <col min="3" max="3" width="6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7.5" style="1" customWidth="1"/>
    <col min="14" max="14" width="13.33203125" style="1" customWidth="1"/>
    <col min="15" max="15" width="25" style="1" customWidth="1"/>
    <col min="16" max="16" width="25.83203125" style="1" customWidth="1"/>
    <col min="17" max="17" width="15" style="1" customWidth="1"/>
    <col min="18" max="18" width="11" style="1" customWidth="1"/>
    <col min="19" max="19" width="15" style="1" customWidth="1"/>
    <col min="20" max="20" width="16.33203125" style="1" customWidth="1"/>
    <col min="21" max="21" width="11" style="1" customWidth="1"/>
    <col min="22" max="22" width="15" style="1" customWidth="1"/>
    <col min="23" max="23" width="16.33203125" style="1" customWidth="1"/>
  </cols>
  <sheetData>
    <row r="2" spans="1:23" s="1" customFormat="1" ht="36.950000000000003" customHeight="1">
      <c r="L2" s="1262"/>
      <c r="M2" s="1263"/>
      <c r="N2" s="1263"/>
    </row>
    <row r="3" spans="1:23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23" s="1" customFormat="1" ht="24.95" customHeight="1">
      <c r="B4" s="21"/>
      <c r="D4" s="22" t="s">
        <v>2740</v>
      </c>
      <c r="L4" s="21"/>
    </row>
    <row r="5" spans="1:23" s="1" customFormat="1" ht="6.95" customHeight="1">
      <c r="B5" s="21"/>
      <c r="L5" s="21"/>
    </row>
    <row r="6" spans="1:23" s="1" customFormat="1" ht="12" customHeight="1">
      <c r="B6" s="21"/>
      <c r="D6" s="26" t="s">
        <v>8</v>
      </c>
      <c r="L6" s="21"/>
    </row>
    <row r="7" spans="1:23" s="1" customFormat="1" ht="16.5" customHeight="1">
      <c r="B7" s="21"/>
      <c r="E7" s="1515" t="str">
        <f>'Rekapitulácia stavby n'!K6</f>
        <v>SOŠ PZ Košice, zateplenie bloku A a rekonštrukcia bloku E</v>
      </c>
      <c r="F7" s="1490"/>
      <c r="G7" s="1490"/>
      <c r="H7" s="1490"/>
      <c r="L7" s="21"/>
    </row>
    <row r="8" spans="1:23" s="2" customFormat="1" ht="12" customHeight="1">
      <c r="A8" s="29"/>
      <c r="B8" s="30"/>
      <c r="C8" s="29"/>
      <c r="D8" s="26" t="s">
        <v>62</v>
      </c>
      <c r="E8" s="29"/>
      <c r="F8" s="29"/>
      <c r="G8" s="29"/>
      <c r="H8" s="29"/>
      <c r="I8" s="29"/>
      <c r="J8" s="29"/>
      <c r="K8" s="29"/>
      <c r="L8" s="41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 s="2" customFormat="1" ht="21.75" customHeight="1">
      <c r="A9" s="29"/>
      <c r="B9" s="30"/>
      <c r="C9" s="29"/>
      <c r="D9" s="29"/>
      <c r="E9" s="1509" t="s">
        <v>2730</v>
      </c>
      <c r="F9" s="1514"/>
      <c r="G9" s="1514"/>
      <c r="H9" s="1514"/>
      <c r="I9" s="29"/>
      <c r="J9" s="29"/>
      <c r="K9" s="29"/>
      <c r="L9" s="41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2" customFormat="1" ht="21.75" customHeight="1">
      <c r="A10" s="29"/>
      <c r="B10" s="30"/>
      <c r="C10" s="29"/>
      <c r="D10" s="29"/>
      <c r="E10" s="1224" t="s">
        <v>2731</v>
      </c>
      <c r="F10" s="29"/>
      <c r="G10" s="29"/>
      <c r="H10" s="29"/>
      <c r="I10" s="29"/>
      <c r="J10" s="29"/>
      <c r="K10" s="29"/>
      <c r="L10" s="41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2" customFormat="1" ht="12" customHeight="1">
      <c r="A11" s="29"/>
      <c r="B11" s="30"/>
      <c r="C11" s="29"/>
      <c r="D11" s="26" t="s">
        <v>10</v>
      </c>
      <c r="E11" s="29"/>
      <c r="F11" s="24" t="s">
        <v>1</v>
      </c>
      <c r="G11" s="29"/>
      <c r="H11" s="29"/>
      <c r="I11" s="26" t="s">
        <v>11</v>
      </c>
      <c r="J11" s="24" t="s">
        <v>1</v>
      </c>
      <c r="K11" s="29"/>
      <c r="L11" s="41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s="2" customFormat="1" ht="12" customHeight="1">
      <c r="A12" s="29"/>
      <c r="B12" s="30"/>
      <c r="C12" s="29"/>
      <c r="D12" s="26" t="s">
        <v>12</v>
      </c>
      <c r="E12" s="29"/>
      <c r="F12" s="24" t="s">
        <v>13</v>
      </c>
      <c r="G12" s="29"/>
      <c r="H12" s="29"/>
      <c r="I12" s="26" t="s">
        <v>14</v>
      </c>
      <c r="J12" s="1085" t="str">
        <f>'Rekapitulácia stavby n'!AN8</f>
        <v>03.2023</v>
      </c>
      <c r="K12" s="29"/>
      <c r="L12" s="41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1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2" customFormat="1" ht="12" customHeight="1">
      <c r="A14" s="29"/>
      <c r="B14" s="30"/>
      <c r="C14" s="29"/>
      <c r="D14" s="26" t="s">
        <v>2748</v>
      </c>
      <c r="E14" s="29"/>
      <c r="F14" s="29"/>
      <c r="G14" s="29"/>
      <c r="H14" s="29"/>
      <c r="I14" s="26" t="s">
        <v>16</v>
      </c>
      <c r="J14" s="24" t="s">
        <v>1</v>
      </c>
      <c r="K14" s="29"/>
      <c r="L14" s="41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s="2" customFormat="1" ht="18" customHeight="1">
      <c r="A15" s="29"/>
      <c r="B15" s="30"/>
      <c r="C15" s="29"/>
      <c r="D15" s="29"/>
      <c r="E15" s="24"/>
      <c r="F15" s="29"/>
      <c r="G15" s="29"/>
      <c r="H15" s="29"/>
      <c r="I15" s="26" t="s">
        <v>17</v>
      </c>
      <c r="J15" s="24" t="s">
        <v>1</v>
      </c>
      <c r="K15" s="29"/>
      <c r="L15" s="4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1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s="2" customFormat="1" ht="12" customHeight="1">
      <c r="A17" s="29"/>
      <c r="B17" s="30"/>
      <c r="C17" s="29"/>
      <c r="D17" s="26" t="s">
        <v>18</v>
      </c>
      <c r="E17" s="154"/>
      <c r="F17" s="154"/>
      <c r="G17" s="154"/>
      <c r="H17" s="154"/>
      <c r="I17" s="1175" t="s">
        <v>16</v>
      </c>
      <c r="J17" s="1137"/>
      <c r="K17" s="29"/>
      <c r="L17" s="41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s="2" customFormat="1" ht="18" customHeight="1">
      <c r="A18" s="29"/>
      <c r="B18" s="30"/>
      <c r="C18" s="29"/>
      <c r="D18" s="29"/>
      <c r="E18" s="1516"/>
      <c r="F18" s="1517"/>
      <c r="G18" s="1517"/>
      <c r="H18" s="1517"/>
      <c r="I18" s="1175" t="s">
        <v>17</v>
      </c>
      <c r="J18" s="1137"/>
      <c r="K18" s="29"/>
      <c r="L18" s="41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1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s="2" customFormat="1" ht="12" customHeight="1">
      <c r="A20" s="29"/>
      <c r="B20" s="30"/>
      <c r="C20" s="29"/>
      <c r="D20" s="26" t="s">
        <v>19</v>
      </c>
      <c r="E20" s="29"/>
      <c r="F20" s="29"/>
      <c r="G20" s="29"/>
      <c r="H20" s="29"/>
      <c r="I20" s="26" t="s">
        <v>16</v>
      </c>
      <c r="J20" s="24" t="s">
        <v>1</v>
      </c>
      <c r="K20" s="29"/>
      <c r="L20" s="41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s="2" customFormat="1" ht="18" customHeight="1">
      <c r="A21" s="29"/>
      <c r="B21" s="30"/>
      <c r="C21" s="29"/>
      <c r="D21" s="29"/>
      <c r="E21" s="24"/>
      <c r="F21" s="29"/>
      <c r="G21" s="29"/>
      <c r="H21" s="29"/>
      <c r="I21" s="26" t="s">
        <v>17</v>
      </c>
      <c r="J21" s="24" t="s">
        <v>1</v>
      </c>
      <c r="K21" s="29"/>
      <c r="L21" s="41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1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 s="2" customFormat="1" ht="12" customHeight="1">
      <c r="A23" s="29"/>
      <c r="B23" s="30"/>
      <c r="C23" s="29"/>
      <c r="D23" s="26" t="s">
        <v>21</v>
      </c>
      <c r="E23" s="29"/>
      <c r="F23" s="29"/>
      <c r="G23" s="29"/>
      <c r="H23" s="29"/>
      <c r="I23" s="26" t="s">
        <v>16</v>
      </c>
      <c r="J23" s="24" t="str">
        <f>IF('Rekapitulácia stavby n'!AN19="","",'Rekapitulácia stavby n'!AN19)</f>
        <v/>
      </c>
      <c r="K23" s="29"/>
      <c r="L23" s="41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s="2" customFormat="1" ht="18" customHeight="1">
      <c r="A24" s="29"/>
      <c r="B24" s="30"/>
      <c r="C24" s="29"/>
      <c r="D24" s="29"/>
      <c r="E24" s="24" t="str">
        <f>IF('Rekapitulácia stavby n'!E20="","",'Rekapitulácia stavby n'!E20)</f>
        <v xml:space="preserve"> </v>
      </c>
      <c r="F24" s="29"/>
      <c r="G24" s="29"/>
      <c r="H24" s="29"/>
      <c r="I24" s="26" t="s">
        <v>17</v>
      </c>
      <c r="J24" s="24" t="str">
        <f>IF('Rekapitulácia stavby n'!AN20="","",'Rekapitulácia stavby n'!AN20)</f>
        <v/>
      </c>
      <c r="K24" s="29"/>
      <c r="L24" s="41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1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s="2" customFormat="1" ht="12" customHeight="1">
      <c r="A26" s="29"/>
      <c r="B26" s="30"/>
      <c r="C26" s="29"/>
      <c r="D26" s="26" t="s">
        <v>23</v>
      </c>
      <c r="E26" s="29"/>
      <c r="F26" s="29"/>
      <c r="G26" s="29"/>
      <c r="H26" s="29"/>
      <c r="I26" s="29"/>
      <c r="J26" s="29"/>
      <c r="K26" s="29"/>
      <c r="L26" s="41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s="8" customFormat="1" ht="16.5" customHeight="1">
      <c r="A27" s="67"/>
      <c r="B27" s="68"/>
      <c r="C27" s="67"/>
      <c r="D27" s="67"/>
      <c r="E27" s="1497" t="s">
        <v>1</v>
      </c>
      <c r="F27" s="1497"/>
      <c r="G27" s="1497"/>
      <c r="H27" s="1497"/>
      <c r="I27" s="67"/>
      <c r="J27" s="67"/>
      <c r="K27" s="67"/>
      <c r="L27" s="69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1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s="2" customFormat="1" ht="6.95" customHeight="1">
      <c r="A29" s="29"/>
      <c r="B29" s="30"/>
      <c r="C29" s="29"/>
      <c r="D29" s="56"/>
      <c r="E29" s="56"/>
      <c r="F29" s="56"/>
      <c r="G29" s="56"/>
      <c r="H29" s="56"/>
      <c r="I29" s="56"/>
      <c r="J29" s="56"/>
      <c r="K29" s="56"/>
      <c r="L29" s="41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s="2" customFormat="1" ht="25.35" customHeight="1">
      <c r="A30" s="29"/>
      <c r="B30" s="30"/>
      <c r="C30" s="29"/>
      <c r="D30" s="70" t="s">
        <v>24</v>
      </c>
      <c r="E30" s="29"/>
      <c r="F30" s="29"/>
      <c r="G30" s="29"/>
      <c r="H30" s="29"/>
      <c r="I30" s="29"/>
      <c r="J30" s="60"/>
      <c r="K30" s="29"/>
      <c r="L30" s="41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 s="2" customFormat="1" ht="6.95" customHeight="1">
      <c r="A31" s="29"/>
      <c r="B31" s="30"/>
      <c r="C31" s="29"/>
      <c r="D31" s="56"/>
      <c r="E31" s="56"/>
      <c r="F31" s="56"/>
      <c r="G31" s="56"/>
      <c r="H31" s="56"/>
      <c r="I31" s="56"/>
      <c r="J31" s="56"/>
      <c r="K31" s="56"/>
      <c r="L31" s="41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s="2" customFormat="1" ht="14.45" customHeight="1">
      <c r="A32" s="29"/>
      <c r="B32" s="30"/>
      <c r="C32" s="29"/>
      <c r="D32" s="29"/>
      <c r="E32" s="29"/>
      <c r="F32" s="33" t="s">
        <v>26</v>
      </c>
      <c r="G32" s="29"/>
      <c r="H32" s="29"/>
      <c r="I32" s="33" t="s">
        <v>25</v>
      </c>
      <c r="J32" s="33" t="s">
        <v>27</v>
      </c>
      <c r="K32" s="29"/>
      <c r="L32" s="41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1:23" s="2" customFormat="1" ht="14.45" customHeight="1">
      <c r="A33" s="29"/>
      <c r="B33" s="30"/>
      <c r="C33" s="29"/>
      <c r="D33" s="1489" t="s">
        <v>2658</v>
      </c>
      <c r="E33" s="1489"/>
      <c r="F33" s="71"/>
      <c r="G33" s="72"/>
      <c r="H33" s="72"/>
      <c r="I33" s="1129">
        <v>0.2</v>
      </c>
      <c r="J33" s="71"/>
      <c r="K33" s="29"/>
      <c r="L33" s="41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 s="2" customFormat="1" ht="14.45" customHeight="1">
      <c r="A34" s="29"/>
      <c r="B34" s="30"/>
      <c r="C34" s="29"/>
      <c r="D34" s="1489" t="s">
        <v>2659</v>
      </c>
      <c r="E34" s="1489"/>
      <c r="F34" s="71"/>
      <c r="G34" s="72"/>
      <c r="H34" s="72"/>
      <c r="I34" s="1129">
        <v>0.2</v>
      </c>
      <c r="J34" s="71"/>
      <c r="K34" s="29"/>
      <c r="L34" s="4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s="2" customFormat="1" ht="14.45" hidden="1" customHeight="1">
      <c r="A35" s="29"/>
      <c r="B35" s="30"/>
      <c r="C35" s="29"/>
      <c r="D35" s="29"/>
      <c r="E35" s="26" t="s">
        <v>30</v>
      </c>
      <c r="F35" s="74" t="e">
        <f>ROUND((SUM(#REF!)),  2)</f>
        <v>#REF!</v>
      </c>
      <c r="G35" s="29"/>
      <c r="H35" s="29"/>
      <c r="I35" s="75">
        <v>0.2</v>
      </c>
      <c r="J35" s="74">
        <f>0</f>
        <v>0</v>
      </c>
      <c r="K35" s="29"/>
      <c r="L35" s="41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spans="1:23" s="2" customFormat="1" ht="14.45" hidden="1" customHeight="1">
      <c r="A36" s="29"/>
      <c r="B36" s="30"/>
      <c r="C36" s="29"/>
      <c r="D36" s="29"/>
      <c r="E36" s="26" t="s">
        <v>31</v>
      </c>
      <c r="F36" s="74" t="e">
        <f>ROUND((SUM(#REF!)),  2)</f>
        <v>#REF!</v>
      </c>
      <c r="G36" s="29"/>
      <c r="H36" s="29"/>
      <c r="I36" s="75">
        <v>0.2</v>
      </c>
      <c r="J36" s="74">
        <f>0</f>
        <v>0</v>
      </c>
      <c r="K36" s="29"/>
      <c r="L36" s="41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23" s="2" customFormat="1" ht="14.45" hidden="1" customHeight="1">
      <c r="A37" s="29"/>
      <c r="B37" s="30"/>
      <c r="C37" s="29"/>
      <c r="D37" s="29"/>
      <c r="E37" s="35" t="s">
        <v>32</v>
      </c>
      <c r="F37" s="71" t="e">
        <f>ROUND((SUM(#REF!)),  2)</f>
        <v>#REF!</v>
      </c>
      <c r="G37" s="72"/>
      <c r="H37" s="72"/>
      <c r="I37" s="73">
        <v>0</v>
      </c>
      <c r="J37" s="71">
        <f>0</f>
        <v>0</v>
      </c>
      <c r="K37" s="29"/>
      <c r="L37" s="41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pans="1:23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1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spans="1:23" s="2" customFormat="1" ht="25.35" customHeight="1">
      <c r="A39" s="29"/>
      <c r="B39" s="30"/>
      <c r="C39" s="76"/>
      <c r="D39" s="77" t="s">
        <v>33</v>
      </c>
      <c r="E39" s="55"/>
      <c r="F39" s="55"/>
      <c r="G39" s="78" t="s">
        <v>34</v>
      </c>
      <c r="H39" s="79" t="s">
        <v>35</v>
      </c>
      <c r="I39" s="55"/>
      <c r="J39" s="80"/>
      <c r="K39" s="81"/>
      <c r="L39" s="41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1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 s="1" customFormat="1" ht="14.45" customHeight="1">
      <c r="B41" s="21"/>
      <c r="L41" s="21"/>
    </row>
    <row r="42" spans="1:23" s="1" customFormat="1" ht="14.45" customHeight="1">
      <c r="B42" s="21"/>
      <c r="L42" s="21"/>
    </row>
    <row r="43" spans="1:23" s="1" customFormat="1" ht="14.45" customHeight="1">
      <c r="B43" s="21"/>
      <c r="L43" s="21"/>
    </row>
    <row r="44" spans="1:23" s="1" customFormat="1" ht="14.45" customHeight="1">
      <c r="B44" s="21"/>
      <c r="L44" s="21"/>
    </row>
    <row r="45" spans="1:23" s="1" customFormat="1" ht="14.45" customHeight="1">
      <c r="B45" s="21"/>
      <c r="L45" s="21"/>
    </row>
    <row r="46" spans="1:23" s="1" customFormat="1" ht="14.45" customHeight="1">
      <c r="B46" s="21"/>
      <c r="L46" s="21"/>
    </row>
    <row r="47" spans="1:23" s="1" customFormat="1" ht="14.45" customHeight="1">
      <c r="B47" s="21"/>
      <c r="L47" s="21"/>
    </row>
    <row r="48" spans="1:23" s="1" customFormat="1" ht="14.45" customHeight="1">
      <c r="B48" s="21"/>
      <c r="L48" s="21"/>
    </row>
    <row r="49" spans="1:23" s="1" customFormat="1" ht="14.45" customHeight="1">
      <c r="B49" s="21"/>
      <c r="L49" s="21"/>
    </row>
    <row r="50" spans="1:23" s="2" customFormat="1" ht="14.45" customHeight="1">
      <c r="B50" s="41"/>
      <c r="D50" s="42" t="s">
        <v>36</v>
      </c>
      <c r="E50" s="43"/>
      <c r="F50" s="43"/>
      <c r="G50" s="42" t="s">
        <v>37</v>
      </c>
      <c r="H50" s="43"/>
      <c r="I50" s="43"/>
      <c r="J50" s="43"/>
      <c r="K50" s="43"/>
      <c r="L50" s="41"/>
    </row>
    <row r="51" spans="1:23">
      <c r="B51" s="21"/>
      <c r="L51" s="21"/>
    </row>
    <row r="52" spans="1:23">
      <c r="B52" s="21"/>
      <c r="L52" s="21"/>
    </row>
    <row r="53" spans="1:23">
      <c r="B53" s="21"/>
      <c r="L53" s="21"/>
    </row>
    <row r="54" spans="1:23">
      <c r="B54" s="21"/>
      <c r="L54" s="21"/>
    </row>
    <row r="55" spans="1:23">
      <c r="B55" s="21"/>
      <c r="L55" s="21"/>
    </row>
    <row r="56" spans="1:23">
      <c r="B56" s="21"/>
      <c r="L56" s="21"/>
    </row>
    <row r="57" spans="1:23">
      <c r="B57" s="21"/>
      <c r="L57" s="21"/>
    </row>
    <row r="58" spans="1:23">
      <c r="B58" s="21"/>
      <c r="L58" s="21"/>
    </row>
    <row r="59" spans="1:23">
      <c r="B59" s="21"/>
      <c r="L59" s="21"/>
    </row>
    <row r="60" spans="1:23">
      <c r="B60" s="21"/>
      <c r="L60" s="21"/>
    </row>
    <row r="61" spans="1:23" s="2" customFormat="1" ht="12.75">
      <c r="A61" s="29"/>
      <c r="B61" s="30"/>
      <c r="C61" s="29"/>
      <c r="D61" s="44" t="s">
        <v>38</v>
      </c>
      <c r="E61" s="32"/>
      <c r="F61" s="82" t="s">
        <v>39</v>
      </c>
      <c r="G61" s="44" t="s">
        <v>38</v>
      </c>
      <c r="H61" s="32"/>
      <c r="I61" s="32"/>
      <c r="J61" s="83" t="s">
        <v>39</v>
      </c>
      <c r="K61" s="32"/>
      <c r="L61" s="41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1:23">
      <c r="B62" s="21"/>
      <c r="L62" s="21"/>
    </row>
    <row r="63" spans="1:23">
      <c r="B63" s="21"/>
      <c r="L63" s="21"/>
    </row>
    <row r="64" spans="1:23">
      <c r="B64" s="21"/>
      <c r="L64" s="21"/>
    </row>
    <row r="65" spans="1:23" s="2" customFormat="1" ht="12.75">
      <c r="A65" s="29"/>
      <c r="B65" s="30"/>
      <c r="C65" s="29"/>
      <c r="D65" s="42" t="s">
        <v>40</v>
      </c>
      <c r="E65" s="45"/>
      <c r="F65" s="45"/>
      <c r="G65" s="42" t="s">
        <v>41</v>
      </c>
      <c r="H65" s="45"/>
      <c r="I65" s="45"/>
      <c r="J65" s="45"/>
      <c r="K65" s="45"/>
      <c r="L65" s="41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</row>
    <row r="66" spans="1:23">
      <c r="B66" s="21"/>
      <c r="L66" s="21"/>
    </row>
    <row r="67" spans="1:23">
      <c r="B67" s="21"/>
      <c r="L67" s="21"/>
    </row>
    <row r="68" spans="1:23">
      <c r="B68" s="21"/>
      <c r="L68" s="21"/>
    </row>
    <row r="69" spans="1:23">
      <c r="B69" s="21"/>
      <c r="L69" s="21"/>
    </row>
    <row r="70" spans="1:23">
      <c r="B70" s="21"/>
      <c r="L70" s="21"/>
    </row>
    <row r="71" spans="1:23">
      <c r="B71" s="21"/>
      <c r="L71" s="21"/>
    </row>
    <row r="72" spans="1:23">
      <c r="B72" s="21"/>
      <c r="L72" s="21"/>
    </row>
    <row r="73" spans="1:23">
      <c r="B73" s="21"/>
      <c r="L73" s="21"/>
    </row>
    <row r="74" spans="1:23">
      <c r="B74" s="21"/>
      <c r="L74" s="21"/>
    </row>
    <row r="75" spans="1:23">
      <c r="B75" s="21"/>
      <c r="L75" s="21"/>
    </row>
    <row r="76" spans="1:23" s="2" customFormat="1" ht="12.75">
      <c r="A76" s="29"/>
      <c r="B76" s="30"/>
      <c r="C76" s="29"/>
      <c r="D76" s="44" t="s">
        <v>38</v>
      </c>
      <c r="E76" s="32"/>
      <c r="F76" s="82" t="s">
        <v>39</v>
      </c>
      <c r="G76" s="44" t="s">
        <v>38</v>
      </c>
      <c r="H76" s="32"/>
      <c r="I76" s="32"/>
      <c r="J76" s="83" t="s">
        <v>39</v>
      </c>
      <c r="K76" s="32"/>
      <c r="L76" s="41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</row>
    <row r="77" spans="1:23" s="2" customFormat="1" ht="14.45" customHeight="1">
      <c r="A77" s="29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</row>
    <row r="81" spans="1:23" s="2" customFormat="1" ht="6.95" customHeight="1">
      <c r="A81" s="29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1:23" s="2" customFormat="1" ht="24.95" customHeight="1">
      <c r="A82" s="29"/>
      <c r="B82" s="30"/>
      <c r="C82" s="22" t="s">
        <v>2741</v>
      </c>
      <c r="D82" s="29"/>
      <c r="E82" s="29"/>
      <c r="F82" s="29"/>
      <c r="G82" s="29"/>
      <c r="H82" s="29"/>
      <c r="I82" s="29"/>
      <c r="J82" s="29"/>
      <c r="K82" s="29"/>
      <c r="L82" s="41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1:23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1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1:23" s="2" customFormat="1" ht="12" customHeight="1">
      <c r="A84" s="29"/>
      <c r="B84" s="30"/>
      <c r="C84" s="26" t="s">
        <v>8</v>
      </c>
      <c r="D84" s="29"/>
      <c r="E84" s="29"/>
      <c r="F84" s="29"/>
      <c r="G84" s="29"/>
      <c r="H84" s="29"/>
      <c r="I84" s="29"/>
      <c r="J84" s="29"/>
      <c r="K84" s="29"/>
      <c r="L84" s="41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3" s="2" customFormat="1" ht="16.5" customHeight="1">
      <c r="A85" s="29"/>
      <c r="B85" s="30"/>
      <c r="C85" s="29"/>
      <c r="D85" s="29"/>
      <c r="E85" s="1515" t="str">
        <f>E7</f>
        <v>SOŠ PZ Košice, zateplenie bloku A a rekonštrukcia bloku E</v>
      </c>
      <c r="F85" s="1490"/>
      <c r="G85" s="1490"/>
      <c r="H85" s="1490"/>
      <c r="I85" s="29"/>
      <c r="J85" s="29"/>
      <c r="K85" s="29"/>
      <c r="L85" s="41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3" s="2" customFormat="1" ht="12" customHeight="1">
      <c r="A86" s="29"/>
      <c r="B86" s="30"/>
      <c r="C86" s="26" t="s">
        <v>62</v>
      </c>
      <c r="D86" s="29"/>
      <c r="E86" s="29"/>
      <c r="F86" s="29"/>
      <c r="G86" s="29"/>
      <c r="H86" s="29"/>
      <c r="I86" s="29"/>
      <c r="J86" s="29"/>
      <c r="K86" s="29"/>
      <c r="L86" s="41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3" s="2" customFormat="1" ht="21.75" customHeight="1">
      <c r="A87" s="29"/>
      <c r="B87" s="30"/>
      <c r="C87" s="29"/>
      <c r="D87" s="29"/>
      <c r="E87" s="1509" t="str">
        <f>E9</f>
        <v>Objekt č.1 - SOŠ PZ Košice, zateplenie bloku "A"</v>
      </c>
      <c r="F87" s="1514"/>
      <c r="G87" s="1514"/>
      <c r="H87" s="1514"/>
      <c r="I87" s="29"/>
      <c r="J87" s="29"/>
      <c r="K87" s="29"/>
      <c r="L87" s="41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3" s="2" customFormat="1" ht="21.75" customHeight="1">
      <c r="A88" s="29"/>
      <c r="B88" s="30"/>
      <c r="C88" s="29"/>
      <c r="D88" s="29"/>
      <c r="E88" s="1224" t="str">
        <f>E10</f>
        <v>SO 102 Blok "B"</v>
      </c>
      <c r="F88" s="29"/>
      <c r="G88" s="29"/>
      <c r="H88" s="29"/>
      <c r="I88" s="29"/>
      <c r="J88" s="29"/>
      <c r="K88" s="29"/>
      <c r="L88" s="41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3" s="2" customFormat="1" ht="12" customHeight="1">
      <c r="A89" s="29"/>
      <c r="B89" s="30"/>
      <c r="C89" s="26" t="s">
        <v>12</v>
      </c>
      <c r="D89" s="29"/>
      <c r="E89" s="29"/>
      <c r="F89" s="24" t="str">
        <f>F12</f>
        <v>Košice</v>
      </c>
      <c r="G89" s="29"/>
      <c r="H89" s="29"/>
      <c r="I89" s="26" t="s">
        <v>14</v>
      </c>
      <c r="J89" s="1085" t="str">
        <f>IF(J12="","",J12)</f>
        <v>03.2023</v>
      </c>
      <c r="K89" s="29"/>
      <c r="L89" s="41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3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1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3" s="2" customFormat="1" ht="15.2" customHeight="1">
      <c r="A91" s="29"/>
      <c r="B91" s="30"/>
      <c r="C91" s="26" t="s">
        <v>2748</v>
      </c>
      <c r="D91" s="29"/>
      <c r="E91" s="29"/>
      <c r="F91" s="24"/>
      <c r="G91" s="29"/>
      <c r="H91" s="29"/>
      <c r="I91" s="26" t="s">
        <v>19</v>
      </c>
      <c r="J91" s="27"/>
      <c r="K91" s="29"/>
      <c r="L91" s="41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3" s="2" customFormat="1" ht="15.2" customHeight="1">
      <c r="A92" s="29"/>
      <c r="B92" s="30"/>
      <c r="C92" s="26" t="s">
        <v>18</v>
      </c>
      <c r="D92" s="29"/>
      <c r="E92" s="29"/>
      <c r="F92" s="24" t="str">
        <f>IF(E18="","",E18)</f>
        <v/>
      </c>
      <c r="G92" s="29"/>
      <c r="H92" s="29"/>
      <c r="I92" s="26" t="s">
        <v>21</v>
      </c>
      <c r="J92" s="27" t="str">
        <f>E24</f>
        <v xml:space="preserve"> </v>
      </c>
      <c r="K92" s="29"/>
      <c r="L92" s="41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</row>
    <row r="93" spans="1:23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1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</row>
    <row r="94" spans="1:23" s="2" customFormat="1" ht="29.25" customHeight="1">
      <c r="A94" s="29"/>
      <c r="B94" s="30"/>
      <c r="C94" s="84" t="s">
        <v>63</v>
      </c>
      <c r="D94" s="76"/>
      <c r="E94" s="76"/>
      <c r="F94" s="76"/>
      <c r="G94" s="76"/>
      <c r="H94" s="76"/>
      <c r="I94" s="76"/>
      <c r="J94" s="85" t="s">
        <v>64</v>
      </c>
      <c r="K94" s="76"/>
      <c r="L94" s="41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</row>
    <row r="95" spans="1:23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1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</row>
    <row r="96" spans="1:23" s="2" customFormat="1" ht="22.9" customHeight="1">
      <c r="A96" s="29"/>
      <c r="B96" s="30"/>
      <c r="C96" s="86" t="s">
        <v>65</v>
      </c>
      <c r="D96" s="29"/>
      <c r="E96" s="29"/>
      <c r="F96" s="29"/>
      <c r="G96" s="29"/>
      <c r="H96" s="29"/>
      <c r="I96" s="29"/>
      <c r="J96" s="60"/>
      <c r="K96" s="29"/>
      <c r="L96" s="41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</row>
    <row r="97" spans="2:12" s="9" customFormat="1" ht="24.95" customHeight="1">
      <c r="B97" s="87"/>
      <c r="D97" s="88" t="s">
        <v>67</v>
      </c>
      <c r="E97" s="89"/>
      <c r="F97" s="89"/>
      <c r="G97" s="89"/>
      <c r="H97" s="89"/>
      <c r="I97" s="89"/>
      <c r="J97" s="90"/>
      <c r="L97" s="87"/>
    </row>
    <row r="98" spans="2:12" s="10" customFormat="1" ht="19.899999999999999" customHeight="1">
      <c r="B98" s="91"/>
      <c r="D98" s="92" t="s">
        <v>68</v>
      </c>
      <c r="E98" s="93"/>
      <c r="F98" s="93"/>
      <c r="G98" s="93"/>
      <c r="H98" s="93"/>
      <c r="I98" s="93"/>
      <c r="J98" s="94"/>
      <c r="L98" s="91"/>
    </row>
    <row r="99" spans="2:12" s="10" customFormat="1" ht="19.899999999999999" customHeight="1">
      <c r="B99" s="91"/>
      <c r="D99" s="92" t="s">
        <v>69</v>
      </c>
      <c r="E99" s="93"/>
      <c r="F99" s="93"/>
      <c r="G99" s="93"/>
      <c r="H99" s="93"/>
      <c r="I99" s="93"/>
      <c r="J99" s="94"/>
      <c r="L99" s="91"/>
    </row>
    <row r="100" spans="2:12" s="10" customFormat="1" ht="19.899999999999999" customHeight="1">
      <c r="B100" s="91"/>
      <c r="D100" s="92" t="s">
        <v>70</v>
      </c>
      <c r="E100" s="93"/>
      <c r="F100" s="93"/>
      <c r="G100" s="93"/>
      <c r="H100" s="93"/>
      <c r="I100" s="93"/>
      <c r="J100" s="94"/>
      <c r="L100" s="91"/>
    </row>
    <row r="101" spans="2:12" s="10" customFormat="1" ht="19.899999999999999" customHeight="1">
      <c r="B101" s="91"/>
      <c r="D101" s="92" t="s">
        <v>71</v>
      </c>
      <c r="E101" s="93"/>
      <c r="F101" s="93"/>
      <c r="G101" s="93"/>
      <c r="H101" s="93"/>
      <c r="I101" s="93"/>
      <c r="J101" s="94"/>
      <c r="L101" s="91"/>
    </row>
    <row r="102" spans="2:12" s="10" customFormat="1" ht="19.899999999999999" customHeight="1">
      <c r="B102" s="91"/>
      <c r="D102" s="92" t="s">
        <v>72</v>
      </c>
      <c r="E102" s="93"/>
      <c r="F102" s="93"/>
      <c r="G102" s="93"/>
      <c r="H102" s="93"/>
      <c r="I102" s="93"/>
      <c r="J102" s="94"/>
      <c r="L102" s="91"/>
    </row>
    <row r="103" spans="2:12" s="10" customFormat="1" ht="19.899999999999999" customHeight="1">
      <c r="B103" s="91"/>
      <c r="D103" s="92" t="s">
        <v>73</v>
      </c>
      <c r="E103" s="93"/>
      <c r="F103" s="93"/>
      <c r="G103" s="93"/>
      <c r="H103" s="93"/>
      <c r="I103" s="93"/>
      <c r="J103" s="94"/>
      <c r="L103" s="91"/>
    </row>
    <row r="104" spans="2:12" s="10" customFormat="1" ht="19.899999999999999" customHeight="1">
      <c r="B104" s="91"/>
      <c r="D104" s="92" t="s">
        <v>74</v>
      </c>
      <c r="E104" s="93"/>
      <c r="F104" s="93"/>
      <c r="G104" s="93"/>
      <c r="H104" s="93"/>
      <c r="I104" s="93"/>
      <c r="J104" s="94"/>
      <c r="L104" s="91"/>
    </row>
    <row r="105" spans="2:12" s="9" customFormat="1" ht="24.95" customHeight="1">
      <c r="B105" s="87"/>
      <c r="D105" s="88" t="s">
        <v>75</v>
      </c>
      <c r="E105" s="89"/>
      <c r="F105" s="89"/>
      <c r="G105" s="89"/>
      <c r="H105" s="89"/>
      <c r="I105" s="89"/>
      <c r="J105" s="90"/>
      <c r="L105" s="87"/>
    </row>
    <row r="106" spans="2:12" s="10" customFormat="1" ht="19.899999999999999" customHeight="1">
      <c r="B106" s="91"/>
      <c r="D106" s="92" t="s">
        <v>76</v>
      </c>
      <c r="E106" s="93"/>
      <c r="F106" s="93"/>
      <c r="G106" s="93"/>
      <c r="H106" s="93"/>
      <c r="I106" s="93"/>
      <c r="J106" s="94"/>
      <c r="L106" s="91"/>
    </row>
    <row r="107" spans="2:12" s="10" customFormat="1" ht="19.899999999999999" customHeight="1">
      <c r="B107" s="91"/>
      <c r="D107" s="92" t="s">
        <v>77</v>
      </c>
      <c r="E107" s="93"/>
      <c r="F107" s="93"/>
      <c r="G107" s="93"/>
      <c r="H107" s="93"/>
      <c r="I107" s="93"/>
      <c r="J107" s="94"/>
      <c r="L107" s="91"/>
    </row>
    <row r="108" spans="2:12" s="10" customFormat="1" ht="19.899999999999999" customHeight="1">
      <c r="B108" s="91"/>
      <c r="D108" s="92" t="s">
        <v>78</v>
      </c>
      <c r="E108" s="93"/>
      <c r="F108" s="93"/>
      <c r="G108" s="93"/>
      <c r="H108" s="93"/>
      <c r="I108" s="93"/>
      <c r="J108" s="94"/>
      <c r="L108" s="91"/>
    </row>
    <row r="109" spans="2:12" s="10" customFormat="1" ht="19.899999999999999" customHeight="1">
      <c r="B109" s="91"/>
      <c r="D109" s="92" t="s">
        <v>79</v>
      </c>
      <c r="E109" s="93"/>
      <c r="F109" s="93"/>
      <c r="G109" s="93"/>
      <c r="H109" s="93"/>
      <c r="I109" s="93"/>
      <c r="J109" s="94"/>
      <c r="L109" s="91"/>
    </row>
    <row r="110" spans="2:12" s="10" customFormat="1" ht="19.899999999999999" customHeight="1">
      <c r="B110" s="91"/>
      <c r="D110" s="92" t="s">
        <v>727</v>
      </c>
      <c r="E110" s="93"/>
      <c r="F110" s="93"/>
      <c r="G110" s="93"/>
      <c r="H110" s="93"/>
      <c r="I110" s="93"/>
      <c r="J110" s="94"/>
      <c r="L110" s="91"/>
    </row>
    <row r="111" spans="2:12" s="10" customFormat="1" ht="19.899999999999999" customHeight="1">
      <c r="B111" s="91"/>
      <c r="D111" s="92" t="s">
        <v>80</v>
      </c>
      <c r="E111" s="93"/>
      <c r="F111" s="93"/>
      <c r="G111" s="93"/>
      <c r="H111" s="93"/>
      <c r="I111" s="93"/>
      <c r="J111" s="94"/>
      <c r="L111" s="91"/>
    </row>
    <row r="112" spans="2:12" s="10" customFormat="1" ht="19.899999999999999" customHeight="1">
      <c r="B112" s="91"/>
      <c r="D112" s="92" t="s">
        <v>81</v>
      </c>
      <c r="E112" s="93"/>
      <c r="F112" s="93"/>
      <c r="G112" s="93"/>
      <c r="H112" s="93"/>
      <c r="I112" s="93"/>
      <c r="J112" s="94"/>
      <c r="L112" s="91"/>
    </row>
    <row r="113" spans="1:23" s="10" customFormat="1" ht="19.899999999999999" customHeight="1">
      <c r="B113" s="91"/>
      <c r="D113" s="92" t="s">
        <v>82</v>
      </c>
      <c r="E113" s="93"/>
      <c r="F113" s="93"/>
      <c r="G113" s="93"/>
      <c r="H113" s="93"/>
      <c r="I113" s="93"/>
      <c r="J113" s="94"/>
      <c r="L113" s="91"/>
    </row>
    <row r="114" spans="1:23" s="10" customFormat="1" ht="19.899999999999999" customHeight="1">
      <c r="B114" s="91"/>
      <c r="D114" s="92" t="s">
        <v>83</v>
      </c>
      <c r="E114" s="93"/>
      <c r="F114" s="93"/>
      <c r="G114" s="93"/>
      <c r="H114" s="93"/>
      <c r="I114" s="93"/>
      <c r="J114" s="94"/>
      <c r="L114" s="91"/>
    </row>
    <row r="115" spans="1:23" s="10" customFormat="1" ht="19.899999999999999" customHeight="1">
      <c r="B115" s="91"/>
      <c r="D115" s="92" t="s">
        <v>84</v>
      </c>
      <c r="E115" s="93"/>
      <c r="F115" s="93"/>
      <c r="G115" s="93"/>
      <c r="H115" s="93"/>
      <c r="I115" s="93"/>
      <c r="J115" s="94"/>
      <c r="L115" s="91"/>
    </row>
    <row r="116" spans="1:23" s="9" customFormat="1" ht="24.95" customHeight="1">
      <c r="B116" s="87"/>
      <c r="D116" s="88" t="s">
        <v>85</v>
      </c>
      <c r="E116" s="89"/>
      <c r="F116" s="89"/>
      <c r="G116" s="89"/>
      <c r="H116" s="89"/>
      <c r="I116" s="89"/>
      <c r="J116" s="90"/>
      <c r="L116" s="87"/>
    </row>
    <row r="117" spans="1:23" s="10" customFormat="1" ht="19.899999999999999" customHeight="1">
      <c r="B117" s="91"/>
      <c r="D117" s="92" t="s">
        <v>86</v>
      </c>
      <c r="E117" s="93"/>
      <c r="F117" s="93"/>
      <c r="G117" s="93"/>
      <c r="H117" s="93"/>
      <c r="I117" s="93"/>
      <c r="J117" s="94"/>
      <c r="L117" s="91"/>
    </row>
    <row r="118" spans="1:23" s="9" customFormat="1" ht="24.95" customHeight="1">
      <c r="B118" s="87"/>
      <c r="D118" s="88" t="s">
        <v>87</v>
      </c>
      <c r="E118" s="89"/>
      <c r="F118" s="89"/>
      <c r="G118" s="89"/>
      <c r="H118" s="89"/>
      <c r="I118" s="89"/>
      <c r="J118" s="90"/>
      <c r="L118" s="87"/>
    </row>
    <row r="119" spans="1:23" s="2" customFormat="1" ht="21.7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1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</row>
    <row r="120" spans="1:23" s="2" customFormat="1" ht="6.95" customHeight="1">
      <c r="A120" s="29"/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1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</row>
    <row r="124" spans="1:23" s="2" customFormat="1" ht="6.95" customHeight="1">
      <c r="A124" s="29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1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</row>
    <row r="125" spans="1:23" s="2" customFormat="1" ht="24.95" customHeight="1">
      <c r="A125" s="29"/>
      <c r="B125" s="30"/>
      <c r="C125" s="22" t="s">
        <v>2742</v>
      </c>
      <c r="D125" s="29"/>
      <c r="E125" s="29"/>
      <c r="F125" s="29"/>
      <c r="G125" s="29"/>
      <c r="H125" s="29"/>
      <c r="I125" s="29"/>
      <c r="J125" s="29"/>
      <c r="K125" s="29"/>
      <c r="L125" s="41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</row>
    <row r="126" spans="1:23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1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</row>
    <row r="127" spans="1:23" s="2" customFormat="1" ht="12" customHeight="1">
      <c r="A127" s="29"/>
      <c r="B127" s="30"/>
      <c r="C127" s="26" t="s">
        <v>8</v>
      </c>
      <c r="D127" s="29"/>
      <c r="E127" s="29"/>
      <c r="F127" s="29"/>
      <c r="G127" s="29"/>
      <c r="H127" s="29"/>
      <c r="I127" s="29"/>
      <c r="J127" s="29"/>
      <c r="K127" s="29"/>
      <c r="L127" s="41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</row>
    <row r="128" spans="1:23" s="2" customFormat="1" ht="16.5" customHeight="1">
      <c r="A128" s="29"/>
      <c r="B128" s="30"/>
      <c r="C128" s="29"/>
      <c r="D128" s="29"/>
      <c r="E128" s="1515" t="str">
        <f>E7</f>
        <v>SOŠ PZ Košice, zateplenie bloku A a rekonštrukcia bloku E</v>
      </c>
      <c r="F128" s="1490"/>
      <c r="G128" s="1490"/>
      <c r="H128" s="1490"/>
      <c r="I128" s="29"/>
      <c r="J128" s="29"/>
      <c r="K128" s="29"/>
      <c r="L128" s="41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</row>
    <row r="129" spans="1:23" s="2" customFormat="1" ht="12" customHeight="1">
      <c r="A129" s="29"/>
      <c r="B129" s="30"/>
      <c r="C129" s="26" t="s">
        <v>62</v>
      </c>
      <c r="D129" s="29"/>
      <c r="E129" s="29"/>
      <c r="F129" s="29"/>
      <c r="G129" s="29"/>
      <c r="H129" s="29"/>
      <c r="I129" s="29"/>
      <c r="J129" s="29"/>
      <c r="K129" s="29"/>
      <c r="L129" s="41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</row>
    <row r="130" spans="1:23" s="2" customFormat="1" ht="21.75" customHeight="1">
      <c r="A130" s="29"/>
      <c r="B130" s="30"/>
      <c r="C130" s="29"/>
      <c r="D130" s="29"/>
      <c r="E130" s="1509" t="str">
        <f>E9</f>
        <v>Objekt č.1 - SOŠ PZ Košice, zateplenie bloku "A"</v>
      </c>
      <c r="F130" s="1514"/>
      <c r="G130" s="1514"/>
      <c r="H130" s="1514"/>
      <c r="I130" s="29"/>
      <c r="J130" s="29"/>
      <c r="K130" s="29"/>
      <c r="L130" s="41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</row>
    <row r="131" spans="1:23" s="2" customFormat="1" ht="21.75" customHeight="1">
      <c r="A131" s="29"/>
      <c r="B131" s="30"/>
      <c r="C131" s="29"/>
      <c r="D131" s="29"/>
      <c r="E131" s="1224" t="str">
        <f>E10</f>
        <v>SO 102 Blok "B"</v>
      </c>
      <c r="F131" s="29"/>
      <c r="G131" s="29"/>
      <c r="H131" s="29"/>
      <c r="I131" s="29"/>
      <c r="J131" s="29"/>
      <c r="K131" s="29"/>
      <c r="L131" s="41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</row>
    <row r="132" spans="1:23" s="2" customFormat="1" ht="12" customHeight="1">
      <c r="A132" s="29"/>
      <c r="B132" s="30"/>
      <c r="C132" s="26" t="s">
        <v>12</v>
      </c>
      <c r="D132" s="29"/>
      <c r="E132" s="29"/>
      <c r="F132" s="24" t="str">
        <f>F12</f>
        <v>Košice</v>
      </c>
      <c r="G132" s="29"/>
      <c r="H132" s="29"/>
      <c r="I132" s="26" t="s">
        <v>14</v>
      </c>
      <c r="J132" s="1230" t="str">
        <f>IF(J12="","",J12)</f>
        <v>03.2023</v>
      </c>
      <c r="K132" s="29"/>
      <c r="L132" s="41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</row>
    <row r="133" spans="1:23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1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</row>
    <row r="134" spans="1:23" s="2" customFormat="1" ht="15.2" customHeight="1">
      <c r="A134" s="29"/>
      <c r="B134" s="30"/>
      <c r="C134" s="26" t="s">
        <v>2748</v>
      </c>
      <c r="D134" s="29"/>
      <c r="E134" s="29"/>
      <c r="F134" s="24"/>
      <c r="G134" s="29"/>
      <c r="H134" s="29"/>
      <c r="I134" s="26" t="s">
        <v>19</v>
      </c>
      <c r="J134" s="27"/>
      <c r="K134" s="29"/>
      <c r="L134" s="41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</row>
    <row r="135" spans="1:23" s="2" customFormat="1" ht="15.2" customHeight="1">
      <c r="A135" s="29"/>
      <c r="B135" s="30"/>
      <c r="C135" s="26" t="s">
        <v>18</v>
      </c>
      <c r="D135" s="29"/>
      <c r="E135" s="29"/>
      <c r="F135" s="24" t="str">
        <f>IF(E18="","",E18)</f>
        <v/>
      </c>
      <c r="G135" s="29"/>
      <c r="H135" s="29"/>
      <c r="I135" s="26" t="s">
        <v>21</v>
      </c>
      <c r="J135" s="27" t="str">
        <f>E24</f>
        <v xml:space="preserve"> </v>
      </c>
      <c r="K135" s="29"/>
      <c r="L135" s="41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</row>
    <row r="136" spans="1:23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1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</row>
    <row r="137" spans="1:23" s="11" customFormat="1" ht="29.25" customHeight="1">
      <c r="A137" s="95"/>
      <c r="B137" s="96"/>
      <c r="C137" s="97" t="s">
        <v>88</v>
      </c>
      <c r="D137" s="98" t="s">
        <v>47</v>
      </c>
      <c r="E137" s="98" t="s">
        <v>43</v>
      </c>
      <c r="F137" s="98" t="s">
        <v>44</v>
      </c>
      <c r="G137" s="98" t="s">
        <v>89</v>
      </c>
      <c r="H137" s="98" t="s">
        <v>90</v>
      </c>
      <c r="I137" s="98" t="s">
        <v>91</v>
      </c>
      <c r="J137" s="99" t="s">
        <v>64</v>
      </c>
      <c r="K137" s="100" t="s">
        <v>92</v>
      </c>
      <c r="L137" s="101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</row>
    <row r="138" spans="1:23" s="2" customFormat="1" ht="22.9" customHeight="1">
      <c r="A138" s="29"/>
      <c r="B138" s="30"/>
      <c r="C138" s="58" t="s">
        <v>65</v>
      </c>
      <c r="D138" s="29"/>
      <c r="E138" s="29"/>
      <c r="F138" s="29"/>
      <c r="G138" s="29"/>
      <c r="H138" s="29"/>
      <c r="I138" s="29"/>
      <c r="J138" s="102"/>
      <c r="K138" s="29"/>
      <c r="L138" s="30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</row>
    <row r="139" spans="1:23" s="12" customFormat="1" ht="25.9" customHeight="1">
      <c r="B139" s="104"/>
      <c r="D139" s="105" t="s">
        <v>49</v>
      </c>
      <c r="E139" s="106" t="s">
        <v>93</v>
      </c>
      <c r="F139" s="106" t="s">
        <v>94</v>
      </c>
      <c r="I139" s="107"/>
      <c r="J139" s="108"/>
      <c r="L139" s="104"/>
    </row>
    <row r="140" spans="1:23" s="12" customFormat="1" ht="22.9" customHeight="1">
      <c r="B140" s="104"/>
      <c r="D140" s="105" t="s">
        <v>49</v>
      </c>
      <c r="E140" s="111" t="s">
        <v>55</v>
      </c>
      <c r="F140" s="111" t="s">
        <v>96</v>
      </c>
      <c r="I140" s="107"/>
      <c r="J140" s="112"/>
      <c r="L140" s="104"/>
      <c r="N140" s="162"/>
      <c r="O140" s="162"/>
    </row>
    <row r="141" spans="1:23" s="12" customFormat="1" ht="27.75" customHeight="1">
      <c r="B141" s="104"/>
      <c r="C141" s="1019">
        <v>134</v>
      </c>
      <c r="D141" s="1144" t="s">
        <v>97</v>
      </c>
      <c r="E141" s="1233" t="s">
        <v>966</v>
      </c>
      <c r="F141" s="116" t="s">
        <v>967</v>
      </c>
      <c r="G141" s="1011" t="s">
        <v>134</v>
      </c>
      <c r="H141" s="1020">
        <v>4.8</v>
      </c>
      <c r="I141" s="1165"/>
      <c r="J141" s="118"/>
      <c r="L141" s="104"/>
      <c r="N141" s="1421"/>
      <c r="O141" s="1422"/>
    </row>
    <row r="142" spans="1:23" s="12" customFormat="1">
      <c r="B142" s="104"/>
      <c r="D142" s="123" t="s">
        <v>103</v>
      </c>
      <c r="E142" s="124" t="s">
        <v>1</v>
      </c>
      <c r="F142" s="125" t="s">
        <v>2750</v>
      </c>
      <c r="G142" s="13"/>
      <c r="H142" s="124" t="s">
        <v>1</v>
      </c>
      <c r="I142" s="1166"/>
      <c r="J142" s="13"/>
      <c r="L142" s="104"/>
      <c r="N142" s="162"/>
      <c r="O142" s="162"/>
    </row>
    <row r="143" spans="1:23" s="12" customFormat="1">
      <c r="B143" s="104"/>
      <c r="D143" s="123" t="s">
        <v>103</v>
      </c>
      <c r="E143" s="128" t="s">
        <v>1</v>
      </c>
      <c r="F143" s="129" t="s">
        <v>2540</v>
      </c>
      <c r="G143" s="14"/>
      <c r="H143" s="130">
        <v>4.8</v>
      </c>
      <c r="I143" s="1167"/>
      <c r="J143" s="14"/>
      <c r="L143" s="104"/>
    </row>
    <row r="144" spans="1:23" s="2" customFormat="1" ht="27.75" customHeight="1">
      <c r="A144" s="29"/>
      <c r="B144" s="113"/>
      <c r="C144" s="114" t="s">
        <v>55</v>
      </c>
      <c r="D144" s="114" t="s">
        <v>97</v>
      </c>
      <c r="E144" s="115" t="s">
        <v>98</v>
      </c>
      <c r="F144" s="116" t="s">
        <v>99</v>
      </c>
      <c r="G144" s="117" t="s">
        <v>100</v>
      </c>
      <c r="H144" s="118">
        <v>1.3</v>
      </c>
      <c r="I144" s="1165"/>
      <c r="J144" s="118"/>
      <c r="K144" s="119"/>
      <c r="L144" s="30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</row>
    <row r="145" spans="1:23" s="13" customFormat="1">
      <c r="B145" s="122"/>
      <c r="D145" s="123" t="s">
        <v>103</v>
      </c>
      <c r="E145" s="124" t="s">
        <v>1</v>
      </c>
      <c r="F145" s="125" t="s">
        <v>728</v>
      </c>
      <c r="H145" s="124" t="s">
        <v>1</v>
      </c>
      <c r="I145" s="1166"/>
      <c r="L145" s="122"/>
    </row>
    <row r="146" spans="1:23" s="14" customFormat="1">
      <c r="B146" s="127"/>
      <c r="D146" s="123" t="s">
        <v>103</v>
      </c>
      <c r="E146" s="128" t="s">
        <v>1</v>
      </c>
      <c r="F146" s="129" t="s">
        <v>729</v>
      </c>
      <c r="H146" s="130">
        <v>1.3</v>
      </c>
      <c r="I146" s="1167"/>
      <c r="L146" s="127"/>
    </row>
    <row r="147" spans="1:23" s="2" customFormat="1" ht="33" customHeight="1">
      <c r="A147" s="29"/>
      <c r="B147" s="113"/>
      <c r="C147" s="114" t="s">
        <v>102</v>
      </c>
      <c r="D147" s="114" t="s">
        <v>97</v>
      </c>
      <c r="E147" s="115" t="s">
        <v>730</v>
      </c>
      <c r="F147" s="116" t="s">
        <v>731</v>
      </c>
      <c r="G147" s="117" t="s">
        <v>100</v>
      </c>
      <c r="H147" s="118">
        <v>27.35</v>
      </c>
      <c r="I147" s="1165"/>
      <c r="J147" s="118"/>
      <c r="K147" s="119"/>
      <c r="L147" s="30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</row>
    <row r="148" spans="1:23" s="13" customFormat="1">
      <c r="B148" s="122"/>
      <c r="D148" s="123" t="s">
        <v>103</v>
      </c>
      <c r="E148" s="124" t="s">
        <v>1</v>
      </c>
      <c r="F148" s="125" t="s">
        <v>104</v>
      </c>
      <c r="H148" s="124" t="s">
        <v>1</v>
      </c>
      <c r="I148" s="1166"/>
      <c r="L148" s="122"/>
    </row>
    <row r="149" spans="1:23" s="14" customFormat="1">
      <c r="B149" s="127"/>
      <c r="D149" s="123" t="s">
        <v>103</v>
      </c>
      <c r="E149" s="128" t="s">
        <v>1</v>
      </c>
      <c r="F149" s="129" t="s">
        <v>732</v>
      </c>
      <c r="H149" s="130">
        <v>27.35</v>
      </c>
      <c r="I149" s="1167"/>
      <c r="L149" s="127"/>
    </row>
    <row r="150" spans="1:23" s="2" customFormat="1" ht="27.75" customHeight="1">
      <c r="A150" s="29"/>
      <c r="B150" s="113"/>
      <c r="C150" s="114" t="s">
        <v>108</v>
      </c>
      <c r="D150" s="114" t="s">
        <v>97</v>
      </c>
      <c r="E150" s="115" t="s">
        <v>106</v>
      </c>
      <c r="F150" s="116" t="s">
        <v>107</v>
      </c>
      <c r="G150" s="117" t="s">
        <v>100</v>
      </c>
      <c r="H150" s="118">
        <v>28.65</v>
      </c>
      <c r="I150" s="1165"/>
      <c r="J150" s="118"/>
      <c r="K150" s="119"/>
      <c r="L150" s="30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</row>
    <row r="151" spans="1:23" s="14" customFormat="1">
      <c r="B151" s="127"/>
      <c r="D151" s="123" t="s">
        <v>103</v>
      </c>
      <c r="E151" s="128" t="s">
        <v>1</v>
      </c>
      <c r="F151" s="129" t="s">
        <v>733</v>
      </c>
      <c r="H151" s="130">
        <v>28.65</v>
      </c>
      <c r="I151" s="1167"/>
      <c r="L151" s="127"/>
    </row>
    <row r="152" spans="1:23" s="2" customFormat="1" ht="33" customHeight="1">
      <c r="A152" s="29"/>
      <c r="B152" s="113"/>
      <c r="C152" s="114" t="s">
        <v>101</v>
      </c>
      <c r="D152" s="114" t="s">
        <v>97</v>
      </c>
      <c r="E152" s="115" t="s">
        <v>109</v>
      </c>
      <c r="F152" s="116" t="s">
        <v>110</v>
      </c>
      <c r="G152" s="117" t="s">
        <v>100</v>
      </c>
      <c r="H152" s="118">
        <v>9.5</v>
      </c>
      <c r="I152" s="1165"/>
      <c r="J152" s="118"/>
      <c r="K152" s="119"/>
      <c r="L152" s="30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</row>
    <row r="153" spans="1:23" s="14" customFormat="1">
      <c r="B153" s="127"/>
      <c r="D153" s="123" t="s">
        <v>103</v>
      </c>
      <c r="E153" s="128" t="s">
        <v>1</v>
      </c>
      <c r="F153" s="129" t="s">
        <v>734</v>
      </c>
      <c r="H153" s="130">
        <v>9.5</v>
      </c>
      <c r="I153" s="1167"/>
      <c r="L153" s="127"/>
    </row>
    <row r="154" spans="1:23" s="2" customFormat="1" ht="44.25" customHeight="1">
      <c r="A154" s="29"/>
      <c r="B154" s="113"/>
      <c r="C154" s="114" t="s">
        <v>114</v>
      </c>
      <c r="D154" s="114" t="s">
        <v>97</v>
      </c>
      <c r="E154" s="115" t="s">
        <v>112</v>
      </c>
      <c r="F154" s="116" t="s">
        <v>113</v>
      </c>
      <c r="G154" s="117" t="s">
        <v>100</v>
      </c>
      <c r="H154" s="118">
        <v>161.53</v>
      </c>
      <c r="I154" s="1165"/>
      <c r="J154" s="118"/>
      <c r="K154" s="119"/>
      <c r="L154" s="30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</row>
    <row r="155" spans="1:23" s="14" customFormat="1">
      <c r="B155" s="127"/>
      <c r="D155" s="123" t="s">
        <v>103</v>
      </c>
      <c r="F155" s="129" t="s">
        <v>735</v>
      </c>
      <c r="H155" s="130">
        <v>161.53</v>
      </c>
      <c r="I155" s="1167"/>
      <c r="L155" s="127"/>
    </row>
    <row r="156" spans="1:23" s="2" customFormat="1" ht="20.25" customHeight="1">
      <c r="A156" s="29"/>
      <c r="B156" s="113"/>
      <c r="C156" s="114" t="s">
        <v>117</v>
      </c>
      <c r="D156" s="114" t="s">
        <v>97</v>
      </c>
      <c r="E156" s="115" t="s">
        <v>115</v>
      </c>
      <c r="F156" s="116" t="s">
        <v>116</v>
      </c>
      <c r="G156" s="117" t="s">
        <v>100</v>
      </c>
      <c r="H156" s="118">
        <v>9.5</v>
      </c>
      <c r="I156" s="1165"/>
      <c r="J156" s="118"/>
      <c r="K156" s="119"/>
      <c r="L156" s="30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</row>
    <row r="157" spans="1:23" s="2" customFormat="1" ht="27.75" customHeight="1">
      <c r="A157" s="29"/>
      <c r="B157" s="113"/>
      <c r="C157" s="114" t="s">
        <v>120</v>
      </c>
      <c r="D157" s="114" t="s">
        <v>97</v>
      </c>
      <c r="E157" s="115" t="s">
        <v>118</v>
      </c>
      <c r="F157" s="116" t="s">
        <v>119</v>
      </c>
      <c r="G157" s="117" t="s">
        <v>100</v>
      </c>
      <c r="H157" s="118">
        <v>9.5</v>
      </c>
      <c r="I157" s="1165"/>
      <c r="J157" s="118"/>
      <c r="K157" s="119"/>
      <c r="L157" s="30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</row>
    <row r="158" spans="1:23" s="2" customFormat="1" ht="27" customHeight="1">
      <c r="A158" s="29"/>
      <c r="B158" s="113"/>
      <c r="C158" s="114" t="s">
        <v>125</v>
      </c>
      <c r="D158" s="114" t="s">
        <v>97</v>
      </c>
      <c r="E158" s="115" t="s">
        <v>121</v>
      </c>
      <c r="F158" s="116" t="s">
        <v>122</v>
      </c>
      <c r="G158" s="117" t="s">
        <v>100</v>
      </c>
      <c r="H158" s="118">
        <v>19.149999999999999</v>
      </c>
      <c r="I158" s="1165"/>
      <c r="J158" s="118"/>
      <c r="K158" s="119"/>
      <c r="L158" s="30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</row>
    <row r="159" spans="1:23" s="13" customFormat="1">
      <c r="B159" s="122"/>
      <c r="D159" s="123" t="s">
        <v>103</v>
      </c>
      <c r="E159" s="124" t="s">
        <v>1</v>
      </c>
      <c r="F159" s="125" t="s">
        <v>736</v>
      </c>
      <c r="H159" s="124" t="s">
        <v>1</v>
      </c>
      <c r="I159" s="1166"/>
      <c r="L159" s="122"/>
    </row>
    <row r="160" spans="1:23" s="14" customFormat="1">
      <c r="B160" s="127"/>
      <c r="D160" s="123" t="s">
        <v>103</v>
      </c>
      <c r="E160" s="128" t="s">
        <v>1</v>
      </c>
      <c r="F160" s="129" t="s">
        <v>737</v>
      </c>
      <c r="H160" s="130">
        <v>19.149999999999999</v>
      </c>
      <c r="I160" s="1167"/>
      <c r="L160" s="127"/>
    </row>
    <row r="161" spans="1:23" s="12" customFormat="1" ht="22.9" customHeight="1">
      <c r="B161" s="104"/>
      <c r="D161" s="105" t="s">
        <v>49</v>
      </c>
      <c r="E161" s="111" t="s">
        <v>108</v>
      </c>
      <c r="F161" s="111" t="s">
        <v>124</v>
      </c>
      <c r="I161" s="1169"/>
      <c r="J161" s="112"/>
      <c r="L161" s="104"/>
    </row>
    <row r="162" spans="1:23" s="2" customFormat="1" ht="54.75" customHeight="1">
      <c r="A162" s="29"/>
      <c r="B162" s="113"/>
      <c r="C162" s="114" t="s">
        <v>132</v>
      </c>
      <c r="D162" s="114" t="s">
        <v>97</v>
      </c>
      <c r="E162" s="115" t="s">
        <v>738</v>
      </c>
      <c r="F162" s="116" t="s">
        <v>739</v>
      </c>
      <c r="G162" s="117" t="s">
        <v>100</v>
      </c>
      <c r="H162" s="118">
        <v>2.16</v>
      </c>
      <c r="I162" s="1165"/>
      <c r="J162" s="118"/>
      <c r="K162" s="119"/>
      <c r="L162" s="30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</row>
    <row r="163" spans="1:23" s="13" customFormat="1">
      <c r="B163" s="122"/>
      <c r="D163" s="123" t="s">
        <v>103</v>
      </c>
      <c r="E163" s="124" t="s">
        <v>1</v>
      </c>
      <c r="F163" s="125" t="s">
        <v>740</v>
      </c>
      <c r="H163" s="124" t="s">
        <v>1</v>
      </c>
      <c r="I163" s="1166"/>
      <c r="L163" s="122"/>
    </row>
    <row r="164" spans="1:23" s="14" customFormat="1">
      <c r="B164" s="127"/>
      <c r="D164" s="123" t="s">
        <v>103</v>
      </c>
      <c r="E164" s="128" t="s">
        <v>1</v>
      </c>
      <c r="F164" s="129" t="s">
        <v>741</v>
      </c>
      <c r="H164" s="130">
        <v>2.16</v>
      </c>
      <c r="I164" s="1167"/>
      <c r="L164" s="127"/>
    </row>
    <row r="165" spans="1:23" s="14" customFormat="1" ht="53.25" customHeight="1">
      <c r="B165" s="127"/>
      <c r="C165" s="114">
        <v>135</v>
      </c>
      <c r="D165" s="114" t="s">
        <v>97</v>
      </c>
      <c r="E165" s="115" t="s">
        <v>2562</v>
      </c>
      <c r="F165" s="116" t="s">
        <v>2806</v>
      </c>
      <c r="G165" s="117" t="s">
        <v>134</v>
      </c>
      <c r="H165" s="118">
        <v>0.41</v>
      </c>
      <c r="I165" s="1165"/>
      <c r="J165" s="118"/>
      <c r="L165" s="127"/>
      <c r="N165" s="1033"/>
    </row>
    <row r="166" spans="1:23" s="14" customFormat="1">
      <c r="B166" s="127"/>
      <c r="D166" s="123" t="s">
        <v>103</v>
      </c>
      <c r="E166" s="128"/>
      <c r="F166" s="175" t="s">
        <v>2560</v>
      </c>
      <c r="H166" s="130"/>
      <c r="I166" s="1167"/>
      <c r="L166" s="127"/>
    </row>
    <row r="167" spans="1:23" s="14" customFormat="1">
      <c r="B167" s="127"/>
      <c r="D167" s="123" t="s">
        <v>103</v>
      </c>
      <c r="E167" s="128"/>
      <c r="F167" s="164" t="s">
        <v>2561</v>
      </c>
      <c r="H167" s="130">
        <v>0.41</v>
      </c>
      <c r="I167" s="1167"/>
      <c r="L167" s="127"/>
    </row>
    <row r="168" spans="1:23" s="2" customFormat="1" ht="54" customHeight="1">
      <c r="A168" s="29"/>
      <c r="B168" s="113"/>
      <c r="C168" s="114" t="s">
        <v>137</v>
      </c>
      <c r="D168" s="114" t="s">
        <v>97</v>
      </c>
      <c r="E168" s="115" t="s">
        <v>133</v>
      </c>
      <c r="F168" s="116" t="s">
        <v>2807</v>
      </c>
      <c r="G168" s="117" t="s">
        <v>134</v>
      </c>
      <c r="H168" s="118">
        <v>11.33</v>
      </c>
      <c r="I168" s="1165"/>
      <c r="J168" s="118"/>
      <c r="K168" s="119"/>
      <c r="L168" s="30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</row>
    <row r="169" spans="1:23" s="13" customFormat="1">
      <c r="B169" s="122"/>
      <c r="D169" s="123" t="s">
        <v>103</v>
      </c>
      <c r="E169" s="124" t="s">
        <v>1</v>
      </c>
      <c r="F169" s="125" t="s">
        <v>742</v>
      </c>
      <c r="H169" s="124" t="s">
        <v>1</v>
      </c>
      <c r="I169" s="1166"/>
      <c r="L169" s="122"/>
    </row>
    <row r="170" spans="1:23" s="14" customFormat="1">
      <c r="B170" s="127"/>
      <c r="D170" s="123" t="s">
        <v>103</v>
      </c>
      <c r="E170" s="128" t="s">
        <v>1</v>
      </c>
      <c r="F170" s="129" t="s">
        <v>743</v>
      </c>
      <c r="H170" s="130">
        <v>11.33</v>
      </c>
      <c r="I170" s="1167"/>
      <c r="L170" s="127"/>
    </row>
    <row r="171" spans="1:23" s="12" customFormat="1" ht="22.9" customHeight="1">
      <c r="B171" s="104"/>
      <c r="D171" s="105" t="s">
        <v>49</v>
      </c>
      <c r="E171" s="111" t="s">
        <v>101</v>
      </c>
      <c r="F171" s="111" t="s">
        <v>136</v>
      </c>
      <c r="I171" s="1169"/>
      <c r="J171" s="112"/>
      <c r="L171" s="104"/>
    </row>
    <row r="172" spans="1:23" s="2" customFormat="1" ht="40.5" customHeight="1">
      <c r="A172" s="29"/>
      <c r="B172" s="113"/>
      <c r="C172" s="114" t="s">
        <v>143</v>
      </c>
      <c r="D172" s="114" t="s">
        <v>97</v>
      </c>
      <c r="E172" s="115" t="s">
        <v>138</v>
      </c>
      <c r="F172" s="116" t="s">
        <v>744</v>
      </c>
      <c r="G172" s="117" t="s">
        <v>140</v>
      </c>
      <c r="H172" s="118">
        <v>43.16</v>
      </c>
      <c r="I172" s="1165"/>
      <c r="J172" s="118"/>
      <c r="K172" s="119"/>
      <c r="L172" s="30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</row>
    <row r="173" spans="1:23" s="13" customFormat="1">
      <c r="B173" s="122"/>
      <c r="D173" s="123" t="s">
        <v>103</v>
      </c>
      <c r="E173" s="124" t="s">
        <v>1</v>
      </c>
      <c r="F173" s="125" t="s">
        <v>740</v>
      </c>
      <c r="H173" s="124" t="s">
        <v>1</v>
      </c>
      <c r="I173" s="1166"/>
      <c r="L173" s="122"/>
    </row>
    <row r="174" spans="1:23" s="14" customFormat="1">
      <c r="B174" s="127"/>
      <c r="D174" s="123" t="s">
        <v>103</v>
      </c>
      <c r="E174" s="128" t="s">
        <v>1</v>
      </c>
      <c r="F174" s="129" t="s">
        <v>745</v>
      </c>
      <c r="H174" s="130">
        <v>43.16</v>
      </c>
      <c r="I174" s="1167"/>
      <c r="L174" s="127"/>
    </row>
    <row r="175" spans="1:23" s="2" customFormat="1" ht="21.75" customHeight="1">
      <c r="A175" s="29"/>
      <c r="B175" s="113"/>
      <c r="C175" s="114" t="s">
        <v>148</v>
      </c>
      <c r="D175" s="114" t="s">
        <v>97</v>
      </c>
      <c r="E175" s="115" t="s">
        <v>149</v>
      </c>
      <c r="F175" s="116" t="s">
        <v>150</v>
      </c>
      <c r="G175" s="117" t="s">
        <v>100</v>
      </c>
      <c r="H175" s="118">
        <v>0.65</v>
      </c>
      <c r="I175" s="1165"/>
      <c r="J175" s="118"/>
      <c r="K175" s="119"/>
      <c r="L175" s="30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</row>
    <row r="176" spans="1:23" s="13" customFormat="1">
      <c r="B176" s="122"/>
      <c r="D176" s="123" t="s">
        <v>103</v>
      </c>
      <c r="E176" s="124" t="s">
        <v>1</v>
      </c>
      <c r="F176" s="125" t="s">
        <v>740</v>
      </c>
      <c r="H176" s="124" t="s">
        <v>1</v>
      </c>
      <c r="I176" s="1166"/>
      <c r="L176" s="122"/>
    </row>
    <row r="177" spans="1:23" s="14" customFormat="1">
      <c r="B177" s="127"/>
      <c r="D177" s="123" t="s">
        <v>103</v>
      </c>
      <c r="E177" s="128" t="s">
        <v>1</v>
      </c>
      <c r="F177" s="129" t="s">
        <v>746</v>
      </c>
      <c r="H177" s="130">
        <v>0.65</v>
      </c>
      <c r="I177" s="1167"/>
      <c r="L177" s="127"/>
    </row>
    <row r="178" spans="1:23" s="2" customFormat="1" ht="28.5" customHeight="1">
      <c r="A178" s="29"/>
      <c r="B178" s="113"/>
      <c r="C178" s="114" t="s">
        <v>154</v>
      </c>
      <c r="D178" s="114" t="s">
        <v>97</v>
      </c>
      <c r="E178" s="115" t="s">
        <v>155</v>
      </c>
      <c r="F178" s="116" t="s">
        <v>156</v>
      </c>
      <c r="G178" s="117" t="s">
        <v>157</v>
      </c>
      <c r="H178" s="118">
        <v>0.05</v>
      </c>
      <c r="I178" s="1165"/>
      <c r="J178" s="118"/>
      <c r="K178" s="119"/>
      <c r="L178" s="30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</row>
    <row r="179" spans="1:23" s="14" customFormat="1">
      <c r="B179" s="127"/>
      <c r="D179" s="123" t="s">
        <v>103</v>
      </c>
      <c r="E179" s="128" t="s">
        <v>1</v>
      </c>
      <c r="F179" s="129" t="s">
        <v>747</v>
      </c>
      <c r="H179" s="130">
        <v>0.05</v>
      </c>
      <c r="I179" s="1167"/>
      <c r="L179" s="127"/>
    </row>
    <row r="180" spans="1:23" s="12" customFormat="1" ht="22.9" customHeight="1">
      <c r="B180" s="104"/>
      <c r="D180" s="105" t="s">
        <v>49</v>
      </c>
      <c r="E180" s="111" t="s">
        <v>114</v>
      </c>
      <c r="F180" s="111" t="s">
        <v>159</v>
      </c>
      <c r="I180" s="1169"/>
      <c r="J180" s="112"/>
      <c r="L180" s="104"/>
    </row>
    <row r="181" spans="1:23" s="2" customFormat="1" ht="30" customHeight="1">
      <c r="A181" s="29"/>
      <c r="B181" s="113"/>
      <c r="C181" s="114" t="s">
        <v>160</v>
      </c>
      <c r="D181" s="114" t="s">
        <v>97</v>
      </c>
      <c r="E181" s="115" t="s">
        <v>161</v>
      </c>
      <c r="F181" s="116" t="s">
        <v>162</v>
      </c>
      <c r="G181" s="117" t="s">
        <v>134</v>
      </c>
      <c r="H181" s="118">
        <v>17.100000000000001</v>
      </c>
      <c r="I181" s="1165"/>
      <c r="J181" s="118"/>
      <c r="K181" s="119"/>
      <c r="L181" s="30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</row>
    <row r="182" spans="1:23" s="13" customFormat="1">
      <c r="B182" s="122"/>
      <c r="D182" s="123" t="s">
        <v>103</v>
      </c>
      <c r="E182" s="124" t="s">
        <v>1</v>
      </c>
      <c r="F182" s="125" t="s">
        <v>163</v>
      </c>
      <c r="H182" s="124" t="s">
        <v>1</v>
      </c>
      <c r="I182" s="1166"/>
      <c r="L182" s="122"/>
    </row>
    <row r="183" spans="1:23" s="14" customFormat="1">
      <c r="B183" s="127"/>
      <c r="D183" s="123" t="s">
        <v>103</v>
      </c>
      <c r="E183" s="128" t="s">
        <v>1</v>
      </c>
      <c r="F183" s="129" t="s">
        <v>748</v>
      </c>
      <c r="H183" s="130">
        <v>17.100000000000001</v>
      </c>
      <c r="I183" s="1167"/>
      <c r="L183" s="127"/>
    </row>
    <row r="184" spans="1:23" s="12" customFormat="1" ht="22.9" customHeight="1">
      <c r="B184" s="104"/>
      <c r="D184" s="105" t="s">
        <v>49</v>
      </c>
      <c r="E184" s="111" t="s">
        <v>117</v>
      </c>
      <c r="F184" s="111" t="s">
        <v>165</v>
      </c>
      <c r="I184" s="1169"/>
      <c r="J184" s="112"/>
      <c r="L184" s="104"/>
    </row>
    <row r="185" spans="1:23" s="2" customFormat="1" ht="28.5" customHeight="1">
      <c r="A185" s="29"/>
      <c r="B185" s="113"/>
      <c r="C185" s="114" t="s">
        <v>166</v>
      </c>
      <c r="D185" s="114" t="s">
        <v>97</v>
      </c>
      <c r="E185" s="115" t="s">
        <v>167</v>
      </c>
      <c r="F185" s="116" t="s">
        <v>168</v>
      </c>
      <c r="G185" s="117" t="s">
        <v>134</v>
      </c>
      <c r="H185" s="118">
        <v>98.47</v>
      </c>
      <c r="I185" s="1165"/>
      <c r="J185" s="118"/>
      <c r="K185" s="119"/>
      <c r="L185" s="30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</row>
    <row r="186" spans="1:23" s="13" customFormat="1">
      <c r="B186" s="122"/>
      <c r="D186" s="123" t="s">
        <v>103</v>
      </c>
      <c r="E186" s="124" t="s">
        <v>1</v>
      </c>
      <c r="F186" s="125" t="s">
        <v>749</v>
      </c>
      <c r="H186" s="124" t="s">
        <v>1</v>
      </c>
      <c r="I186" s="1166"/>
      <c r="L186" s="122"/>
    </row>
    <row r="187" spans="1:23" s="14" customFormat="1">
      <c r="B187" s="127"/>
      <c r="D187" s="123" t="s">
        <v>103</v>
      </c>
      <c r="E187" s="128" t="s">
        <v>1</v>
      </c>
      <c r="F187" s="129" t="s">
        <v>750</v>
      </c>
      <c r="H187" s="130">
        <v>24.23</v>
      </c>
      <c r="I187" s="1167"/>
      <c r="L187" s="127"/>
    </row>
    <row r="188" spans="1:23" s="13" customFormat="1">
      <c r="B188" s="122"/>
      <c r="D188" s="123" t="s">
        <v>103</v>
      </c>
      <c r="E188" s="124" t="s">
        <v>1</v>
      </c>
      <c r="F188" s="125" t="s">
        <v>751</v>
      </c>
      <c r="H188" s="124" t="s">
        <v>1</v>
      </c>
      <c r="I188" s="1166"/>
      <c r="L188" s="122"/>
    </row>
    <row r="189" spans="1:23" s="14" customFormat="1">
      <c r="B189" s="127"/>
      <c r="D189" s="123" t="s">
        <v>103</v>
      </c>
      <c r="E189" s="128" t="s">
        <v>1</v>
      </c>
      <c r="F189" s="129" t="s">
        <v>752</v>
      </c>
      <c r="H189" s="130">
        <v>4.3499999999999996</v>
      </c>
      <c r="I189" s="1167"/>
      <c r="L189" s="127"/>
    </row>
    <row r="190" spans="1:23" s="13" customFormat="1">
      <c r="B190" s="122"/>
      <c r="D190" s="123" t="s">
        <v>103</v>
      </c>
      <c r="E190" s="124" t="s">
        <v>1</v>
      </c>
      <c r="F190" s="125" t="s">
        <v>753</v>
      </c>
      <c r="H190" s="124" t="s">
        <v>1</v>
      </c>
      <c r="I190" s="1166"/>
      <c r="L190" s="122"/>
    </row>
    <row r="191" spans="1:23" s="14" customFormat="1">
      <c r="B191" s="127"/>
      <c r="D191" s="123" t="s">
        <v>103</v>
      </c>
      <c r="E191" s="128" t="s">
        <v>1</v>
      </c>
      <c r="F191" s="129" t="s">
        <v>754</v>
      </c>
      <c r="H191" s="130">
        <v>13.84</v>
      </c>
      <c r="I191" s="1167"/>
      <c r="L191" s="127"/>
    </row>
    <row r="192" spans="1:23" s="13" customFormat="1">
      <c r="B192" s="122"/>
      <c r="D192" s="123" t="s">
        <v>103</v>
      </c>
      <c r="E192" s="124" t="s">
        <v>1</v>
      </c>
      <c r="F192" s="125" t="s">
        <v>755</v>
      </c>
      <c r="H192" s="124" t="s">
        <v>1</v>
      </c>
      <c r="I192" s="1166"/>
      <c r="L192" s="122"/>
    </row>
    <row r="193" spans="2:12" s="14" customFormat="1">
      <c r="B193" s="127"/>
      <c r="D193" s="123" t="s">
        <v>103</v>
      </c>
      <c r="E193" s="128" t="s">
        <v>1</v>
      </c>
      <c r="F193" s="129" t="s">
        <v>756</v>
      </c>
      <c r="H193" s="130">
        <v>1.73</v>
      </c>
      <c r="I193" s="1167"/>
      <c r="L193" s="127"/>
    </row>
    <row r="194" spans="2:12" s="13" customFormat="1">
      <c r="B194" s="122"/>
      <c r="D194" s="123" t="s">
        <v>103</v>
      </c>
      <c r="E194" s="124" t="s">
        <v>1</v>
      </c>
      <c r="F194" s="125" t="s">
        <v>757</v>
      </c>
      <c r="H194" s="124" t="s">
        <v>1</v>
      </c>
      <c r="I194" s="1166"/>
      <c r="L194" s="122"/>
    </row>
    <row r="195" spans="2:12" s="14" customFormat="1">
      <c r="B195" s="127"/>
      <c r="D195" s="123" t="s">
        <v>103</v>
      </c>
      <c r="E195" s="128" t="s">
        <v>1</v>
      </c>
      <c r="F195" s="129" t="s">
        <v>758</v>
      </c>
      <c r="H195" s="130">
        <v>29.16</v>
      </c>
      <c r="I195" s="1167"/>
      <c r="L195" s="127"/>
    </row>
    <row r="196" spans="2:12" s="13" customFormat="1">
      <c r="B196" s="122"/>
      <c r="D196" s="123" t="s">
        <v>103</v>
      </c>
      <c r="E196" s="124" t="s">
        <v>1</v>
      </c>
      <c r="F196" s="125" t="s">
        <v>759</v>
      </c>
      <c r="H196" s="124" t="s">
        <v>1</v>
      </c>
      <c r="I196" s="1166"/>
      <c r="L196" s="122"/>
    </row>
    <row r="197" spans="2:12" s="14" customFormat="1">
      <c r="B197" s="127"/>
      <c r="D197" s="123" t="s">
        <v>103</v>
      </c>
      <c r="E197" s="128" t="s">
        <v>1</v>
      </c>
      <c r="F197" s="129" t="s">
        <v>760</v>
      </c>
      <c r="H197" s="130">
        <v>9.7200000000000006</v>
      </c>
      <c r="I197" s="1167"/>
      <c r="L197" s="127"/>
    </row>
    <row r="198" spans="2:12" s="13" customFormat="1">
      <c r="B198" s="122"/>
      <c r="D198" s="123" t="s">
        <v>103</v>
      </c>
      <c r="E198" s="124" t="s">
        <v>1</v>
      </c>
      <c r="F198" s="125" t="s">
        <v>761</v>
      </c>
      <c r="H198" s="124" t="s">
        <v>1</v>
      </c>
      <c r="I198" s="1166"/>
      <c r="L198" s="122"/>
    </row>
    <row r="199" spans="2:12" s="14" customFormat="1">
      <c r="B199" s="127"/>
      <c r="D199" s="123" t="s">
        <v>103</v>
      </c>
      <c r="E199" s="128" t="s">
        <v>1</v>
      </c>
      <c r="F199" s="129" t="s">
        <v>762</v>
      </c>
      <c r="H199" s="130">
        <v>2.23</v>
      </c>
      <c r="I199" s="1167"/>
      <c r="L199" s="127"/>
    </row>
    <row r="200" spans="2:12" s="13" customFormat="1">
      <c r="B200" s="122"/>
      <c r="D200" s="123" t="s">
        <v>103</v>
      </c>
      <c r="E200" s="124" t="s">
        <v>1</v>
      </c>
      <c r="F200" s="125" t="s">
        <v>763</v>
      </c>
      <c r="H200" s="124" t="s">
        <v>1</v>
      </c>
      <c r="I200" s="1166"/>
      <c r="L200" s="122"/>
    </row>
    <row r="201" spans="2:12" s="14" customFormat="1">
      <c r="B201" s="127"/>
      <c r="D201" s="123" t="s">
        <v>103</v>
      </c>
      <c r="E201" s="128" t="s">
        <v>1</v>
      </c>
      <c r="F201" s="129" t="s">
        <v>764</v>
      </c>
      <c r="H201" s="130">
        <v>3.9</v>
      </c>
      <c r="I201" s="1167"/>
      <c r="L201" s="127"/>
    </row>
    <row r="202" spans="2:12" s="13" customFormat="1">
      <c r="B202" s="122"/>
      <c r="D202" s="123" t="s">
        <v>103</v>
      </c>
      <c r="E202" s="124" t="s">
        <v>1</v>
      </c>
      <c r="F202" s="125" t="s">
        <v>765</v>
      </c>
      <c r="H202" s="124" t="s">
        <v>1</v>
      </c>
      <c r="I202" s="1166"/>
      <c r="L202" s="122"/>
    </row>
    <row r="203" spans="2:12" s="14" customFormat="1">
      <c r="B203" s="127"/>
      <c r="D203" s="123" t="s">
        <v>103</v>
      </c>
      <c r="E203" s="128" t="s">
        <v>1</v>
      </c>
      <c r="F203" s="129" t="s">
        <v>766</v>
      </c>
      <c r="H203" s="130">
        <v>3.11</v>
      </c>
      <c r="I203" s="1167"/>
      <c r="L203" s="127"/>
    </row>
    <row r="204" spans="2:12" s="14" customFormat="1">
      <c r="B204" s="127"/>
      <c r="D204" s="123" t="s">
        <v>103</v>
      </c>
      <c r="E204" s="128"/>
      <c r="F204" s="1258" t="s">
        <v>2563</v>
      </c>
      <c r="H204" s="130"/>
      <c r="I204" s="1167"/>
      <c r="L204" s="127"/>
    </row>
    <row r="205" spans="2:12" s="14" customFormat="1">
      <c r="B205" s="127"/>
      <c r="D205" s="123" t="s">
        <v>103</v>
      </c>
      <c r="E205" s="128"/>
      <c r="F205" s="129" t="s">
        <v>2564</v>
      </c>
      <c r="H205" s="130">
        <v>1.52</v>
      </c>
      <c r="I205" s="1167"/>
      <c r="L205" s="127"/>
    </row>
    <row r="206" spans="2:12" s="13" customFormat="1">
      <c r="B206" s="122"/>
      <c r="D206" s="123" t="s">
        <v>103</v>
      </c>
      <c r="E206" s="124" t="s">
        <v>1</v>
      </c>
      <c r="F206" s="125" t="s">
        <v>767</v>
      </c>
      <c r="H206" s="124" t="s">
        <v>1</v>
      </c>
      <c r="I206" s="1166"/>
      <c r="L206" s="122"/>
    </row>
    <row r="207" spans="2:12" s="14" customFormat="1">
      <c r="B207" s="127"/>
      <c r="D207" s="123" t="s">
        <v>103</v>
      </c>
      <c r="E207" s="128" t="s">
        <v>1</v>
      </c>
      <c r="F207" s="129" t="s">
        <v>768</v>
      </c>
      <c r="H207" s="130">
        <v>2.02</v>
      </c>
      <c r="I207" s="1167"/>
      <c r="L207" s="127"/>
    </row>
    <row r="208" spans="2:12" s="13" customFormat="1">
      <c r="B208" s="122"/>
      <c r="D208" s="123" t="s">
        <v>103</v>
      </c>
      <c r="E208" s="124" t="s">
        <v>1</v>
      </c>
      <c r="F208" s="125" t="s">
        <v>769</v>
      </c>
      <c r="H208" s="124" t="s">
        <v>1</v>
      </c>
      <c r="I208" s="1166"/>
      <c r="L208" s="122"/>
    </row>
    <row r="209" spans="1:23" s="14" customFormat="1">
      <c r="B209" s="127"/>
      <c r="D209" s="123" t="s">
        <v>103</v>
      </c>
      <c r="E209" s="128" t="s">
        <v>1</v>
      </c>
      <c r="F209" s="129" t="s">
        <v>770</v>
      </c>
      <c r="H209" s="130">
        <v>1.46</v>
      </c>
      <c r="I209" s="1167"/>
      <c r="L209" s="127"/>
    </row>
    <row r="210" spans="1:23" s="13" customFormat="1">
      <c r="B210" s="122"/>
      <c r="D210" s="123" t="s">
        <v>103</v>
      </c>
      <c r="E210" s="124" t="s">
        <v>1</v>
      </c>
      <c r="F210" s="125" t="s">
        <v>771</v>
      </c>
      <c r="H210" s="124" t="s">
        <v>1</v>
      </c>
      <c r="I210" s="1166"/>
      <c r="L210" s="122"/>
    </row>
    <row r="211" spans="1:23" s="14" customFormat="1">
      <c r="B211" s="127"/>
      <c r="D211" s="123" t="s">
        <v>103</v>
      </c>
      <c r="E211" s="128" t="s">
        <v>1</v>
      </c>
      <c r="F211" s="129" t="s">
        <v>772</v>
      </c>
      <c r="H211" s="130">
        <v>1.2</v>
      </c>
      <c r="I211" s="1167"/>
      <c r="L211" s="127"/>
    </row>
    <row r="212" spans="1:23" s="15" customFormat="1" ht="15">
      <c r="B212" s="133"/>
      <c r="D212" s="123" t="s">
        <v>103</v>
      </c>
      <c r="E212" s="134" t="s">
        <v>1</v>
      </c>
      <c r="F212" s="135" t="s">
        <v>131</v>
      </c>
      <c r="H212" s="136">
        <v>98.47</v>
      </c>
      <c r="I212" s="1168"/>
      <c r="L212" s="133"/>
      <c r="N212" s="1060"/>
    </row>
    <row r="213" spans="1:23" s="2" customFormat="1" ht="24.2" customHeight="1">
      <c r="A213" s="29"/>
      <c r="B213" s="113"/>
      <c r="C213" s="114" t="s">
        <v>194</v>
      </c>
      <c r="D213" s="114" t="s">
        <v>97</v>
      </c>
      <c r="E213" s="115" t="s">
        <v>195</v>
      </c>
      <c r="F213" s="116" t="s">
        <v>196</v>
      </c>
      <c r="G213" s="117" t="s">
        <v>134</v>
      </c>
      <c r="H213" s="118">
        <v>11.33</v>
      </c>
      <c r="I213" s="1165"/>
      <c r="J213" s="118"/>
      <c r="K213" s="119"/>
      <c r="L213" s="30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</row>
    <row r="214" spans="1:23" s="2" customFormat="1" ht="27" customHeight="1">
      <c r="A214" s="29"/>
      <c r="B214" s="113"/>
      <c r="C214" s="114" t="s">
        <v>197</v>
      </c>
      <c r="D214" s="114" t="s">
        <v>97</v>
      </c>
      <c r="E214" s="115" t="s">
        <v>198</v>
      </c>
      <c r="F214" s="116" t="s">
        <v>199</v>
      </c>
      <c r="G214" s="117" t="s">
        <v>134</v>
      </c>
      <c r="H214" s="118">
        <v>11.33</v>
      </c>
      <c r="I214" s="1165"/>
      <c r="J214" s="118"/>
      <c r="K214" s="119"/>
      <c r="L214" s="30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</row>
    <row r="215" spans="1:23" s="2" customFormat="1" ht="27" customHeight="1">
      <c r="A215" s="29"/>
      <c r="B215" s="113"/>
      <c r="C215" s="114" t="s">
        <v>200</v>
      </c>
      <c r="D215" s="114" t="s">
        <v>97</v>
      </c>
      <c r="E215" s="115" t="s">
        <v>201</v>
      </c>
      <c r="F215" s="116" t="s">
        <v>202</v>
      </c>
      <c r="G215" s="117" t="s">
        <v>134</v>
      </c>
      <c r="H215" s="118">
        <v>11.33</v>
      </c>
      <c r="I215" s="1165"/>
      <c r="J215" s="118"/>
      <c r="K215" s="119"/>
      <c r="L215" s="30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</row>
    <row r="216" spans="1:23" s="13" customFormat="1">
      <c r="B216" s="122"/>
      <c r="D216" s="123" t="s">
        <v>103</v>
      </c>
      <c r="E216" s="124" t="s">
        <v>1</v>
      </c>
      <c r="F216" s="125" t="s">
        <v>742</v>
      </c>
      <c r="H216" s="124" t="s">
        <v>1</v>
      </c>
      <c r="I216" s="1166"/>
      <c r="L216" s="122"/>
    </row>
    <row r="217" spans="1:23" s="14" customFormat="1">
      <c r="B217" s="127"/>
      <c r="D217" s="123" t="s">
        <v>103</v>
      </c>
      <c r="E217" s="128" t="s">
        <v>1</v>
      </c>
      <c r="F217" s="129" t="s">
        <v>743</v>
      </c>
      <c r="H217" s="130">
        <v>11.33</v>
      </c>
      <c r="I217" s="1167"/>
      <c r="L217" s="127"/>
    </row>
    <row r="218" spans="1:23" s="2" customFormat="1" ht="27.75" customHeight="1">
      <c r="A218" s="29"/>
      <c r="B218" s="113"/>
      <c r="C218" s="114" t="s">
        <v>203</v>
      </c>
      <c r="D218" s="114" t="s">
        <v>97</v>
      </c>
      <c r="E218" s="115" t="s">
        <v>204</v>
      </c>
      <c r="F218" s="116" t="s">
        <v>205</v>
      </c>
      <c r="G218" s="117" t="s">
        <v>134</v>
      </c>
      <c r="H218" s="118">
        <v>335.6</v>
      </c>
      <c r="I218" s="1165"/>
      <c r="J218" s="118"/>
      <c r="K218" s="119"/>
      <c r="L218" s="30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</row>
    <row r="219" spans="1:23" s="13" customFormat="1">
      <c r="B219" s="122"/>
      <c r="D219" s="123" t="s">
        <v>103</v>
      </c>
      <c r="E219" s="124" t="s">
        <v>1</v>
      </c>
      <c r="F219" s="125" t="s">
        <v>773</v>
      </c>
      <c r="H219" s="124" t="s">
        <v>1</v>
      </c>
      <c r="I219" s="1166"/>
      <c r="L219" s="122"/>
    </row>
    <row r="220" spans="1:23" s="14" customFormat="1">
      <c r="B220" s="127"/>
      <c r="D220" s="123" t="s">
        <v>103</v>
      </c>
      <c r="E220" s="128" t="s">
        <v>1</v>
      </c>
      <c r="F220" s="129" t="s">
        <v>774</v>
      </c>
      <c r="H220" s="130">
        <v>335.6</v>
      </c>
      <c r="I220" s="1167"/>
      <c r="L220" s="127"/>
    </row>
    <row r="221" spans="1:23" s="14" customFormat="1" ht="29.25" customHeight="1">
      <c r="B221" s="127"/>
      <c r="C221" s="114" t="s">
        <v>5</v>
      </c>
      <c r="D221" s="114" t="s">
        <v>97</v>
      </c>
      <c r="E221" s="115" t="s">
        <v>207</v>
      </c>
      <c r="F221" s="116" t="s">
        <v>208</v>
      </c>
      <c r="G221" s="117" t="s">
        <v>134</v>
      </c>
      <c r="H221" s="118">
        <v>88.7</v>
      </c>
      <c r="I221" s="1165"/>
      <c r="J221" s="118"/>
      <c r="L221" s="127"/>
    </row>
    <row r="222" spans="1:23" s="14" customFormat="1">
      <c r="B222" s="127"/>
      <c r="C222" s="13"/>
      <c r="D222" s="123" t="s">
        <v>103</v>
      </c>
      <c r="E222" s="124" t="s">
        <v>1</v>
      </c>
      <c r="F222" s="125" t="s">
        <v>775</v>
      </c>
      <c r="G222" s="13"/>
      <c r="H222" s="124" t="s">
        <v>1</v>
      </c>
      <c r="I222" s="1166"/>
      <c r="J222" s="13"/>
      <c r="L222" s="127"/>
      <c r="N222" s="1237"/>
      <c r="O222" s="1237"/>
      <c r="P222" s="1237"/>
    </row>
    <row r="223" spans="1:23" s="14" customFormat="1">
      <c r="B223" s="127"/>
      <c r="D223" s="123" t="s">
        <v>103</v>
      </c>
      <c r="E223" s="128" t="s">
        <v>1</v>
      </c>
      <c r="F223" s="129" t="s">
        <v>776</v>
      </c>
      <c r="H223" s="130">
        <v>88.7</v>
      </c>
      <c r="I223" s="1167"/>
      <c r="L223" s="127"/>
      <c r="N223" s="1237"/>
      <c r="O223" s="1237"/>
      <c r="P223" s="1237"/>
    </row>
    <row r="224" spans="1:23" s="2" customFormat="1" ht="24.2" customHeight="1">
      <c r="A224" s="29"/>
      <c r="B224" s="113"/>
      <c r="C224" s="1019">
        <v>136</v>
      </c>
      <c r="D224" s="114" t="s">
        <v>97</v>
      </c>
      <c r="E224" s="115" t="s">
        <v>2580</v>
      </c>
      <c r="F224" s="116" t="s">
        <v>2581</v>
      </c>
      <c r="G224" s="117" t="s">
        <v>134</v>
      </c>
      <c r="H224" s="118">
        <v>132.53</v>
      </c>
      <c r="I224" s="1165"/>
      <c r="J224" s="118"/>
      <c r="K224" s="119"/>
      <c r="L224" s="30"/>
      <c r="M224" s="29"/>
      <c r="N224" s="1423"/>
      <c r="O224" s="154"/>
      <c r="P224" s="154"/>
      <c r="Q224" s="29"/>
      <c r="R224" s="29"/>
      <c r="S224" s="29"/>
      <c r="T224" s="29"/>
      <c r="U224" s="29"/>
      <c r="V224" s="29"/>
      <c r="W224" s="29"/>
    </row>
    <row r="225" spans="1:23" s="13" customFormat="1">
      <c r="B225" s="122"/>
      <c r="D225" s="123" t="s">
        <v>103</v>
      </c>
      <c r="E225" s="124" t="s">
        <v>1</v>
      </c>
      <c r="F225" s="125" t="s">
        <v>2582</v>
      </c>
      <c r="H225" s="1082">
        <v>132.53</v>
      </c>
      <c r="I225" s="1166"/>
      <c r="L225" s="122"/>
      <c r="N225" s="1240"/>
      <c r="O225" s="1240"/>
      <c r="P225" s="1240"/>
    </row>
    <row r="226" spans="1:23" s="14" customFormat="1">
      <c r="B226" s="127"/>
      <c r="D226" s="123" t="s">
        <v>103</v>
      </c>
      <c r="E226" s="128" t="s">
        <v>1</v>
      </c>
      <c r="F226" s="135" t="s">
        <v>131</v>
      </c>
      <c r="H226" s="136">
        <v>132.53</v>
      </c>
      <c r="I226" s="1167"/>
      <c r="L226" s="127"/>
      <c r="N226" s="1237"/>
      <c r="O226" s="1237"/>
      <c r="P226" s="1237"/>
    </row>
    <row r="227" spans="1:23" s="2" customFormat="1" ht="41.25" customHeight="1">
      <c r="A227" s="29"/>
      <c r="B227" s="113"/>
      <c r="C227" s="114">
        <v>137</v>
      </c>
      <c r="D227" s="114" t="s">
        <v>97</v>
      </c>
      <c r="E227" s="115" t="s">
        <v>777</v>
      </c>
      <c r="F227" s="116" t="s">
        <v>778</v>
      </c>
      <c r="G227" s="117" t="s">
        <v>134</v>
      </c>
      <c r="H227" s="118">
        <v>6.15</v>
      </c>
      <c r="I227" s="1165"/>
      <c r="J227" s="118"/>
      <c r="K227" s="119"/>
      <c r="L227" s="30"/>
      <c r="M227" s="29"/>
      <c r="N227" s="172"/>
      <c r="O227" s="1378"/>
      <c r="P227" s="154"/>
      <c r="Q227" s="29"/>
      <c r="R227" s="29"/>
      <c r="S227" s="29"/>
      <c r="T227" s="29"/>
      <c r="U227" s="29"/>
      <c r="V227" s="29"/>
      <c r="W227" s="29"/>
    </row>
    <row r="228" spans="1:23" s="14" customFormat="1">
      <c r="B228" s="127"/>
      <c r="D228" s="123" t="s">
        <v>103</v>
      </c>
      <c r="E228" s="128" t="s">
        <v>1</v>
      </c>
      <c r="F228" s="129" t="s">
        <v>779</v>
      </c>
      <c r="H228" s="130">
        <v>6.15</v>
      </c>
      <c r="I228" s="1167"/>
      <c r="L228" s="127"/>
      <c r="N228" s="1237"/>
      <c r="O228" s="1237"/>
      <c r="P228" s="1237"/>
    </row>
    <row r="229" spans="1:23" s="2" customFormat="1" ht="29.25" customHeight="1">
      <c r="A229" s="29"/>
      <c r="B229" s="113"/>
      <c r="C229" s="114">
        <v>21</v>
      </c>
      <c r="D229" s="114" t="s">
        <v>97</v>
      </c>
      <c r="E229" s="115" t="s">
        <v>211</v>
      </c>
      <c r="F229" s="116" t="s">
        <v>212</v>
      </c>
      <c r="G229" s="117" t="s">
        <v>134</v>
      </c>
      <c r="H229" s="118">
        <v>80.900000000000006</v>
      </c>
      <c r="I229" s="1165"/>
      <c r="J229" s="118"/>
      <c r="K229" s="119"/>
      <c r="L229" s="30"/>
      <c r="M229" s="29"/>
      <c r="N229" s="154"/>
      <c r="O229" s="154"/>
      <c r="P229" s="154"/>
      <c r="Q229" s="29"/>
      <c r="R229" s="29"/>
      <c r="S229" s="29"/>
      <c r="T229" s="29"/>
      <c r="U229" s="29"/>
      <c r="V229" s="29"/>
      <c r="W229" s="29"/>
    </row>
    <row r="230" spans="1:23" s="13" customFormat="1">
      <c r="B230" s="122"/>
      <c r="D230" s="123" t="s">
        <v>103</v>
      </c>
      <c r="E230" s="124" t="s">
        <v>1</v>
      </c>
      <c r="F230" s="125" t="s">
        <v>213</v>
      </c>
      <c r="H230" s="124" t="s">
        <v>1</v>
      </c>
      <c r="I230" s="1166"/>
      <c r="L230" s="122"/>
    </row>
    <row r="231" spans="1:23" s="14" customFormat="1">
      <c r="B231" s="127"/>
      <c r="D231" s="123" t="s">
        <v>103</v>
      </c>
      <c r="E231" s="128" t="s">
        <v>1</v>
      </c>
      <c r="F231" s="129" t="s">
        <v>780</v>
      </c>
      <c r="H231" s="130">
        <v>42.9</v>
      </c>
      <c r="I231" s="1167"/>
      <c r="L231" s="127"/>
    </row>
    <row r="232" spans="1:23" s="13" customFormat="1">
      <c r="B232" s="122"/>
      <c r="D232" s="123" t="s">
        <v>103</v>
      </c>
      <c r="E232" s="124" t="s">
        <v>1</v>
      </c>
      <c r="F232" s="125" t="s">
        <v>219</v>
      </c>
      <c r="H232" s="124" t="s">
        <v>1</v>
      </c>
      <c r="I232" s="1166"/>
      <c r="L232" s="122"/>
    </row>
    <row r="233" spans="1:23" s="14" customFormat="1">
      <c r="B233" s="127"/>
      <c r="D233" s="123" t="s">
        <v>103</v>
      </c>
      <c r="E233" s="128" t="s">
        <v>1</v>
      </c>
      <c r="F233" s="129" t="s">
        <v>781</v>
      </c>
      <c r="H233" s="130">
        <v>25.3</v>
      </c>
      <c r="I233" s="1167"/>
      <c r="L233" s="127"/>
    </row>
    <row r="234" spans="1:23" s="13" customFormat="1">
      <c r="B234" s="122"/>
      <c r="D234" s="123" t="s">
        <v>103</v>
      </c>
      <c r="E234" s="124" t="s">
        <v>1</v>
      </c>
      <c r="F234" s="125" t="s">
        <v>217</v>
      </c>
      <c r="H234" s="124" t="s">
        <v>1</v>
      </c>
      <c r="I234" s="1166"/>
      <c r="L234" s="122"/>
    </row>
    <row r="235" spans="1:23" s="14" customFormat="1">
      <c r="B235" s="127"/>
      <c r="D235" s="123" t="s">
        <v>103</v>
      </c>
      <c r="E235" s="128" t="s">
        <v>1</v>
      </c>
      <c r="F235" s="129" t="s">
        <v>782</v>
      </c>
      <c r="H235" s="130">
        <v>12.7</v>
      </c>
      <c r="I235" s="1167"/>
      <c r="L235" s="127"/>
    </row>
    <row r="236" spans="1:23" s="15" customFormat="1">
      <c r="B236" s="133"/>
      <c r="D236" s="123" t="s">
        <v>103</v>
      </c>
      <c r="E236" s="134" t="s">
        <v>1</v>
      </c>
      <c r="F236" s="135" t="s">
        <v>131</v>
      </c>
      <c r="H236" s="136">
        <v>80.900000000000006</v>
      </c>
      <c r="I236" s="1168"/>
      <c r="L236" s="133"/>
    </row>
    <row r="237" spans="1:23" s="2" customFormat="1" ht="21.75" customHeight="1">
      <c r="A237" s="29"/>
      <c r="B237" s="113"/>
      <c r="C237" s="114">
        <v>22</v>
      </c>
      <c r="D237" s="114" t="s">
        <v>97</v>
      </c>
      <c r="E237" s="115" t="s">
        <v>222</v>
      </c>
      <c r="F237" s="116" t="s">
        <v>223</v>
      </c>
      <c r="G237" s="117" t="s">
        <v>134</v>
      </c>
      <c r="H237" s="118">
        <v>7.8</v>
      </c>
      <c r="I237" s="1165"/>
      <c r="J237" s="118"/>
      <c r="K237" s="119"/>
      <c r="L237" s="30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</row>
    <row r="238" spans="1:23" s="13" customFormat="1">
      <c r="B238" s="122"/>
      <c r="D238" s="123" t="s">
        <v>103</v>
      </c>
      <c r="E238" s="124" t="s">
        <v>1</v>
      </c>
      <c r="F238" s="125" t="s">
        <v>213</v>
      </c>
      <c r="H238" s="124" t="s">
        <v>1</v>
      </c>
      <c r="I238" s="1166"/>
      <c r="L238" s="122"/>
    </row>
    <row r="239" spans="1:23" s="14" customFormat="1">
      <c r="B239" s="127"/>
      <c r="D239" s="123" t="s">
        <v>103</v>
      </c>
      <c r="E239" s="128" t="s">
        <v>1</v>
      </c>
      <c r="F239" s="129" t="s">
        <v>783</v>
      </c>
      <c r="H239" s="130">
        <v>7.3</v>
      </c>
      <c r="I239" s="1167"/>
      <c r="L239" s="127"/>
    </row>
    <row r="240" spans="1:23" s="13" customFormat="1">
      <c r="B240" s="122"/>
      <c r="D240" s="123" t="s">
        <v>103</v>
      </c>
      <c r="E240" s="124" t="s">
        <v>1</v>
      </c>
      <c r="F240" s="125" t="s">
        <v>217</v>
      </c>
      <c r="H240" s="124" t="s">
        <v>1</v>
      </c>
      <c r="I240" s="1166"/>
      <c r="L240" s="122"/>
    </row>
    <row r="241" spans="1:23" s="14" customFormat="1">
      <c r="B241" s="127"/>
      <c r="D241" s="123" t="s">
        <v>103</v>
      </c>
      <c r="E241" s="128" t="s">
        <v>1</v>
      </c>
      <c r="F241" s="129" t="s">
        <v>784</v>
      </c>
      <c r="H241" s="130">
        <v>0.5</v>
      </c>
      <c r="I241" s="1167"/>
      <c r="L241" s="127"/>
    </row>
    <row r="242" spans="1:23" s="15" customFormat="1">
      <c r="B242" s="133"/>
      <c r="D242" s="123" t="s">
        <v>103</v>
      </c>
      <c r="E242" s="134" t="s">
        <v>1</v>
      </c>
      <c r="F242" s="135" t="s">
        <v>131</v>
      </c>
      <c r="H242" s="136">
        <v>7.8</v>
      </c>
      <c r="I242" s="1168"/>
      <c r="L242" s="133"/>
    </row>
    <row r="243" spans="1:23" s="2" customFormat="1" ht="27" customHeight="1">
      <c r="A243" s="29"/>
      <c r="B243" s="113"/>
      <c r="C243" s="114">
        <v>23</v>
      </c>
      <c r="D243" s="114" t="s">
        <v>97</v>
      </c>
      <c r="E243" s="115" t="s">
        <v>235</v>
      </c>
      <c r="F243" s="116" t="s">
        <v>236</v>
      </c>
      <c r="G243" s="117" t="s">
        <v>134</v>
      </c>
      <c r="H243" s="118">
        <v>278.3</v>
      </c>
      <c r="I243" s="1165"/>
      <c r="J243" s="118"/>
      <c r="K243" s="119"/>
      <c r="L243" s="30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</row>
    <row r="244" spans="1:23" s="13" customFormat="1">
      <c r="B244" s="122"/>
      <c r="D244" s="123" t="s">
        <v>103</v>
      </c>
      <c r="E244" s="124" t="s">
        <v>1</v>
      </c>
      <c r="F244" s="125" t="s">
        <v>213</v>
      </c>
      <c r="H244" s="124" t="s">
        <v>1</v>
      </c>
      <c r="I244" s="1166"/>
      <c r="L244" s="122"/>
    </row>
    <row r="245" spans="1:23" s="14" customFormat="1">
      <c r="B245" s="127"/>
      <c r="D245" s="123" t="s">
        <v>103</v>
      </c>
      <c r="E245" s="128" t="s">
        <v>1</v>
      </c>
      <c r="F245" s="129" t="s">
        <v>785</v>
      </c>
      <c r="H245" s="130">
        <v>136.1</v>
      </c>
      <c r="I245" s="1167"/>
      <c r="L245" s="127"/>
    </row>
    <row r="246" spans="1:23" s="13" customFormat="1">
      <c r="B246" s="122"/>
      <c r="D246" s="123" t="s">
        <v>103</v>
      </c>
      <c r="E246" s="124" t="s">
        <v>1</v>
      </c>
      <c r="F246" s="125" t="s">
        <v>219</v>
      </c>
      <c r="H246" s="124" t="s">
        <v>1</v>
      </c>
      <c r="I246" s="1166"/>
      <c r="L246" s="122"/>
    </row>
    <row r="247" spans="1:23" s="14" customFormat="1">
      <c r="B247" s="127"/>
      <c r="D247" s="123" t="s">
        <v>103</v>
      </c>
      <c r="E247" s="128" t="s">
        <v>1</v>
      </c>
      <c r="F247" s="129" t="s">
        <v>786</v>
      </c>
      <c r="H247" s="130">
        <v>73.900000000000006</v>
      </c>
      <c r="I247" s="1167"/>
      <c r="L247" s="127"/>
    </row>
    <row r="248" spans="1:23" s="13" customFormat="1">
      <c r="B248" s="122"/>
      <c r="D248" s="123" t="s">
        <v>103</v>
      </c>
      <c r="E248" s="124" t="s">
        <v>1</v>
      </c>
      <c r="F248" s="125" t="s">
        <v>217</v>
      </c>
      <c r="H248" s="124" t="s">
        <v>1</v>
      </c>
      <c r="I248" s="1166"/>
      <c r="L248" s="122"/>
    </row>
    <row r="249" spans="1:23" s="14" customFormat="1">
      <c r="B249" s="127"/>
      <c r="D249" s="123" t="s">
        <v>103</v>
      </c>
      <c r="E249" s="128" t="s">
        <v>1</v>
      </c>
      <c r="F249" s="129" t="s">
        <v>787</v>
      </c>
      <c r="H249" s="130">
        <v>41.6</v>
      </c>
      <c r="I249" s="1167"/>
      <c r="L249" s="127"/>
    </row>
    <row r="250" spans="1:23" s="13" customFormat="1">
      <c r="B250" s="122"/>
      <c r="D250" s="123" t="s">
        <v>103</v>
      </c>
      <c r="E250" s="124" t="s">
        <v>1</v>
      </c>
      <c r="F250" s="125" t="s">
        <v>215</v>
      </c>
      <c r="H250" s="124" t="s">
        <v>1</v>
      </c>
      <c r="I250" s="1166"/>
      <c r="L250" s="122"/>
    </row>
    <row r="251" spans="1:23" s="14" customFormat="1">
      <c r="B251" s="127"/>
      <c r="D251" s="123" t="s">
        <v>103</v>
      </c>
      <c r="E251" s="128" t="s">
        <v>1</v>
      </c>
      <c r="F251" s="129" t="s">
        <v>788</v>
      </c>
      <c r="H251" s="130">
        <v>26.7</v>
      </c>
      <c r="I251" s="1167"/>
      <c r="L251" s="127"/>
    </row>
    <row r="252" spans="1:23" s="15" customFormat="1">
      <c r="B252" s="133"/>
      <c r="D252" s="123" t="s">
        <v>103</v>
      </c>
      <c r="E252" s="134" t="s">
        <v>1</v>
      </c>
      <c r="F252" s="135" t="s">
        <v>131</v>
      </c>
      <c r="H252" s="136">
        <v>278.3</v>
      </c>
      <c r="I252" s="1168"/>
      <c r="L252" s="133"/>
    </row>
    <row r="253" spans="1:23" s="2" customFormat="1" ht="28.5" customHeight="1">
      <c r="A253" s="29"/>
      <c r="B253" s="113"/>
      <c r="C253" s="114">
        <v>24</v>
      </c>
      <c r="D253" s="114" t="s">
        <v>97</v>
      </c>
      <c r="E253" s="115" t="s">
        <v>242</v>
      </c>
      <c r="F253" s="116" t="s">
        <v>243</v>
      </c>
      <c r="G253" s="117" t="s">
        <v>134</v>
      </c>
      <c r="H253" s="118">
        <v>57.3</v>
      </c>
      <c r="I253" s="1165"/>
      <c r="J253" s="118"/>
      <c r="K253" s="119"/>
      <c r="L253" s="30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</row>
    <row r="254" spans="1:23" s="13" customFormat="1">
      <c r="B254" s="122"/>
      <c r="D254" s="123" t="s">
        <v>103</v>
      </c>
      <c r="E254" s="124" t="s">
        <v>1</v>
      </c>
      <c r="F254" s="125" t="s">
        <v>213</v>
      </c>
      <c r="H254" s="124" t="s">
        <v>1</v>
      </c>
      <c r="I254" s="1166"/>
      <c r="L254" s="122"/>
    </row>
    <row r="255" spans="1:23" s="14" customFormat="1">
      <c r="B255" s="127"/>
      <c r="D255" s="123" t="s">
        <v>103</v>
      </c>
      <c r="E255" s="128" t="s">
        <v>1</v>
      </c>
      <c r="F255" s="129" t="s">
        <v>789</v>
      </c>
      <c r="H255" s="130">
        <v>30.1</v>
      </c>
      <c r="I255" s="1167"/>
      <c r="L255" s="127"/>
    </row>
    <row r="256" spans="1:23" s="13" customFormat="1">
      <c r="B256" s="122"/>
      <c r="D256" s="123" t="s">
        <v>103</v>
      </c>
      <c r="E256" s="124" t="s">
        <v>1</v>
      </c>
      <c r="F256" s="125" t="s">
        <v>219</v>
      </c>
      <c r="H256" s="124" t="s">
        <v>1</v>
      </c>
      <c r="I256" s="1166"/>
      <c r="L256" s="122"/>
    </row>
    <row r="257" spans="1:23" s="14" customFormat="1">
      <c r="B257" s="127"/>
      <c r="D257" s="123" t="s">
        <v>103</v>
      </c>
      <c r="E257" s="128" t="s">
        <v>1</v>
      </c>
      <c r="F257" s="129" t="s">
        <v>790</v>
      </c>
      <c r="H257" s="130">
        <v>3.7</v>
      </c>
      <c r="I257" s="1167"/>
      <c r="L257" s="127"/>
    </row>
    <row r="258" spans="1:23" s="13" customFormat="1">
      <c r="B258" s="122"/>
      <c r="D258" s="123" t="s">
        <v>103</v>
      </c>
      <c r="E258" s="124" t="s">
        <v>1</v>
      </c>
      <c r="F258" s="125" t="s">
        <v>217</v>
      </c>
      <c r="H258" s="124" t="s">
        <v>1</v>
      </c>
      <c r="I258" s="1166"/>
      <c r="L258" s="122"/>
    </row>
    <row r="259" spans="1:23" s="14" customFormat="1">
      <c r="B259" s="127"/>
      <c r="D259" s="123" t="s">
        <v>103</v>
      </c>
      <c r="E259" s="128" t="s">
        <v>1</v>
      </c>
      <c r="F259" s="129" t="s">
        <v>791</v>
      </c>
      <c r="H259" s="130">
        <v>6.6</v>
      </c>
      <c r="I259" s="1167"/>
      <c r="L259" s="127"/>
    </row>
    <row r="260" spans="1:23" s="13" customFormat="1">
      <c r="B260" s="122"/>
      <c r="D260" s="123" t="s">
        <v>103</v>
      </c>
      <c r="E260" s="124" t="s">
        <v>1</v>
      </c>
      <c r="F260" s="125" t="s">
        <v>215</v>
      </c>
      <c r="H260" s="124" t="s">
        <v>1</v>
      </c>
      <c r="I260" s="1166"/>
      <c r="L260" s="122"/>
    </row>
    <row r="261" spans="1:23" s="14" customFormat="1">
      <c r="B261" s="127"/>
      <c r="D261" s="123" t="s">
        <v>103</v>
      </c>
      <c r="E261" s="128" t="s">
        <v>1</v>
      </c>
      <c r="F261" s="129" t="s">
        <v>792</v>
      </c>
      <c r="H261" s="130">
        <v>16.899999999999999</v>
      </c>
      <c r="I261" s="1167"/>
      <c r="L261" s="127"/>
    </row>
    <row r="262" spans="1:23" s="15" customFormat="1">
      <c r="B262" s="133"/>
      <c r="D262" s="123" t="s">
        <v>103</v>
      </c>
      <c r="E262" s="134" t="s">
        <v>1</v>
      </c>
      <c r="F262" s="135" t="s">
        <v>131</v>
      </c>
      <c r="H262" s="136">
        <v>57.3</v>
      </c>
      <c r="I262" s="1168"/>
      <c r="L262" s="133"/>
    </row>
    <row r="263" spans="1:23" s="2" customFormat="1" ht="16.5" customHeight="1">
      <c r="A263" s="29"/>
      <c r="B263" s="113"/>
      <c r="C263" s="114">
        <v>25</v>
      </c>
      <c r="D263" s="114" t="s">
        <v>97</v>
      </c>
      <c r="E263" s="115" t="s">
        <v>249</v>
      </c>
      <c r="F263" s="116" t="s">
        <v>250</v>
      </c>
      <c r="G263" s="117" t="s">
        <v>100</v>
      </c>
      <c r="H263" s="118">
        <v>26.96</v>
      </c>
      <c r="I263" s="1165"/>
      <c r="J263" s="118"/>
      <c r="K263" s="119"/>
      <c r="L263" s="30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</row>
    <row r="264" spans="1:23" s="13" customFormat="1">
      <c r="B264" s="122"/>
      <c r="D264" s="123" t="s">
        <v>103</v>
      </c>
      <c r="E264" s="124" t="s">
        <v>1</v>
      </c>
      <c r="F264" s="125" t="s">
        <v>793</v>
      </c>
      <c r="H264" s="124" t="s">
        <v>1</v>
      </c>
      <c r="I264" s="1166"/>
      <c r="L264" s="122"/>
    </row>
    <row r="265" spans="1:23" s="14" customFormat="1">
      <c r="B265" s="127"/>
      <c r="D265" s="123" t="s">
        <v>103</v>
      </c>
      <c r="E265" s="128" t="s">
        <v>1</v>
      </c>
      <c r="F265" s="129" t="s">
        <v>794</v>
      </c>
      <c r="H265" s="130">
        <v>26.96</v>
      </c>
      <c r="I265" s="1167"/>
      <c r="L265" s="127"/>
    </row>
    <row r="266" spans="1:23" s="2" customFormat="1" ht="21.75" customHeight="1">
      <c r="A266" s="29"/>
      <c r="B266" s="113"/>
      <c r="C266" s="114">
        <v>26</v>
      </c>
      <c r="D266" s="114" t="s">
        <v>97</v>
      </c>
      <c r="E266" s="115" t="s">
        <v>257</v>
      </c>
      <c r="F266" s="116" t="s">
        <v>258</v>
      </c>
      <c r="G266" s="117" t="s">
        <v>134</v>
      </c>
      <c r="H266" s="118">
        <v>17.100000000000001</v>
      </c>
      <c r="I266" s="1165"/>
      <c r="J266" s="118"/>
      <c r="K266" s="119"/>
      <c r="L266" s="30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</row>
    <row r="267" spans="1:23" s="13" customFormat="1">
      <c r="B267" s="122"/>
      <c r="D267" s="123" t="s">
        <v>103</v>
      </c>
      <c r="E267" s="124" t="s">
        <v>1</v>
      </c>
      <c r="F267" s="125" t="s">
        <v>163</v>
      </c>
      <c r="H267" s="124" t="s">
        <v>1</v>
      </c>
      <c r="I267" s="1166"/>
      <c r="L267" s="122"/>
    </row>
    <row r="268" spans="1:23" s="14" customFormat="1">
      <c r="B268" s="127"/>
      <c r="D268" s="123" t="s">
        <v>103</v>
      </c>
      <c r="E268" s="128" t="s">
        <v>1</v>
      </c>
      <c r="F268" s="129" t="s">
        <v>748</v>
      </c>
      <c r="H268" s="130">
        <v>17.100000000000001</v>
      </c>
      <c r="I268" s="1167"/>
      <c r="L268" s="127"/>
    </row>
    <row r="269" spans="1:23" s="12" customFormat="1" ht="22.9" customHeight="1">
      <c r="B269" s="104"/>
      <c r="D269" s="105" t="s">
        <v>49</v>
      </c>
      <c r="E269" s="111" t="s">
        <v>132</v>
      </c>
      <c r="F269" s="111" t="s">
        <v>259</v>
      </c>
      <c r="I269" s="1169"/>
      <c r="J269" s="112"/>
      <c r="L269" s="104"/>
    </row>
    <row r="270" spans="1:23" s="2" customFormat="1" ht="37.9" customHeight="1">
      <c r="A270" s="29"/>
      <c r="B270" s="113"/>
      <c r="C270" s="114">
        <v>27</v>
      </c>
      <c r="D270" s="114" t="s">
        <v>97</v>
      </c>
      <c r="E270" s="115" t="s">
        <v>261</v>
      </c>
      <c r="F270" s="116" t="s">
        <v>262</v>
      </c>
      <c r="G270" s="117" t="s">
        <v>140</v>
      </c>
      <c r="H270" s="118">
        <v>34.19</v>
      </c>
      <c r="I270" s="1165"/>
      <c r="J270" s="118"/>
      <c r="K270" s="119"/>
      <c r="L270" s="30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</row>
    <row r="271" spans="1:23" s="13" customFormat="1">
      <c r="B271" s="122"/>
      <c r="D271" s="123" t="s">
        <v>103</v>
      </c>
      <c r="E271" s="124" t="s">
        <v>1</v>
      </c>
      <c r="F271" s="125" t="s">
        <v>163</v>
      </c>
      <c r="H271" s="124" t="s">
        <v>1</v>
      </c>
      <c r="I271" s="1166"/>
      <c r="L271" s="122"/>
    </row>
    <row r="272" spans="1:23" s="14" customFormat="1">
      <c r="B272" s="127"/>
      <c r="D272" s="123" t="s">
        <v>103</v>
      </c>
      <c r="E272" s="128" t="s">
        <v>1</v>
      </c>
      <c r="F272" s="129" t="s">
        <v>795</v>
      </c>
      <c r="H272" s="130">
        <v>34.19</v>
      </c>
      <c r="I272" s="1167"/>
      <c r="L272" s="127"/>
    </row>
    <row r="273" spans="1:23" s="2" customFormat="1" ht="26.25" customHeight="1">
      <c r="A273" s="29"/>
      <c r="B273" s="113"/>
      <c r="C273" s="138">
        <v>28</v>
      </c>
      <c r="D273" s="138" t="s">
        <v>265</v>
      </c>
      <c r="E273" s="139" t="s">
        <v>266</v>
      </c>
      <c r="F273" s="140" t="s">
        <v>796</v>
      </c>
      <c r="G273" s="141" t="s">
        <v>268</v>
      </c>
      <c r="H273" s="142">
        <v>36</v>
      </c>
      <c r="I273" s="1170"/>
      <c r="J273" s="142"/>
      <c r="K273" s="143"/>
      <c r="L273" s="144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</row>
    <row r="274" spans="1:23" s="2" customFormat="1" ht="18.75" customHeight="1">
      <c r="A274" s="29"/>
      <c r="B274" s="113"/>
      <c r="C274" s="114">
        <v>29</v>
      </c>
      <c r="D274" s="114" t="s">
        <v>97</v>
      </c>
      <c r="E274" s="115" t="s">
        <v>270</v>
      </c>
      <c r="F274" s="116" t="s">
        <v>271</v>
      </c>
      <c r="G274" s="117" t="s">
        <v>134</v>
      </c>
      <c r="H274" s="118">
        <v>424.3</v>
      </c>
      <c r="I274" s="1165"/>
      <c r="J274" s="118"/>
      <c r="K274" s="119"/>
      <c r="L274" s="30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</row>
    <row r="275" spans="1:23" s="2" customFormat="1" ht="35.25" customHeight="1">
      <c r="A275" s="29"/>
      <c r="B275" s="113"/>
      <c r="C275" s="114">
        <v>30</v>
      </c>
      <c r="D275" s="114" t="s">
        <v>97</v>
      </c>
      <c r="E275" s="115" t="s">
        <v>797</v>
      </c>
      <c r="F275" s="184" t="s">
        <v>798</v>
      </c>
      <c r="G275" s="117" t="s">
        <v>134</v>
      </c>
      <c r="H275" s="118">
        <v>502.06</v>
      </c>
      <c r="I275" s="1165"/>
      <c r="J275" s="118"/>
      <c r="K275" s="119"/>
      <c r="L275" s="30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</row>
    <row r="276" spans="1:23" s="13" customFormat="1">
      <c r="B276" s="122"/>
      <c r="D276" s="123" t="s">
        <v>103</v>
      </c>
      <c r="E276" s="124" t="s">
        <v>1</v>
      </c>
      <c r="F276" s="125" t="s">
        <v>282</v>
      </c>
      <c r="H276" s="124" t="s">
        <v>1</v>
      </c>
      <c r="I276" s="1166"/>
      <c r="L276" s="122"/>
    </row>
    <row r="277" spans="1:23" s="14" customFormat="1">
      <c r="B277" s="127"/>
      <c r="D277" s="123" t="s">
        <v>103</v>
      </c>
      <c r="E277" s="128" t="s">
        <v>1</v>
      </c>
      <c r="F277" s="129" t="s">
        <v>799</v>
      </c>
      <c r="H277" s="130">
        <v>219.77</v>
      </c>
      <c r="I277" s="1167"/>
      <c r="L277" s="127"/>
    </row>
    <row r="278" spans="1:23" s="14" customFormat="1">
      <c r="B278" s="127"/>
      <c r="D278" s="123" t="s">
        <v>103</v>
      </c>
      <c r="E278" s="128" t="s">
        <v>1</v>
      </c>
      <c r="F278" s="129" t="s">
        <v>800</v>
      </c>
      <c r="H278" s="130">
        <v>63.61</v>
      </c>
      <c r="I278" s="1167"/>
      <c r="L278" s="127"/>
    </row>
    <row r="279" spans="1:23" s="13" customFormat="1">
      <c r="B279" s="122"/>
      <c r="D279" s="123" t="s">
        <v>103</v>
      </c>
      <c r="E279" s="124" t="s">
        <v>1</v>
      </c>
      <c r="F279" s="125" t="s">
        <v>279</v>
      </c>
      <c r="H279" s="124" t="s">
        <v>1</v>
      </c>
      <c r="I279" s="1166"/>
      <c r="L279" s="122"/>
    </row>
    <row r="280" spans="1:23" s="14" customFormat="1">
      <c r="B280" s="127"/>
      <c r="D280" s="123" t="s">
        <v>103</v>
      </c>
      <c r="E280" s="128" t="s">
        <v>1</v>
      </c>
      <c r="F280" s="129" t="s">
        <v>801</v>
      </c>
      <c r="H280" s="130">
        <v>72.03</v>
      </c>
      <c r="I280" s="1167"/>
      <c r="L280" s="127"/>
    </row>
    <row r="281" spans="1:23" s="13" customFormat="1">
      <c r="B281" s="122"/>
      <c r="D281" s="123" t="s">
        <v>103</v>
      </c>
      <c r="E281" s="124" t="s">
        <v>1</v>
      </c>
      <c r="F281" s="125" t="s">
        <v>276</v>
      </c>
      <c r="H281" s="124" t="s">
        <v>1</v>
      </c>
      <c r="I281" s="1166"/>
      <c r="L281" s="122"/>
    </row>
    <row r="282" spans="1:23" s="14" customFormat="1">
      <c r="B282" s="127"/>
      <c r="D282" s="123" t="s">
        <v>103</v>
      </c>
      <c r="E282" s="128" t="s">
        <v>1</v>
      </c>
      <c r="F282" s="129" t="s">
        <v>802</v>
      </c>
      <c r="H282" s="130">
        <v>52.49</v>
      </c>
      <c r="I282" s="1167"/>
      <c r="L282" s="127"/>
    </row>
    <row r="283" spans="1:23" s="14" customFormat="1">
      <c r="B283" s="127"/>
      <c r="D283" s="123" t="s">
        <v>103</v>
      </c>
      <c r="E283" s="128" t="s">
        <v>1</v>
      </c>
      <c r="F283" s="129" t="s">
        <v>803</v>
      </c>
      <c r="H283" s="130">
        <v>38.78</v>
      </c>
      <c r="I283" s="1167"/>
      <c r="L283" s="127"/>
    </row>
    <row r="284" spans="1:23" s="13" customFormat="1">
      <c r="B284" s="122"/>
      <c r="D284" s="123" t="s">
        <v>103</v>
      </c>
      <c r="E284" s="124" t="s">
        <v>1</v>
      </c>
      <c r="F284" s="125" t="s">
        <v>283</v>
      </c>
      <c r="H284" s="124" t="s">
        <v>1</v>
      </c>
      <c r="I284" s="1166"/>
      <c r="L284" s="122"/>
    </row>
    <row r="285" spans="1:23" s="14" customFormat="1">
      <c r="B285" s="127"/>
      <c r="D285" s="123" t="s">
        <v>103</v>
      </c>
      <c r="E285" s="128" t="s">
        <v>1</v>
      </c>
      <c r="F285" s="129" t="s">
        <v>804</v>
      </c>
      <c r="H285" s="130">
        <v>55.38</v>
      </c>
      <c r="I285" s="1167"/>
      <c r="L285" s="127"/>
    </row>
    <row r="286" spans="1:23" s="15" customFormat="1">
      <c r="B286" s="133"/>
      <c r="D286" s="123" t="s">
        <v>103</v>
      </c>
      <c r="E286" s="134" t="s">
        <v>1</v>
      </c>
      <c r="F286" s="135" t="s">
        <v>131</v>
      </c>
      <c r="H286" s="136">
        <v>502.06</v>
      </c>
      <c r="I286" s="1168"/>
      <c r="L286" s="133"/>
    </row>
    <row r="287" spans="1:23" s="2" customFormat="1" ht="44.25" customHeight="1">
      <c r="A287" s="29"/>
      <c r="B287" s="113"/>
      <c r="C287" s="114">
        <v>31</v>
      </c>
      <c r="D287" s="114" t="s">
        <v>97</v>
      </c>
      <c r="E287" s="115" t="s">
        <v>805</v>
      </c>
      <c r="F287" s="116" t="s">
        <v>806</v>
      </c>
      <c r="G287" s="117" t="s">
        <v>134</v>
      </c>
      <c r="H287" s="118">
        <v>2008.28</v>
      </c>
      <c r="I287" s="1165"/>
      <c r="J287" s="118"/>
      <c r="K287" s="119"/>
      <c r="L287" s="30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</row>
    <row r="288" spans="1:23" s="14" customFormat="1">
      <c r="B288" s="127"/>
      <c r="D288" s="123" t="s">
        <v>103</v>
      </c>
      <c r="F288" s="129" t="s">
        <v>807</v>
      </c>
      <c r="H288" s="130">
        <v>2008.28</v>
      </c>
      <c r="I288" s="1167"/>
      <c r="L288" s="127"/>
    </row>
    <row r="289" spans="1:23" s="2" customFormat="1" ht="33" customHeight="1">
      <c r="A289" s="29"/>
      <c r="B289" s="113"/>
      <c r="C289" s="114">
        <v>32</v>
      </c>
      <c r="D289" s="114" t="s">
        <v>97</v>
      </c>
      <c r="E289" s="115" t="s">
        <v>808</v>
      </c>
      <c r="F289" s="116" t="s">
        <v>809</v>
      </c>
      <c r="G289" s="117" t="s">
        <v>134</v>
      </c>
      <c r="H289" s="118">
        <v>502.07</v>
      </c>
      <c r="I289" s="1165"/>
      <c r="J289" s="118"/>
      <c r="K289" s="119"/>
      <c r="L289" s="30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</row>
    <row r="290" spans="1:23" s="2" customFormat="1" ht="28.5" customHeight="1">
      <c r="A290" s="29"/>
      <c r="B290" s="113"/>
      <c r="C290" s="114">
        <v>33</v>
      </c>
      <c r="D290" s="114" t="s">
        <v>97</v>
      </c>
      <c r="E290" s="115" t="s">
        <v>810</v>
      </c>
      <c r="F290" s="184" t="s">
        <v>811</v>
      </c>
      <c r="G290" s="117" t="s">
        <v>134</v>
      </c>
      <c r="H290" s="118">
        <v>264.95</v>
      </c>
      <c r="I290" s="1165"/>
      <c r="J290" s="118"/>
      <c r="K290" s="119"/>
      <c r="L290" s="30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</row>
    <row r="291" spans="1:23" s="13" customFormat="1">
      <c r="B291" s="122"/>
      <c r="D291" s="123" t="s">
        <v>103</v>
      </c>
      <c r="E291" s="124" t="s">
        <v>1</v>
      </c>
      <c r="F291" s="125" t="s">
        <v>812</v>
      </c>
      <c r="H291" s="124" t="s">
        <v>1</v>
      </c>
      <c r="I291" s="1166"/>
      <c r="L291" s="122"/>
    </row>
    <row r="292" spans="1:23" s="14" customFormat="1">
      <c r="B292" s="127"/>
      <c r="D292" s="123" t="s">
        <v>103</v>
      </c>
      <c r="E292" s="128" t="s">
        <v>1</v>
      </c>
      <c r="F292" s="129" t="s">
        <v>813</v>
      </c>
      <c r="H292" s="130">
        <v>264.95</v>
      </c>
      <c r="I292" s="1167"/>
      <c r="L292" s="127"/>
    </row>
    <row r="293" spans="1:23" s="2" customFormat="1" ht="27.75" customHeight="1">
      <c r="A293" s="29"/>
      <c r="B293" s="113"/>
      <c r="C293" s="114">
        <v>34</v>
      </c>
      <c r="D293" s="114" t="s">
        <v>97</v>
      </c>
      <c r="E293" s="115" t="s">
        <v>814</v>
      </c>
      <c r="F293" s="184" t="s">
        <v>815</v>
      </c>
      <c r="G293" s="117" t="s">
        <v>134</v>
      </c>
      <c r="H293" s="118">
        <v>264.95</v>
      </c>
      <c r="I293" s="1165"/>
      <c r="J293" s="118"/>
      <c r="K293" s="119"/>
      <c r="L293" s="30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</row>
    <row r="294" spans="1:23" s="2" customFormat="1" ht="37.9" customHeight="1">
      <c r="A294" s="29"/>
      <c r="B294" s="113"/>
      <c r="C294" s="114">
        <v>35</v>
      </c>
      <c r="D294" s="114" t="s">
        <v>97</v>
      </c>
      <c r="E294" s="115" t="s">
        <v>816</v>
      </c>
      <c r="F294" s="116" t="s">
        <v>817</v>
      </c>
      <c r="G294" s="117" t="s">
        <v>134</v>
      </c>
      <c r="H294" s="118">
        <v>1059.79</v>
      </c>
      <c r="I294" s="1165"/>
      <c r="J294" s="118"/>
      <c r="K294" s="119"/>
      <c r="L294" s="30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</row>
    <row r="295" spans="1:23" s="14" customFormat="1">
      <c r="B295" s="127"/>
      <c r="D295" s="123" t="s">
        <v>103</v>
      </c>
      <c r="F295" s="129" t="s">
        <v>818</v>
      </c>
      <c r="H295" s="130">
        <v>1059.79</v>
      </c>
      <c r="I295" s="1167"/>
      <c r="L295" s="127"/>
    </row>
    <row r="296" spans="1:23" s="14" customFormat="1" ht="24">
      <c r="B296" s="127"/>
      <c r="C296" s="114">
        <v>138</v>
      </c>
      <c r="D296" s="114" t="s">
        <v>97</v>
      </c>
      <c r="E296" s="115" t="s">
        <v>2595</v>
      </c>
      <c r="F296" s="116" t="s">
        <v>2596</v>
      </c>
      <c r="G296" s="117" t="s">
        <v>134</v>
      </c>
      <c r="H296" s="118">
        <v>146.69</v>
      </c>
      <c r="I296" s="1165"/>
      <c r="J296" s="118"/>
      <c r="L296" s="127"/>
      <c r="O296" s="1033"/>
    </row>
    <row r="297" spans="1:23" s="14" customFormat="1">
      <c r="B297" s="127"/>
      <c r="D297" s="123" t="s">
        <v>103</v>
      </c>
      <c r="E297" s="128"/>
      <c r="F297" s="129" t="s">
        <v>2598</v>
      </c>
      <c r="H297" s="130">
        <v>146.69</v>
      </c>
      <c r="I297" s="1167"/>
      <c r="L297" s="127"/>
      <c r="P297" s="164"/>
    </row>
    <row r="298" spans="1:23" s="14" customFormat="1" ht="27.75" customHeight="1">
      <c r="B298" s="127"/>
      <c r="C298" s="114">
        <v>139</v>
      </c>
      <c r="D298" s="114" t="s">
        <v>97</v>
      </c>
      <c r="E298" s="115" t="s">
        <v>2591</v>
      </c>
      <c r="F298" s="116" t="s">
        <v>2592</v>
      </c>
      <c r="G298" s="117" t="s">
        <v>134</v>
      </c>
      <c r="H298" s="118">
        <v>625.67999999999995</v>
      </c>
      <c r="I298" s="1165"/>
      <c r="J298" s="118"/>
      <c r="L298" s="127"/>
      <c r="O298" s="1033"/>
    </row>
    <row r="299" spans="1:23" s="14" customFormat="1">
      <c r="B299" s="127"/>
      <c r="D299" s="123" t="s">
        <v>103</v>
      </c>
      <c r="E299" s="128"/>
      <c r="F299" s="1080">
        <v>625.67999999999995</v>
      </c>
      <c r="H299" s="130">
        <v>625.67999999999995</v>
      </c>
      <c r="I299" s="1167"/>
      <c r="L299" s="127"/>
    </row>
    <row r="300" spans="1:23" s="2" customFormat="1" ht="16.5" customHeight="1">
      <c r="A300" s="29"/>
      <c r="B300" s="113"/>
      <c r="C300" s="114">
        <v>36</v>
      </c>
      <c r="D300" s="114" t="s">
        <v>97</v>
      </c>
      <c r="E300" s="115" t="s">
        <v>297</v>
      </c>
      <c r="F300" s="116" t="s">
        <v>298</v>
      </c>
      <c r="G300" s="117" t="s">
        <v>140</v>
      </c>
      <c r="H300" s="118">
        <v>76.31</v>
      </c>
      <c r="I300" s="1165"/>
      <c r="J300" s="118"/>
      <c r="K300" s="119"/>
      <c r="L300" s="30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</row>
    <row r="301" spans="1:23" s="14" customFormat="1">
      <c r="B301" s="127"/>
      <c r="D301" s="123" t="s">
        <v>103</v>
      </c>
      <c r="E301" s="128" t="s">
        <v>1</v>
      </c>
      <c r="F301" s="129" t="s">
        <v>819</v>
      </c>
      <c r="H301" s="130">
        <v>76.31</v>
      </c>
      <c r="I301" s="1167"/>
      <c r="L301" s="127"/>
    </row>
    <row r="302" spans="1:23" s="2" customFormat="1" ht="28.5" customHeight="1">
      <c r="A302" s="29"/>
      <c r="B302" s="113"/>
      <c r="C302" s="114">
        <v>37</v>
      </c>
      <c r="D302" s="114" t="s">
        <v>97</v>
      </c>
      <c r="E302" s="115" t="s">
        <v>302</v>
      </c>
      <c r="F302" s="116" t="s">
        <v>303</v>
      </c>
      <c r="G302" s="117" t="s">
        <v>140</v>
      </c>
      <c r="H302" s="118">
        <v>222.65</v>
      </c>
      <c r="I302" s="1165"/>
      <c r="J302" s="118"/>
      <c r="K302" s="119"/>
      <c r="L302" s="30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</row>
    <row r="303" spans="1:23" s="14" customFormat="1">
      <c r="B303" s="127"/>
      <c r="D303" s="123" t="s">
        <v>103</v>
      </c>
      <c r="E303" s="128" t="s">
        <v>1</v>
      </c>
      <c r="F303" s="129" t="s">
        <v>820</v>
      </c>
      <c r="H303" s="130">
        <v>20.37</v>
      </c>
      <c r="I303" s="1167"/>
      <c r="L303" s="127"/>
    </row>
    <row r="304" spans="1:23" s="14" customFormat="1">
      <c r="B304" s="127"/>
      <c r="D304" s="123" t="s">
        <v>103</v>
      </c>
      <c r="E304" s="128" t="s">
        <v>1</v>
      </c>
      <c r="F304" s="129" t="s">
        <v>821</v>
      </c>
      <c r="H304" s="130">
        <v>87.8</v>
      </c>
      <c r="I304" s="1167"/>
      <c r="L304" s="127"/>
    </row>
    <row r="305" spans="1:23" s="14" customFormat="1">
      <c r="B305" s="127"/>
      <c r="D305" s="123" t="s">
        <v>103</v>
      </c>
      <c r="E305" s="128" t="s">
        <v>1</v>
      </c>
      <c r="F305" s="129" t="s">
        <v>822</v>
      </c>
      <c r="H305" s="130">
        <v>83.3</v>
      </c>
      <c r="I305" s="1167"/>
      <c r="L305" s="127"/>
    </row>
    <row r="306" spans="1:23" s="14" customFormat="1">
      <c r="B306" s="127"/>
      <c r="D306" s="123" t="s">
        <v>103</v>
      </c>
      <c r="E306" s="128" t="s">
        <v>1</v>
      </c>
      <c r="F306" s="129" t="s">
        <v>823</v>
      </c>
      <c r="H306" s="130">
        <v>31.18</v>
      </c>
      <c r="I306" s="1167"/>
      <c r="L306" s="127"/>
    </row>
    <row r="307" spans="1:23" s="15" customFormat="1">
      <c r="B307" s="133"/>
      <c r="D307" s="123" t="s">
        <v>103</v>
      </c>
      <c r="E307" s="134" t="s">
        <v>1</v>
      </c>
      <c r="F307" s="135" t="s">
        <v>131</v>
      </c>
      <c r="H307" s="136">
        <v>222.65</v>
      </c>
      <c r="I307" s="1168"/>
      <c r="L307" s="133"/>
    </row>
    <row r="308" spans="1:23" s="2" customFormat="1" ht="16.5" customHeight="1">
      <c r="A308" s="29"/>
      <c r="B308" s="113"/>
      <c r="C308" s="114">
        <v>38</v>
      </c>
      <c r="D308" s="114" t="s">
        <v>97</v>
      </c>
      <c r="E308" s="115" t="s">
        <v>312</v>
      </c>
      <c r="F308" s="116" t="s">
        <v>313</v>
      </c>
      <c r="G308" s="117" t="s">
        <v>140</v>
      </c>
      <c r="H308" s="118">
        <v>296.69</v>
      </c>
      <c r="I308" s="1165"/>
      <c r="J308" s="118"/>
      <c r="K308" s="119"/>
      <c r="L308" s="30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</row>
    <row r="309" spans="1:23" s="14" customFormat="1">
      <c r="B309" s="127"/>
      <c r="D309" s="123" t="s">
        <v>103</v>
      </c>
      <c r="E309" s="128" t="s">
        <v>1</v>
      </c>
      <c r="F309" s="129" t="s">
        <v>824</v>
      </c>
      <c r="H309" s="130">
        <v>94.41</v>
      </c>
      <c r="I309" s="1167"/>
      <c r="L309" s="127"/>
    </row>
    <row r="310" spans="1:23" s="14" customFormat="1">
      <c r="B310" s="127"/>
      <c r="D310" s="123" t="s">
        <v>103</v>
      </c>
      <c r="E310" s="128" t="s">
        <v>1</v>
      </c>
      <c r="F310" s="129" t="s">
        <v>821</v>
      </c>
      <c r="H310" s="130">
        <v>87.8</v>
      </c>
      <c r="I310" s="1167"/>
      <c r="L310" s="127"/>
    </row>
    <row r="311" spans="1:23" s="14" customFormat="1">
      <c r="B311" s="127"/>
      <c r="D311" s="123" t="s">
        <v>103</v>
      </c>
      <c r="E311" s="128" t="s">
        <v>1</v>
      </c>
      <c r="F311" s="129" t="s">
        <v>822</v>
      </c>
      <c r="H311" s="130">
        <v>83.3</v>
      </c>
      <c r="I311" s="1167"/>
      <c r="L311" s="127"/>
    </row>
    <row r="312" spans="1:23" s="14" customFormat="1">
      <c r="B312" s="127"/>
      <c r="D312" s="123" t="s">
        <v>103</v>
      </c>
      <c r="E312" s="128" t="s">
        <v>1</v>
      </c>
      <c r="F312" s="129" t="s">
        <v>823</v>
      </c>
      <c r="H312" s="130">
        <v>31.18</v>
      </c>
      <c r="I312" s="1167"/>
      <c r="L312" s="127"/>
    </row>
    <row r="313" spans="1:23" s="15" customFormat="1">
      <c r="B313" s="133"/>
      <c r="D313" s="123" t="s">
        <v>103</v>
      </c>
      <c r="E313" s="134" t="s">
        <v>1</v>
      </c>
      <c r="F313" s="135" t="s">
        <v>131</v>
      </c>
      <c r="H313" s="136">
        <v>296.69</v>
      </c>
      <c r="I313" s="1168"/>
      <c r="L313" s="133"/>
    </row>
    <row r="314" spans="1:23" s="2" customFormat="1" ht="17.25" customHeight="1">
      <c r="A314" s="29"/>
      <c r="B314" s="113"/>
      <c r="C314" s="114">
        <v>39</v>
      </c>
      <c r="D314" s="114" t="s">
        <v>97</v>
      </c>
      <c r="E314" s="115" t="s">
        <v>327</v>
      </c>
      <c r="F314" s="116" t="s">
        <v>328</v>
      </c>
      <c r="G314" s="117" t="s">
        <v>140</v>
      </c>
      <c r="H314" s="118">
        <v>94.41</v>
      </c>
      <c r="I314" s="1165"/>
      <c r="J314" s="118"/>
      <c r="K314" s="119"/>
      <c r="L314" s="30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</row>
    <row r="315" spans="1:23" s="14" customFormat="1">
      <c r="B315" s="127"/>
      <c r="D315" s="123" t="s">
        <v>103</v>
      </c>
      <c r="E315" s="128" t="s">
        <v>1</v>
      </c>
      <c r="F315" s="129" t="s">
        <v>825</v>
      </c>
      <c r="H315" s="130">
        <v>40.93</v>
      </c>
      <c r="I315" s="1167"/>
      <c r="L315" s="127"/>
    </row>
    <row r="316" spans="1:23" s="14" customFormat="1">
      <c r="B316" s="127"/>
      <c r="D316" s="123" t="s">
        <v>103</v>
      </c>
      <c r="E316" s="128" t="s">
        <v>1</v>
      </c>
      <c r="F316" s="129" t="s">
        <v>826</v>
      </c>
      <c r="H316" s="130">
        <v>39.56</v>
      </c>
      <c r="I316" s="1167"/>
      <c r="L316" s="127"/>
    </row>
    <row r="317" spans="1:23" s="14" customFormat="1">
      <c r="B317" s="127"/>
      <c r="D317" s="123" t="s">
        <v>103</v>
      </c>
      <c r="E317" s="128" t="s">
        <v>1</v>
      </c>
      <c r="F317" s="129" t="s">
        <v>827</v>
      </c>
      <c r="H317" s="130">
        <v>13.92</v>
      </c>
      <c r="I317" s="1167"/>
      <c r="L317" s="127"/>
      <c r="M317" s="129"/>
    </row>
    <row r="318" spans="1:23" s="15" customFormat="1">
      <c r="B318" s="133"/>
      <c r="D318" s="123" t="s">
        <v>103</v>
      </c>
      <c r="E318" s="134" t="s">
        <v>1</v>
      </c>
      <c r="F318" s="135" t="s">
        <v>131</v>
      </c>
      <c r="H318" s="136">
        <v>94.41</v>
      </c>
      <c r="I318" s="1168"/>
      <c r="L318" s="133"/>
    </row>
    <row r="319" spans="1:23" s="2" customFormat="1" ht="21" customHeight="1">
      <c r="A319" s="29"/>
      <c r="B319" s="113"/>
      <c r="C319" s="114">
        <v>40</v>
      </c>
      <c r="D319" s="114" t="s">
        <v>97</v>
      </c>
      <c r="E319" s="115" t="s">
        <v>333</v>
      </c>
      <c r="F319" s="116" t="s">
        <v>334</v>
      </c>
      <c r="G319" s="117" t="s">
        <v>140</v>
      </c>
      <c r="H319" s="118">
        <v>89.34</v>
      </c>
      <c r="I319" s="1165"/>
      <c r="J319" s="118"/>
      <c r="K319" s="119"/>
      <c r="L319" s="30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</row>
    <row r="320" spans="1:23" s="14" customFormat="1">
      <c r="B320" s="127"/>
      <c r="D320" s="123" t="s">
        <v>103</v>
      </c>
      <c r="E320" s="128" t="s">
        <v>1</v>
      </c>
      <c r="F320" s="129" t="s">
        <v>828</v>
      </c>
      <c r="H320" s="130">
        <v>17.7</v>
      </c>
      <c r="I320" s="1167"/>
      <c r="L320" s="127"/>
    </row>
    <row r="321" spans="1:23" s="14" customFormat="1">
      <c r="B321" s="127"/>
      <c r="D321" s="123" t="s">
        <v>103</v>
      </c>
      <c r="E321" s="128" t="s">
        <v>1</v>
      </c>
      <c r="F321" s="129" t="s">
        <v>829</v>
      </c>
      <c r="H321" s="130">
        <v>4.3499999999999996</v>
      </c>
      <c r="I321" s="1167"/>
      <c r="L321" s="127"/>
    </row>
    <row r="322" spans="1:23" s="14" customFormat="1">
      <c r="B322" s="127"/>
      <c r="D322" s="123" t="s">
        <v>103</v>
      </c>
      <c r="E322" s="128" t="s">
        <v>1</v>
      </c>
      <c r="F322" s="129" t="s">
        <v>830</v>
      </c>
      <c r="H322" s="130">
        <v>18.88</v>
      </c>
      <c r="I322" s="1167"/>
      <c r="L322" s="127"/>
    </row>
    <row r="323" spans="1:23" s="14" customFormat="1">
      <c r="B323" s="127"/>
      <c r="D323" s="123" t="s">
        <v>103</v>
      </c>
      <c r="E323" s="128" t="s">
        <v>1</v>
      </c>
      <c r="F323" s="129" t="s">
        <v>831</v>
      </c>
      <c r="H323" s="130">
        <v>1.8</v>
      </c>
      <c r="I323" s="1167"/>
      <c r="L323" s="127"/>
    </row>
    <row r="324" spans="1:23" s="14" customFormat="1">
      <c r="B324" s="127"/>
      <c r="D324" s="123" t="s">
        <v>103</v>
      </c>
      <c r="E324" s="128" t="s">
        <v>1</v>
      </c>
      <c r="F324" s="129" t="s">
        <v>832</v>
      </c>
      <c r="H324" s="130">
        <v>28.32</v>
      </c>
      <c r="I324" s="1167"/>
      <c r="L324" s="127"/>
    </row>
    <row r="325" spans="1:23" s="14" customFormat="1">
      <c r="B325" s="127"/>
      <c r="D325" s="123" t="s">
        <v>103</v>
      </c>
      <c r="E325" s="128" t="s">
        <v>1</v>
      </c>
      <c r="F325" s="129" t="s">
        <v>833</v>
      </c>
      <c r="H325" s="130">
        <v>9.44</v>
      </c>
      <c r="I325" s="1167"/>
      <c r="L325" s="127"/>
    </row>
    <row r="326" spans="1:23" s="14" customFormat="1">
      <c r="B326" s="127"/>
      <c r="D326" s="123" t="s">
        <v>103</v>
      </c>
      <c r="E326" s="128" t="s">
        <v>1</v>
      </c>
      <c r="F326" s="129" t="s">
        <v>834</v>
      </c>
      <c r="H326" s="130">
        <v>7.87</v>
      </c>
      <c r="I326" s="1167"/>
      <c r="L326" s="127"/>
    </row>
    <row r="327" spans="1:23" s="14" customFormat="1">
      <c r="B327" s="127"/>
      <c r="D327" s="123" t="s">
        <v>103</v>
      </c>
      <c r="E327" s="128"/>
      <c r="F327" s="129">
        <v>0.98</v>
      </c>
      <c r="H327" s="130">
        <v>0.98</v>
      </c>
      <c r="I327" s="1167"/>
      <c r="L327" s="127"/>
      <c r="M327" s="130"/>
    </row>
    <row r="328" spans="1:23" s="15" customFormat="1">
      <c r="B328" s="133"/>
      <c r="D328" s="123" t="s">
        <v>103</v>
      </c>
      <c r="E328" s="134" t="s">
        <v>1</v>
      </c>
      <c r="F328" s="135" t="s">
        <v>131</v>
      </c>
      <c r="H328" s="136">
        <v>89.34</v>
      </c>
      <c r="I328" s="1168"/>
      <c r="L328" s="133"/>
    </row>
    <row r="329" spans="1:23" s="2" customFormat="1" ht="23.25" customHeight="1">
      <c r="A329" s="29"/>
      <c r="B329" s="113"/>
      <c r="C329" s="1144">
        <v>41</v>
      </c>
      <c r="D329" s="1144" t="s">
        <v>97</v>
      </c>
      <c r="E329" s="1234" t="s">
        <v>2675</v>
      </c>
      <c r="F329" s="1235" t="s">
        <v>2674</v>
      </c>
      <c r="G329" s="117" t="s">
        <v>140</v>
      </c>
      <c r="H329" s="118">
        <v>375.46</v>
      </c>
      <c r="I329" s="1165"/>
      <c r="J329" s="118"/>
      <c r="K329" s="119"/>
      <c r="L329" s="30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</row>
    <row r="330" spans="1:23" s="13" customFormat="1">
      <c r="B330" s="122"/>
      <c r="D330" s="123" t="s">
        <v>103</v>
      </c>
      <c r="E330" s="124" t="s">
        <v>1</v>
      </c>
      <c r="F330" s="125" t="s">
        <v>749</v>
      </c>
      <c r="H330" s="124" t="s">
        <v>1</v>
      </c>
      <c r="I330" s="1166"/>
      <c r="L330" s="122"/>
    </row>
    <row r="331" spans="1:23" s="14" customFormat="1">
      <c r="B331" s="127"/>
      <c r="D331" s="123" t="s">
        <v>103</v>
      </c>
      <c r="E331" s="128" t="s">
        <v>1</v>
      </c>
      <c r="F331" s="129" t="s">
        <v>835</v>
      </c>
      <c r="H331" s="130">
        <v>96.9</v>
      </c>
      <c r="I331" s="1167"/>
      <c r="L331" s="127"/>
    </row>
    <row r="332" spans="1:23" s="13" customFormat="1">
      <c r="B332" s="122"/>
      <c r="D332" s="123" t="s">
        <v>103</v>
      </c>
      <c r="E332" s="124" t="s">
        <v>1</v>
      </c>
      <c r="F332" s="125" t="s">
        <v>751</v>
      </c>
      <c r="H332" s="124" t="s">
        <v>1</v>
      </c>
      <c r="I332" s="1166"/>
      <c r="L332" s="122"/>
    </row>
    <row r="333" spans="1:23" s="14" customFormat="1">
      <c r="B333" s="127"/>
      <c r="D333" s="123" t="s">
        <v>103</v>
      </c>
      <c r="E333" s="128" t="s">
        <v>1</v>
      </c>
      <c r="F333" s="129" t="s">
        <v>836</v>
      </c>
      <c r="H333" s="130">
        <v>17.399999999999999</v>
      </c>
      <c r="I333" s="1167"/>
      <c r="L333" s="127"/>
    </row>
    <row r="334" spans="1:23" s="13" customFormat="1">
      <c r="B334" s="122"/>
      <c r="D334" s="123" t="s">
        <v>103</v>
      </c>
      <c r="E334" s="124" t="s">
        <v>1</v>
      </c>
      <c r="F334" s="125" t="s">
        <v>753</v>
      </c>
      <c r="H334" s="124" t="s">
        <v>1</v>
      </c>
      <c r="I334" s="1166"/>
      <c r="L334" s="122"/>
    </row>
    <row r="335" spans="1:23" s="14" customFormat="1">
      <c r="B335" s="127"/>
      <c r="D335" s="123" t="s">
        <v>103</v>
      </c>
      <c r="E335" s="128" t="s">
        <v>1</v>
      </c>
      <c r="F335" s="129" t="s">
        <v>837</v>
      </c>
      <c r="H335" s="130">
        <v>55.36</v>
      </c>
      <c r="I335" s="1167"/>
      <c r="L335" s="127"/>
    </row>
    <row r="336" spans="1:23" s="13" customFormat="1">
      <c r="B336" s="122"/>
      <c r="D336" s="123" t="s">
        <v>103</v>
      </c>
      <c r="E336" s="124" t="s">
        <v>1</v>
      </c>
      <c r="F336" s="125" t="s">
        <v>755</v>
      </c>
      <c r="H336" s="124" t="s">
        <v>1</v>
      </c>
      <c r="I336" s="1166"/>
      <c r="L336" s="122"/>
    </row>
    <row r="337" spans="2:15" s="14" customFormat="1">
      <c r="B337" s="127"/>
      <c r="D337" s="123" t="s">
        <v>103</v>
      </c>
      <c r="E337" s="128" t="s">
        <v>1</v>
      </c>
      <c r="F337" s="129" t="s">
        <v>838</v>
      </c>
      <c r="H337" s="130">
        <v>6.9</v>
      </c>
      <c r="I337" s="1167"/>
      <c r="L337" s="127"/>
    </row>
    <row r="338" spans="2:15" s="13" customFormat="1">
      <c r="B338" s="122"/>
      <c r="D338" s="123" t="s">
        <v>103</v>
      </c>
      <c r="E338" s="124" t="s">
        <v>1</v>
      </c>
      <c r="F338" s="125" t="s">
        <v>757</v>
      </c>
      <c r="H338" s="124" t="s">
        <v>1</v>
      </c>
      <c r="I338" s="1166"/>
      <c r="L338" s="122"/>
    </row>
    <row r="339" spans="2:15" s="14" customFormat="1">
      <c r="B339" s="127"/>
      <c r="D339" s="123" t="s">
        <v>103</v>
      </c>
      <c r="E339" s="128" t="s">
        <v>1</v>
      </c>
      <c r="F339" s="129" t="s">
        <v>839</v>
      </c>
      <c r="H339" s="130">
        <v>116.64</v>
      </c>
      <c r="I339" s="1167"/>
      <c r="L339" s="127"/>
    </row>
    <row r="340" spans="2:15" s="13" customFormat="1">
      <c r="B340" s="122"/>
      <c r="D340" s="123" t="s">
        <v>103</v>
      </c>
      <c r="E340" s="124" t="s">
        <v>1</v>
      </c>
      <c r="F340" s="125" t="s">
        <v>759</v>
      </c>
      <c r="H340" s="124" t="s">
        <v>1</v>
      </c>
      <c r="I340" s="1166"/>
      <c r="L340" s="122"/>
    </row>
    <row r="341" spans="2:15" s="14" customFormat="1">
      <c r="B341" s="127"/>
      <c r="D341" s="123" t="s">
        <v>103</v>
      </c>
      <c r="E341" s="128" t="s">
        <v>1</v>
      </c>
      <c r="F341" s="129" t="s">
        <v>840</v>
      </c>
      <c r="H341" s="130">
        <v>38.880000000000003</v>
      </c>
      <c r="I341" s="1167"/>
      <c r="L341" s="127"/>
    </row>
    <row r="342" spans="2:15" s="13" customFormat="1">
      <c r="B342" s="122"/>
      <c r="D342" s="123" t="s">
        <v>103</v>
      </c>
      <c r="E342" s="124" t="s">
        <v>1</v>
      </c>
      <c r="F342" s="125" t="s">
        <v>761</v>
      </c>
      <c r="H342" s="124" t="s">
        <v>1</v>
      </c>
      <c r="I342" s="1166"/>
      <c r="L342" s="122"/>
    </row>
    <row r="343" spans="2:15" s="14" customFormat="1">
      <c r="B343" s="127"/>
      <c r="D343" s="123" t="s">
        <v>103</v>
      </c>
      <c r="E343" s="128" t="s">
        <v>1</v>
      </c>
      <c r="F343" s="129" t="s">
        <v>841</v>
      </c>
      <c r="H343" s="130">
        <v>8.92</v>
      </c>
      <c r="I343" s="1167"/>
      <c r="L343" s="127"/>
    </row>
    <row r="344" spans="2:15" s="13" customFormat="1">
      <c r="B344" s="122"/>
      <c r="D344" s="123" t="s">
        <v>103</v>
      </c>
      <c r="E344" s="124" t="s">
        <v>1</v>
      </c>
      <c r="F344" s="125" t="s">
        <v>763</v>
      </c>
      <c r="H344" s="124" t="s">
        <v>1</v>
      </c>
      <c r="I344" s="1166"/>
      <c r="L344" s="122"/>
    </row>
    <row r="345" spans="2:15" s="14" customFormat="1">
      <c r="B345" s="127"/>
      <c r="D345" s="123" t="s">
        <v>103</v>
      </c>
      <c r="E345" s="128" t="s">
        <v>1</v>
      </c>
      <c r="F345" s="129" t="s">
        <v>842</v>
      </c>
      <c r="H345" s="130">
        <v>15.58</v>
      </c>
      <c r="I345" s="1167"/>
      <c r="L345" s="127"/>
    </row>
    <row r="346" spans="2:15" s="13" customFormat="1">
      <c r="B346" s="122"/>
      <c r="D346" s="123" t="s">
        <v>103</v>
      </c>
      <c r="E346" s="124" t="s">
        <v>1</v>
      </c>
      <c r="F346" s="125" t="s">
        <v>765</v>
      </c>
      <c r="H346" s="124" t="s">
        <v>1</v>
      </c>
      <c r="I346" s="1166"/>
      <c r="L346" s="122"/>
    </row>
    <row r="347" spans="2:15" s="14" customFormat="1">
      <c r="B347" s="127"/>
      <c r="D347" s="123" t="s">
        <v>103</v>
      </c>
      <c r="E347" s="128" t="s">
        <v>1</v>
      </c>
      <c r="F347" s="129" t="s">
        <v>843</v>
      </c>
      <c r="H347" s="130">
        <v>12.42</v>
      </c>
      <c r="I347" s="1167"/>
      <c r="L347" s="127"/>
    </row>
    <row r="348" spans="2:15" s="14" customFormat="1">
      <c r="B348" s="127"/>
      <c r="D348" s="123" t="s">
        <v>103</v>
      </c>
      <c r="E348" s="128"/>
      <c r="F348" s="1347" t="s">
        <v>2563</v>
      </c>
      <c r="G348" s="1033"/>
      <c r="H348" s="1034"/>
      <c r="I348" s="1167"/>
      <c r="L348" s="127"/>
      <c r="O348" s="1232"/>
    </row>
    <row r="349" spans="2:15" s="14" customFormat="1">
      <c r="B349" s="127"/>
      <c r="D349" s="123" t="s">
        <v>103</v>
      </c>
      <c r="E349" s="128"/>
      <c r="F349" s="129" t="s">
        <v>2565</v>
      </c>
      <c r="H349" s="130">
        <v>6.46</v>
      </c>
      <c r="I349" s="1167"/>
      <c r="L349" s="127"/>
    </row>
    <row r="350" spans="2:15" s="15" customFormat="1">
      <c r="B350" s="133"/>
      <c r="D350" s="123" t="s">
        <v>103</v>
      </c>
      <c r="E350" s="134" t="s">
        <v>1</v>
      </c>
      <c r="F350" s="135" t="s">
        <v>131</v>
      </c>
      <c r="H350" s="136">
        <v>375.46</v>
      </c>
      <c r="I350" s="1168"/>
      <c r="L350" s="133"/>
      <c r="N350" s="136"/>
    </row>
    <row r="351" spans="2:15" s="15" customFormat="1" ht="27.75" customHeight="1">
      <c r="B351" s="133"/>
      <c r="C351" s="1144">
        <v>42</v>
      </c>
      <c r="D351" s="1144" t="s">
        <v>97</v>
      </c>
      <c r="E351" s="1234" t="s">
        <v>350</v>
      </c>
      <c r="F351" s="1235" t="s">
        <v>351</v>
      </c>
      <c r="G351" s="117" t="s">
        <v>140</v>
      </c>
      <c r="H351" s="118">
        <v>5.6</v>
      </c>
      <c r="I351" s="1165"/>
      <c r="J351" s="118"/>
      <c r="L351" s="133"/>
      <c r="N351" s="136"/>
    </row>
    <row r="352" spans="2:15" s="15" customFormat="1">
      <c r="B352" s="133"/>
      <c r="C352" s="1240"/>
      <c r="D352" s="1238" t="s">
        <v>103</v>
      </c>
      <c r="E352" s="1174" t="s">
        <v>1</v>
      </c>
      <c r="F352" s="1256" t="s">
        <v>771</v>
      </c>
      <c r="G352" s="13"/>
      <c r="H352" s="124" t="s">
        <v>1</v>
      </c>
      <c r="I352" s="1166"/>
      <c r="J352" s="13"/>
      <c r="L352" s="133"/>
      <c r="N352" s="136"/>
    </row>
    <row r="353" spans="1:23" s="15" customFormat="1">
      <c r="B353" s="133"/>
      <c r="C353" s="1237"/>
      <c r="D353" s="1238" t="s">
        <v>103</v>
      </c>
      <c r="E353" s="1247" t="s">
        <v>1</v>
      </c>
      <c r="F353" s="1239" t="s">
        <v>846</v>
      </c>
      <c r="G353" s="14"/>
      <c r="H353" s="130">
        <v>5.6</v>
      </c>
      <c r="I353" s="1167"/>
      <c r="J353" s="14"/>
      <c r="L353" s="133"/>
      <c r="N353" s="136"/>
    </row>
    <row r="354" spans="1:23" s="2" customFormat="1" ht="30.75" customHeight="1">
      <c r="A354" s="29"/>
      <c r="B354" s="113"/>
      <c r="C354" s="1144">
        <v>140</v>
      </c>
      <c r="D354" s="1144" t="s">
        <v>97</v>
      </c>
      <c r="E354" s="1234" t="s">
        <v>2676</v>
      </c>
      <c r="F354" s="1235" t="s">
        <v>2677</v>
      </c>
      <c r="G354" s="117" t="s">
        <v>140</v>
      </c>
      <c r="H354" s="118">
        <v>16.5</v>
      </c>
      <c r="I354" s="1165"/>
      <c r="J354" s="118"/>
      <c r="K354" s="119"/>
      <c r="L354" s="30"/>
      <c r="M354" s="29"/>
      <c r="N354" s="1093"/>
      <c r="O354" s="29"/>
      <c r="P354" s="29"/>
      <c r="Q354" s="29"/>
      <c r="R354" s="29"/>
      <c r="S354" s="29"/>
      <c r="T354" s="29"/>
      <c r="U354" s="29"/>
      <c r="V354" s="29"/>
      <c r="W354" s="29"/>
    </row>
    <row r="355" spans="1:23" s="13" customFormat="1">
      <c r="B355" s="122"/>
      <c r="D355" s="123" t="s">
        <v>103</v>
      </c>
      <c r="E355" s="124" t="s">
        <v>1</v>
      </c>
      <c r="F355" s="125" t="s">
        <v>767</v>
      </c>
      <c r="H355" s="124" t="s">
        <v>1</v>
      </c>
      <c r="I355" s="1166"/>
      <c r="L355" s="122"/>
    </row>
    <row r="356" spans="1:23" s="14" customFormat="1">
      <c r="B356" s="127"/>
      <c r="D356" s="123" t="s">
        <v>103</v>
      </c>
      <c r="E356" s="128" t="s">
        <v>1</v>
      </c>
      <c r="F356" s="129" t="s">
        <v>844</v>
      </c>
      <c r="H356" s="130">
        <v>9.26</v>
      </c>
      <c r="I356" s="1167"/>
      <c r="L356" s="127"/>
    </row>
    <row r="357" spans="1:23" s="13" customFormat="1">
      <c r="B357" s="122"/>
      <c r="D357" s="123" t="s">
        <v>103</v>
      </c>
      <c r="E357" s="124" t="s">
        <v>1</v>
      </c>
      <c r="F357" s="125" t="s">
        <v>769</v>
      </c>
      <c r="H357" s="124" t="s">
        <v>1</v>
      </c>
      <c r="I357" s="1166"/>
      <c r="L357" s="122"/>
    </row>
    <row r="358" spans="1:23" s="14" customFormat="1">
      <c r="B358" s="127"/>
      <c r="D358" s="123" t="s">
        <v>103</v>
      </c>
      <c r="E358" s="128" t="s">
        <v>1</v>
      </c>
      <c r="F358" s="129" t="s">
        <v>845</v>
      </c>
      <c r="H358" s="130">
        <v>7.24</v>
      </c>
      <c r="I358" s="1167"/>
      <c r="L358" s="127"/>
    </row>
    <row r="359" spans="1:23" s="14" customFormat="1">
      <c r="B359" s="127"/>
      <c r="D359" s="123" t="s">
        <v>103</v>
      </c>
      <c r="E359" s="134" t="s">
        <v>1</v>
      </c>
      <c r="F359" s="135" t="s">
        <v>131</v>
      </c>
      <c r="G359" s="15"/>
      <c r="H359" s="136">
        <v>16.5</v>
      </c>
      <c r="I359" s="1167"/>
      <c r="L359" s="127"/>
      <c r="N359" s="130"/>
    </row>
    <row r="360" spans="1:23" s="2" customFormat="1" ht="29.25" customHeight="1">
      <c r="A360" s="29"/>
      <c r="B360" s="113"/>
      <c r="C360" s="114">
        <v>43</v>
      </c>
      <c r="D360" s="114" t="s">
        <v>97</v>
      </c>
      <c r="E360" s="115" t="s">
        <v>363</v>
      </c>
      <c r="F360" s="116" t="s">
        <v>364</v>
      </c>
      <c r="G360" s="117" t="s">
        <v>134</v>
      </c>
      <c r="H360" s="118">
        <v>424.3</v>
      </c>
      <c r="I360" s="1165"/>
      <c r="J360" s="118"/>
      <c r="K360" s="119"/>
      <c r="L360" s="30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</row>
    <row r="361" spans="1:23" s="14" customFormat="1">
      <c r="B361" s="127"/>
      <c r="D361" s="123" t="s">
        <v>103</v>
      </c>
      <c r="E361" s="128" t="s">
        <v>1</v>
      </c>
      <c r="F361" s="129" t="s">
        <v>847</v>
      </c>
      <c r="H361" s="130">
        <v>424.3</v>
      </c>
      <c r="I361" s="1167"/>
      <c r="L361" s="127"/>
    </row>
    <row r="362" spans="1:23" s="2" customFormat="1" ht="20.25" customHeight="1">
      <c r="A362" s="29"/>
      <c r="B362" s="113"/>
      <c r="C362" s="114">
        <v>44</v>
      </c>
      <c r="D362" s="114" t="s">
        <v>97</v>
      </c>
      <c r="E362" s="115" t="s">
        <v>848</v>
      </c>
      <c r="F362" s="116" t="s">
        <v>849</v>
      </c>
      <c r="G362" s="117" t="s">
        <v>268</v>
      </c>
      <c r="H362" s="118">
        <v>1</v>
      </c>
      <c r="I362" s="1165"/>
      <c r="J362" s="118"/>
      <c r="K362" s="119"/>
      <c r="L362" s="30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</row>
    <row r="363" spans="1:23" s="2" customFormat="1" ht="29.25" customHeight="1">
      <c r="A363" s="29"/>
      <c r="B363" s="113"/>
      <c r="C363" s="114">
        <v>45</v>
      </c>
      <c r="D363" s="114" t="s">
        <v>97</v>
      </c>
      <c r="E363" s="115" t="s">
        <v>375</v>
      </c>
      <c r="F363" s="116" t="s">
        <v>376</v>
      </c>
      <c r="G363" s="117" t="s">
        <v>157</v>
      </c>
      <c r="H363" s="118">
        <v>10.79</v>
      </c>
      <c r="I363" s="1165"/>
      <c r="J363" s="118"/>
      <c r="K363" s="119"/>
      <c r="L363" s="30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</row>
    <row r="364" spans="1:23" s="2" customFormat="1" ht="28.5" customHeight="1">
      <c r="A364" s="29"/>
      <c r="B364" s="113"/>
      <c r="C364" s="114">
        <v>46</v>
      </c>
      <c r="D364" s="114" t="s">
        <v>97</v>
      </c>
      <c r="E364" s="115" t="s">
        <v>378</v>
      </c>
      <c r="F364" s="116" t="s">
        <v>379</v>
      </c>
      <c r="G364" s="117" t="s">
        <v>157</v>
      </c>
      <c r="H364" s="118">
        <v>10.79</v>
      </c>
      <c r="I364" s="1165"/>
      <c r="J364" s="118"/>
      <c r="K364" s="119"/>
      <c r="L364" s="30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</row>
    <row r="365" spans="1:23" s="2" customFormat="1" ht="21.75" customHeight="1">
      <c r="A365" s="29"/>
      <c r="B365" s="113"/>
      <c r="C365" s="114">
        <v>47</v>
      </c>
      <c r="D365" s="114" t="s">
        <v>97</v>
      </c>
      <c r="E365" s="115" t="s">
        <v>382</v>
      </c>
      <c r="F365" s="1236" t="s">
        <v>383</v>
      </c>
      <c r="G365" s="1246" t="s">
        <v>157</v>
      </c>
      <c r="H365" s="1165">
        <v>11.45</v>
      </c>
      <c r="I365" s="1165"/>
      <c r="J365" s="118"/>
      <c r="K365" s="119"/>
      <c r="L365" s="30"/>
      <c r="M365" s="29"/>
      <c r="N365" s="1378"/>
      <c r="O365" s="29"/>
      <c r="P365" s="29"/>
      <c r="Q365" s="29"/>
      <c r="R365" s="29"/>
      <c r="S365" s="29"/>
      <c r="T365" s="29"/>
      <c r="U365" s="29"/>
      <c r="V365" s="29"/>
      <c r="W365" s="29"/>
    </row>
    <row r="366" spans="1:23" s="2" customFormat="1" ht="12">
      <c r="A366" s="1008"/>
      <c r="B366" s="113"/>
      <c r="C366" s="1024"/>
      <c r="D366" s="1025" t="s">
        <v>103</v>
      </c>
      <c r="E366" s="1026" t="s">
        <v>1</v>
      </c>
      <c r="F366" s="1257">
        <v>0.66</v>
      </c>
      <c r="G366" s="1027"/>
      <c r="H366" s="1028"/>
      <c r="I366" s="1028"/>
      <c r="J366" s="1028"/>
      <c r="K366" s="1021"/>
      <c r="L366" s="30"/>
      <c r="M366" s="1008"/>
      <c r="N366" s="1378"/>
      <c r="O366" s="1008"/>
      <c r="P366" s="1008"/>
      <c r="Q366" s="1008"/>
      <c r="R366" s="1008"/>
      <c r="S366" s="1008"/>
      <c r="T366" s="1008"/>
      <c r="U366" s="1008"/>
      <c r="V366" s="1008"/>
      <c r="W366" s="1008"/>
    </row>
    <row r="367" spans="1:23" s="2" customFormat="1" ht="12">
      <c r="A367" s="1008"/>
      <c r="B367" s="113"/>
      <c r="C367" s="177"/>
      <c r="D367" s="123" t="s">
        <v>103</v>
      </c>
      <c r="E367" s="178"/>
      <c r="F367" s="1432">
        <v>10.79</v>
      </c>
      <c r="G367" s="180"/>
      <c r="H367" s="181"/>
      <c r="I367" s="181"/>
      <c r="J367" s="181"/>
      <c r="K367" s="1021"/>
      <c r="L367" s="30"/>
      <c r="M367" s="1008"/>
      <c r="N367" s="1378"/>
      <c r="O367" s="1008"/>
      <c r="P367" s="1008"/>
      <c r="Q367" s="1008"/>
      <c r="R367" s="1008"/>
      <c r="S367" s="1008"/>
      <c r="T367" s="1008"/>
      <c r="U367" s="1008"/>
      <c r="V367" s="1008"/>
      <c r="W367" s="1008"/>
    </row>
    <row r="368" spans="1:23" s="2" customFormat="1" ht="12">
      <c r="A368" s="1008"/>
      <c r="B368" s="113"/>
      <c r="C368" s="1029"/>
      <c r="D368" s="1433" t="s">
        <v>103</v>
      </c>
      <c r="E368" s="1030"/>
      <c r="F368" s="1434" t="s">
        <v>131</v>
      </c>
      <c r="G368" s="1435"/>
      <c r="H368" s="1436">
        <v>11.45</v>
      </c>
      <c r="I368" s="1031"/>
      <c r="J368" s="1031"/>
      <c r="K368" s="1021"/>
      <c r="L368" s="30"/>
      <c r="M368" s="1008"/>
      <c r="N368" s="154"/>
      <c r="O368" s="1008"/>
      <c r="P368" s="1008"/>
      <c r="Q368" s="1008"/>
      <c r="R368" s="1008"/>
      <c r="S368" s="1008"/>
      <c r="T368" s="1008"/>
      <c r="U368" s="1008"/>
      <c r="V368" s="1008"/>
      <c r="W368" s="1008"/>
    </row>
    <row r="369" spans="1:23" s="2" customFormat="1" ht="33.75" customHeight="1">
      <c r="A369" s="29"/>
      <c r="B369" s="113"/>
      <c r="C369" s="114">
        <v>48</v>
      </c>
      <c r="D369" s="114" t="s">
        <v>97</v>
      </c>
      <c r="E369" s="115" t="s">
        <v>385</v>
      </c>
      <c r="F369" s="1236" t="s">
        <v>386</v>
      </c>
      <c r="G369" s="1246" t="s">
        <v>157</v>
      </c>
      <c r="H369" s="1165">
        <v>343.5</v>
      </c>
      <c r="I369" s="1165"/>
      <c r="J369" s="118"/>
      <c r="K369" s="119"/>
      <c r="L369" s="30"/>
      <c r="M369" s="29"/>
      <c r="N369" s="1378"/>
      <c r="O369" s="29"/>
      <c r="P369" s="29"/>
      <c r="Q369" s="29"/>
      <c r="R369" s="29"/>
      <c r="S369" s="29"/>
      <c r="T369" s="29"/>
      <c r="U369" s="29"/>
      <c r="V369" s="29"/>
      <c r="W369" s="29"/>
    </row>
    <row r="370" spans="1:23" s="14" customFormat="1">
      <c r="B370" s="127"/>
      <c r="D370" s="123" t="s">
        <v>103</v>
      </c>
      <c r="F370" s="1239" t="s">
        <v>2808</v>
      </c>
      <c r="G370" s="1237"/>
      <c r="H370" s="1172">
        <v>343.5</v>
      </c>
      <c r="I370" s="1167"/>
      <c r="L370" s="127"/>
      <c r="M370" s="1058"/>
      <c r="N370" s="1378"/>
    </row>
    <row r="371" spans="1:23" s="2" customFormat="1" ht="27.75" customHeight="1">
      <c r="A371" s="29"/>
      <c r="B371" s="113"/>
      <c r="C371" s="114">
        <v>49</v>
      </c>
      <c r="D371" s="114" t="s">
        <v>97</v>
      </c>
      <c r="E371" s="115" t="s">
        <v>388</v>
      </c>
      <c r="F371" s="1236" t="s">
        <v>389</v>
      </c>
      <c r="G371" s="1246" t="s">
        <v>157</v>
      </c>
      <c r="H371" s="1165">
        <v>11.45</v>
      </c>
      <c r="I371" s="1165"/>
      <c r="J371" s="118"/>
      <c r="K371" s="119"/>
      <c r="L371" s="30"/>
      <c r="M371" s="29"/>
      <c r="N371" s="1378"/>
      <c r="O371" s="29"/>
      <c r="P371" s="29"/>
      <c r="Q371" s="29"/>
      <c r="R371" s="29"/>
      <c r="S371" s="29"/>
      <c r="T371" s="29"/>
      <c r="U371" s="29"/>
      <c r="V371" s="29"/>
      <c r="W371" s="29"/>
    </row>
    <row r="372" spans="1:23" s="2" customFormat="1" ht="26.25" customHeight="1">
      <c r="A372" s="29"/>
      <c r="B372" s="113"/>
      <c r="C372" s="114">
        <v>50</v>
      </c>
      <c r="D372" s="114" t="s">
        <v>97</v>
      </c>
      <c r="E372" s="115" t="s">
        <v>391</v>
      </c>
      <c r="F372" s="1236" t="s">
        <v>392</v>
      </c>
      <c r="G372" s="1246" t="s">
        <v>157</v>
      </c>
      <c r="H372" s="1165">
        <v>217.55</v>
      </c>
      <c r="I372" s="1165"/>
      <c r="J372" s="118"/>
      <c r="K372" s="119"/>
      <c r="L372" s="30"/>
      <c r="M372" s="29"/>
      <c r="N372" s="1378"/>
      <c r="O372" s="29"/>
      <c r="P372" s="29"/>
      <c r="Q372" s="29"/>
      <c r="R372" s="29"/>
      <c r="S372" s="29"/>
      <c r="T372" s="29"/>
      <c r="U372" s="29"/>
      <c r="V372" s="29"/>
      <c r="W372" s="29"/>
    </row>
    <row r="373" spans="1:23" s="14" customFormat="1">
      <c r="B373" s="127"/>
      <c r="D373" s="123" t="s">
        <v>103</v>
      </c>
      <c r="F373" s="1244" t="s">
        <v>2543</v>
      </c>
      <c r="G373" s="1237"/>
      <c r="H373" s="1172">
        <v>217.55</v>
      </c>
      <c r="I373" s="1167"/>
      <c r="L373" s="127"/>
      <c r="N373" s="1378"/>
    </row>
    <row r="374" spans="1:23" s="2" customFormat="1" ht="29.25" customHeight="1">
      <c r="A374" s="29"/>
      <c r="B374" s="113"/>
      <c r="C374" s="114">
        <v>51</v>
      </c>
      <c r="D374" s="114" t="s">
        <v>97</v>
      </c>
      <c r="E374" s="115" t="s">
        <v>395</v>
      </c>
      <c r="F374" s="1235" t="s">
        <v>2542</v>
      </c>
      <c r="G374" s="1246" t="s">
        <v>157</v>
      </c>
      <c r="H374" s="1165">
        <v>10.79</v>
      </c>
      <c r="I374" s="1165"/>
      <c r="J374" s="118"/>
      <c r="K374" s="119"/>
      <c r="L374" s="30"/>
      <c r="M374" s="29"/>
      <c r="N374" s="154"/>
      <c r="O374" s="29"/>
      <c r="P374" s="29"/>
      <c r="Q374" s="29"/>
      <c r="R374" s="29"/>
      <c r="S374" s="29"/>
      <c r="T374" s="29"/>
      <c r="U374" s="29"/>
      <c r="V374" s="29"/>
      <c r="W374" s="29"/>
    </row>
    <row r="375" spans="1:23" s="2" customFormat="1" ht="24">
      <c r="A375" s="1008"/>
      <c r="B375" s="113"/>
      <c r="C375" s="1245">
        <v>141</v>
      </c>
      <c r="D375" s="1144" t="s">
        <v>97</v>
      </c>
      <c r="E375" s="1233" t="s">
        <v>1222</v>
      </c>
      <c r="F375" s="1236" t="s">
        <v>2541</v>
      </c>
      <c r="G375" s="1246" t="s">
        <v>157</v>
      </c>
      <c r="H375" s="1165">
        <v>0.66</v>
      </c>
      <c r="I375" s="1165"/>
      <c r="J375" s="118"/>
      <c r="K375" s="1022"/>
      <c r="L375" s="30"/>
      <c r="M375" s="1008"/>
      <c r="N375" s="1421"/>
      <c r="O375" s="1008"/>
      <c r="P375" s="1008"/>
      <c r="Q375" s="1008"/>
      <c r="R375" s="1008"/>
      <c r="S375" s="1008"/>
      <c r="T375" s="1008"/>
      <c r="U375" s="1008"/>
      <c r="V375" s="1008"/>
      <c r="W375" s="1008"/>
    </row>
    <row r="376" spans="1:23" s="12" customFormat="1" ht="22.9" customHeight="1">
      <c r="B376" s="104"/>
      <c r="D376" s="105" t="s">
        <v>49</v>
      </c>
      <c r="E376" s="111" t="s">
        <v>396</v>
      </c>
      <c r="F376" s="111" t="s">
        <v>397</v>
      </c>
      <c r="I376" s="1169"/>
      <c r="J376" s="112"/>
      <c r="L376" s="104"/>
      <c r="N376" s="162"/>
    </row>
    <row r="377" spans="1:23" s="2" customFormat="1" ht="27.75" customHeight="1">
      <c r="A377" s="29"/>
      <c r="B377" s="113"/>
      <c r="C377" s="114">
        <v>52</v>
      </c>
      <c r="D377" s="114" t="s">
        <v>97</v>
      </c>
      <c r="E377" s="115" t="s">
        <v>399</v>
      </c>
      <c r="F377" s="116" t="s">
        <v>400</v>
      </c>
      <c r="G377" s="117" t="s">
        <v>157</v>
      </c>
      <c r="H377" s="118">
        <v>91.69</v>
      </c>
      <c r="I377" s="1165"/>
      <c r="J377" s="118"/>
      <c r="K377" s="119"/>
      <c r="L377" s="30"/>
      <c r="M377" s="29"/>
      <c r="N377" s="154"/>
      <c r="O377" s="29"/>
      <c r="P377" s="29"/>
      <c r="Q377" s="29"/>
      <c r="R377" s="29"/>
      <c r="S377" s="29"/>
      <c r="T377" s="29"/>
      <c r="U377" s="29"/>
      <c r="V377" s="29"/>
      <c r="W377" s="29"/>
    </row>
    <row r="378" spans="1:23" s="12" customFormat="1" ht="25.9" customHeight="1">
      <c r="B378" s="104"/>
      <c r="D378" s="105" t="s">
        <v>49</v>
      </c>
      <c r="E378" s="106" t="s">
        <v>401</v>
      </c>
      <c r="F378" s="106" t="s">
        <v>402</v>
      </c>
      <c r="I378" s="1169"/>
      <c r="J378" s="108"/>
      <c r="L378" s="104"/>
      <c r="N378" s="162"/>
    </row>
    <row r="379" spans="1:23" s="12" customFormat="1" ht="22.9" customHeight="1">
      <c r="B379" s="104"/>
      <c r="D379" s="105" t="s">
        <v>49</v>
      </c>
      <c r="E379" s="111" t="s">
        <v>403</v>
      </c>
      <c r="F379" s="111" t="s">
        <v>404</v>
      </c>
      <c r="I379" s="1169"/>
      <c r="J379" s="112"/>
      <c r="L379" s="104"/>
    </row>
    <row r="380" spans="1:23" s="2" customFormat="1" ht="26.25" customHeight="1">
      <c r="A380" s="29"/>
      <c r="B380" s="113"/>
      <c r="C380" s="114">
        <v>53</v>
      </c>
      <c r="D380" s="114" t="s">
        <v>97</v>
      </c>
      <c r="E380" s="115" t="s">
        <v>406</v>
      </c>
      <c r="F380" s="116" t="s">
        <v>2803</v>
      </c>
      <c r="G380" s="117" t="s">
        <v>134</v>
      </c>
      <c r="H380" s="118">
        <v>33.79</v>
      </c>
      <c r="I380" s="1165"/>
      <c r="J380" s="118"/>
      <c r="K380" s="119"/>
      <c r="L380" s="30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</row>
    <row r="381" spans="1:23" s="13" customFormat="1">
      <c r="B381" s="122"/>
      <c r="D381" s="123" t="s">
        <v>103</v>
      </c>
      <c r="E381" s="124" t="s">
        <v>1</v>
      </c>
      <c r="F381" s="125" t="s">
        <v>407</v>
      </c>
      <c r="H381" s="124" t="s">
        <v>1</v>
      </c>
      <c r="I381" s="1166"/>
      <c r="L381" s="122"/>
    </row>
    <row r="382" spans="1:23" s="14" customFormat="1">
      <c r="B382" s="127"/>
      <c r="D382" s="123" t="s">
        <v>103</v>
      </c>
      <c r="E382" s="128" t="s">
        <v>1</v>
      </c>
      <c r="F382" s="129" t="s">
        <v>850</v>
      </c>
      <c r="H382" s="130">
        <v>33.79</v>
      </c>
      <c r="I382" s="1167"/>
      <c r="L382" s="127"/>
    </row>
    <row r="383" spans="1:23" s="2" customFormat="1" ht="33" customHeight="1">
      <c r="A383" s="29"/>
      <c r="B383" s="113"/>
      <c r="C383" s="138">
        <v>54</v>
      </c>
      <c r="D383" s="138" t="s">
        <v>265</v>
      </c>
      <c r="E383" s="139" t="s">
        <v>410</v>
      </c>
      <c r="F383" s="140" t="s">
        <v>411</v>
      </c>
      <c r="G383" s="141" t="s">
        <v>134</v>
      </c>
      <c r="H383" s="142">
        <v>38.86</v>
      </c>
      <c r="I383" s="1170"/>
      <c r="J383" s="142"/>
      <c r="K383" s="143"/>
      <c r="L383" s="144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</row>
    <row r="384" spans="1:23" s="14" customFormat="1">
      <c r="B384" s="127"/>
      <c r="D384" s="123" t="s">
        <v>103</v>
      </c>
      <c r="F384" s="129" t="s">
        <v>851</v>
      </c>
      <c r="H384" s="130">
        <v>38.86</v>
      </c>
      <c r="I384" s="1167"/>
      <c r="L384" s="127"/>
    </row>
    <row r="385" spans="1:23" s="2" customFormat="1" ht="27.75" customHeight="1">
      <c r="A385" s="29"/>
      <c r="B385" s="113"/>
      <c r="C385" s="114">
        <v>55</v>
      </c>
      <c r="D385" s="114" t="s">
        <v>97</v>
      </c>
      <c r="E385" s="115" t="s">
        <v>414</v>
      </c>
      <c r="F385" s="116" t="s">
        <v>415</v>
      </c>
      <c r="G385" s="117" t="s">
        <v>416</v>
      </c>
      <c r="H385" s="1165"/>
      <c r="I385" s="1165">
        <v>2.7</v>
      </c>
      <c r="J385" s="118"/>
      <c r="K385" s="119"/>
      <c r="L385" s="30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</row>
    <row r="386" spans="1:23" s="12" customFormat="1" ht="22.9" customHeight="1">
      <c r="B386" s="104"/>
      <c r="D386" s="105" t="s">
        <v>49</v>
      </c>
      <c r="E386" s="111" t="s">
        <v>417</v>
      </c>
      <c r="F386" s="111" t="s">
        <v>418</v>
      </c>
      <c r="I386" s="1169"/>
      <c r="J386" s="112"/>
      <c r="L386" s="104"/>
    </row>
    <row r="387" spans="1:23" s="2" customFormat="1" ht="18.75" customHeight="1">
      <c r="A387" s="29"/>
      <c r="B387" s="113"/>
      <c r="C387" s="1144">
        <v>142</v>
      </c>
      <c r="D387" s="1144" t="s">
        <v>97</v>
      </c>
      <c r="E387" s="1233" t="s">
        <v>852</v>
      </c>
      <c r="F387" s="1236" t="s">
        <v>853</v>
      </c>
      <c r="G387" s="117" t="s">
        <v>268</v>
      </c>
      <c r="H387" s="118">
        <v>2</v>
      </c>
      <c r="I387" s="1165"/>
      <c r="J387" s="118"/>
      <c r="K387" s="119"/>
      <c r="L387" s="30"/>
      <c r="M387" s="29"/>
      <c r="N387" s="12"/>
      <c r="O387" s="12"/>
      <c r="P387" s="12"/>
      <c r="Q387" s="12"/>
      <c r="R387" s="12"/>
      <c r="S387" s="12"/>
      <c r="T387" s="29"/>
      <c r="U387" s="29"/>
      <c r="V387" s="29"/>
      <c r="W387" s="29"/>
    </row>
    <row r="388" spans="1:23" s="2" customFormat="1" ht="48.75" customHeight="1">
      <c r="A388" s="29"/>
      <c r="B388" s="113"/>
      <c r="C388" s="1144">
        <v>143</v>
      </c>
      <c r="D388" s="1144" t="s">
        <v>97</v>
      </c>
      <c r="E388" s="1233" t="s">
        <v>854</v>
      </c>
      <c r="F388" s="1236" t="s">
        <v>855</v>
      </c>
      <c r="G388" s="117" t="s">
        <v>134</v>
      </c>
      <c r="H388" s="118">
        <v>18.5</v>
      </c>
      <c r="I388" s="1165"/>
      <c r="J388" s="118"/>
      <c r="K388" s="119"/>
      <c r="L388" s="30"/>
      <c r="M388" s="29"/>
      <c r="N388" s="12"/>
      <c r="O388" s="12"/>
      <c r="P388" s="12"/>
      <c r="Q388" s="12"/>
      <c r="R388" s="12"/>
      <c r="S388" s="12"/>
      <c r="T388" s="29"/>
      <c r="U388" s="29"/>
      <c r="V388" s="29"/>
      <c r="W388" s="29"/>
    </row>
    <row r="389" spans="1:23" s="13" customFormat="1">
      <c r="B389" s="122"/>
      <c r="D389" s="123" t="s">
        <v>103</v>
      </c>
      <c r="E389" s="124" t="s">
        <v>1</v>
      </c>
      <c r="F389" s="125" t="s">
        <v>856</v>
      </c>
      <c r="H389" s="124" t="s">
        <v>1</v>
      </c>
      <c r="I389" s="126"/>
      <c r="L389" s="122"/>
      <c r="N389" s="12"/>
      <c r="O389" s="12"/>
      <c r="P389" s="12"/>
      <c r="Q389" s="12"/>
      <c r="R389" s="12"/>
      <c r="S389" s="12"/>
    </row>
    <row r="390" spans="1:23" s="14" customFormat="1">
      <c r="B390" s="127"/>
      <c r="D390" s="123" t="s">
        <v>103</v>
      </c>
      <c r="E390" s="128" t="s">
        <v>1</v>
      </c>
      <c r="F390" s="129" t="s">
        <v>857</v>
      </c>
      <c r="H390" s="130">
        <v>6.2</v>
      </c>
      <c r="I390" s="131"/>
      <c r="L390" s="127"/>
    </row>
    <row r="391" spans="1:23" s="13" customFormat="1">
      <c r="B391" s="122"/>
      <c r="D391" s="123" t="s">
        <v>103</v>
      </c>
      <c r="E391" s="124" t="s">
        <v>1</v>
      </c>
      <c r="F391" s="125" t="s">
        <v>858</v>
      </c>
      <c r="H391" s="124" t="s">
        <v>1</v>
      </c>
      <c r="I391" s="126"/>
      <c r="L391" s="122"/>
    </row>
    <row r="392" spans="1:23" s="14" customFormat="1">
      <c r="B392" s="127"/>
      <c r="D392" s="123" t="s">
        <v>103</v>
      </c>
      <c r="E392" s="128" t="s">
        <v>1</v>
      </c>
      <c r="F392" s="129" t="s">
        <v>859</v>
      </c>
      <c r="H392" s="130">
        <v>12.3</v>
      </c>
      <c r="I392" s="131"/>
      <c r="L392" s="127"/>
    </row>
    <row r="393" spans="1:23" s="15" customFormat="1">
      <c r="B393" s="133"/>
      <c r="D393" s="123" t="s">
        <v>103</v>
      </c>
      <c r="E393" s="134" t="s">
        <v>1</v>
      </c>
      <c r="F393" s="135" t="s">
        <v>131</v>
      </c>
      <c r="H393" s="136">
        <v>18.5</v>
      </c>
      <c r="I393" s="137"/>
      <c r="L393" s="133"/>
    </row>
    <row r="394" spans="1:23" s="2" customFormat="1" ht="28.5" customHeight="1">
      <c r="A394" s="29"/>
      <c r="B394" s="113"/>
      <c r="C394" s="165">
        <v>144</v>
      </c>
      <c r="D394" s="165" t="s">
        <v>265</v>
      </c>
      <c r="E394" s="166" t="s">
        <v>860</v>
      </c>
      <c r="F394" s="167" t="s">
        <v>861</v>
      </c>
      <c r="G394" s="141" t="s">
        <v>134</v>
      </c>
      <c r="H394" s="1170">
        <v>21.28</v>
      </c>
      <c r="I394" s="1170"/>
      <c r="J394" s="142"/>
      <c r="K394" s="143"/>
      <c r="L394" s="144"/>
      <c r="M394" s="29"/>
      <c r="N394" s="1379"/>
      <c r="O394" s="1379"/>
      <c r="P394" s="1379"/>
      <c r="Q394" s="29"/>
      <c r="R394" s="29"/>
      <c r="S394" s="29"/>
      <c r="T394" s="29"/>
      <c r="U394" s="29"/>
      <c r="V394" s="29"/>
      <c r="W394" s="29"/>
    </row>
    <row r="395" spans="1:23" s="2" customFormat="1" ht="32.25" customHeight="1">
      <c r="A395" s="29"/>
      <c r="B395" s="113"/>
      <c r="C395" s="165">
        <v>145</v>
      </c>
      <c r="D395" s="165" t="s">
        <v>265</v>
      </c>
      <c r="E395" s="166" t="s">
        <v>862</v>
      </c>
      <c r="F395" s="167" t="s">
        <v>863</v>
      </c>
      <c r="G395" s="141" t="s">
        <v>134</v>
      </c>
      <c r="H395" s="1170">
        <v>21.28</v>
      </c>
      <c r="I395" s="1170"/>
      <c r="J395" s="142"/>
      <c r="K395" s="143"/>
      <c r="L395" s="144"/>
      <c r="M395" s="29"/>
      <c r="N395" s="1379"/>
      <c r="O395" s="1379"/>
      <c r="P395" s="1379"/>
      <c r="Q395" s="29"/>
      <c r="R395" s="29"/>
      <c r="S395" s="29"/>
      <c r="T395" s="29"/>
      <c r="U395" s="29"/>
      <c r="V395" s="29"/>
      <c r="W395" s="29"/>
    </row>
    <row r="396" spans="1:23" s="2" customFormat="1" ht="37.9" customHeight="1">
      <c r="A396" s="29"/>
      <c r="B396" s="113"/>
      <c r="C396" s="114">
        <v>56</v>
      </c>
      <c r="D396" s="114" t="s">
        <v>97</v>
      </c>
      <c r="E396" s="115" t="s">
        <v>420</v>
      </c>
      <c r="F396" s="116" t="s">
        <v>421</v>
      </c>
      <c r="G396" s="117" t="s">
        <v>134</v>
      </c>
      <c r="H396" s="1165">
        <v>583.92999999999995</v>
      </c>
      <c r="I396" s="1165"/>
      <c r="J396" s="118"/>
      <c r="K396" s="119"/>
      <c r="L396" s="30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</row>
    <row r="397" spans="1:23" s="2" customFormat="1" ht="44.25" customHeight="1">
      <c r="A397" s="29"/>
      <c r="B397" s="113"/>
      <c r="C397" s="138">
        <v>57</v>
      </c>
      <c r="D397" s="138" t="s">
        <v>265</v>
      </c>
      <c r="E397" s="139" t="s">
        <v>434</v>
      </c>
      <c r="F397" s="140" t="s">
        <v>435</v>
      </c>
      <c r="G397" s="141" t="s">
        <v>134</v>
      </c>
      <c r="H397" s="1170">
        <v>671.52</v>
      </c>
      <c r="I397" s="1170"/>
      <c r="J397" s="142"/>
      <c r="K397" s="143"/>
      <c r="L397" s="144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</row>
    <row r="398" spans="1:23" s="2" customFormat="1" ht="16.5" customHeight="1">
      <c r="A398" s="29"/>
      <c r="B398" s="113"/>
      <c r="C398" s="138">
        <v>58</v>
      </c>
      <c r="D398" s="138" t="s">
        <v>265</v>
      </c>
      <c r="E398" s="139" t="s">
        <v>438</v>
      </c>
      <c r="F398" s="140" t="s">
        <v>439</v>
      </c>
      <c r="G398" s="141" t="s">
        <v>268</v>
      </c>
      <c r="H398" s="1170">
        <v>3358</v>
      </c>
      <c r="I398" s="1170"/>
      <c r="J398" s="142"/>
      <c r="K398" s="143"/>
      <c r="L398" s="144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</row>
    <row r="399" spans="1:23" s="14" customFormat="1">
      <c r="B399" s="127"/>
      <c r="D399" s="123" t="s">
        <v>103</v>
      </c>
      <c r="F399" s="129" t="s">
        <v>864</v>
      </c>
      <c r="H399" s="1172">
        <v>3358</v>
      </c>
      <c r="I399" s="1167"/>
      <c r="L399" s="127"/>
    </row>
    <row r="400" spans="1:23" s="2" customFormat="1" ht="24.2" customHeight="1">
      <c r="A400" s="29"/>
      <c r="B400" s="113"/>
      <c r="C400" s="114">
        <v>59</v>
      </c>
      <c r="D400" s="114" t="s">
        <v>97</v>
      </c>
      <c r="E400" s="115" t="s">
        <v>442</v>
      </c>
      <c r="F400" s="116" t="s">
        <v>865</v>
      </c>
      <c r="G400" s="117" t="s">
        <v>268</v>
      </c>
      <c r="H400" s="1165">
        <v>14</v>
      </c>
      <c r="I400" s="1165"/>
      <c r="J400" s="118"/>
      <c r="K400" s="119"/>
      <c r="L400" s="30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</row>
    <row r="401" spans="1:23" s="2" customFormat="1" ht="40.5" customHeight="1">
      <c r="A401" s="29"/>
      <c r="B401" s="113"/>
      <c r="C401" s="138">
        <v>60</v>
      </c>
      <c r="D401" s="138" t="s">
        <v>265</v>
      </c>
      <c r="E401" s="139" t="s">
        <v>445</v>
      </c>
      <c r="F401" s="140" t="s">
        <v>446</v>
      </c>
      <c r="G401" s="141" t="s">
        <v>134</v>
      </c>
      <c r="H401" s="1170">
        <v>5.6</v>
      </c>
      <c r="I401" s="1170"/>
      <c r="J401" s="142"/>
      <c r="K401" s="143"/>
      <c r="L401" s="144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</row>
    <row r="402" spans="1:23" s="2" customFormat="1" ht="27.75" customHeight="1">
      <c r="A402" s="29"/>
      <c r="B402" s="113"/>
      <c r="C402" s="138">
        <v>61</v>
      </c>
      <c r="D402" s="138" t="s">
        <v>265</v>
      </c>
      <c r="E402" s="139" t="s">
        <v>449</v>
      </c>
      <c r="F402" s="140" t="s">
        <v>450</v>
      </c>
      <c r="G402" s="141" t="s">
        <v>268</v>
      </c>
      <c r="H402" s="1170">
        <v>14</v>
      </c>
      <c r="I402" s="1170"/>
      <c r="J402" s="142"/>
      <c r="K402" s="143"/>
      <c r="L402" s="144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</row>
    <row r="403" spans="1:23" s="2" customFormat="1" ht="37.9" customHeight="1">
      <c r="A403" s="29"/>
      <c r="B403" s="113"/>
      <c r="C403" s="114">
        <v>62</v>
      </c>
      <c r="D403" s="114" t="s">
        <v>97</v>
      </c>
      <c r="E403" s="115" t="s">
        <v>866</v>
      </c>
      <c r="F403" s="116" t="s">
        <v>867</v>
      </c>
      <c r="G403" s="117" t="s">
        <v>140</v>
      </c>
      <c r="H403" s="1165">
        <v>25.58</v>
      </c>
      <c r="I403" s="1165"/>
      <c r="J403" s="118"/>
      <c r="K403" s="119"/>
      <c r="L403" s="30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</row>
    <row r="404" spans="1:23" s="13" customFormat="1">
      <c r="B404" s="122"/>
      <c r="D404" s="123" t="s">
        <v>103</v>
      </c>
      <c r="E404" s="124" t="s">
        <v>1</v>
      </c>
      <c r="F404" s="125" t="s">
        <v>868</v>
      </c>
      <c r="H404" s="1174" t="s">
        <v>1</v>
      </c>
      <c r="I404" s="1166"/>
      <c r="L404" s="122"/>
    </row>
    <row r="405" spans="1:23" s="14" customFormat="1">
      <c r="B405" s="127"/>
      <c r="D405" s="123" t="s">
        <v>103</v>
      </c>
      <c r="E405" s="128" t="s">
        <v>1</v>
      </c>
      <c r="F405" s="129" t="s">
        <v>869</v>
      </c>
      <c r="H405" s="1172">
        <v>25.58</v>
      </c>
      <c r="I405" s="1167"/>
      <c r="L405" s="127"/>
    </row>
    <row r="406" spans="1:23" s="2" customFormat="1" ht="21.75" customHeight="1">
      <c r="A406" s="29"/>
      <c r="B406" s="113"/>
      <c r="C406" s="114">
        <v>63</v>
      </c>
      <c r="D406" s="114" t="s">
        <v>97</v>
      </c>
      <c r="E406" s="115" t="s">
        <v>452</v>
      </c>
      <c r="F406" s="116" t="s">
        <v>453</v>
      </c>
      <c r="G406" s="117" t="s">
        <v>268</v>
      </c>
      <c r="H406" s="1165">
        <v>14</v>
      </c>
      <c r="I406" s="1165"/>
      <c r="J406" s="118"/>
      <c r="K406" s="119"/>
      <c r="L406" s="30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</row>
    <row r="407" spans="1:23" s="2" customFormat="1" ht="30.75" customHeight="1">
      <c r="A407" s="29"/>
      <c r="B407" s="113"/>
      <c r="C407" s="114">
        <v>64</v>
      </c>
      <c r="D407" s="114" t="s">
        <v>97</v>
      </c>
      <c r="E407" s="115" t="s">
        <v>455</v>
      </c>
      <c r="F407" s="116" t="s">
        <v>456</v>
      </c>
      <c r="G407" s="117" t="s">
        <v>134</v>
      </c>
      <c r="H407" s="1165">
        <v>910.08</v>
      </c>
      <c r="I407" s="1165"/>
      <c r="J407" s="118"/>
      <c r="K407" s="119"/>
      <c r="L407" s="30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</row>
    <row r="408" spans="1:23" s="13" customFormat="1">
      <c r="B408" s="122"/>
      <c r="D408" s="123" t="s">
        <v>103</v>
      </c>
      <c r="E408" s="124" t="s">
        <v>1</v>
      </c>
      <c r="F408" s="125" t="s">
        <v>793</v>
      </c>
      <c r="H408" s="1174" t="s">
        <v>1</v>
      </c>
      <c r="I408" s="1166"/>
      <c r="L408" s="122"/>
    </row>
    <row r="409" spans="1:23" s="14" customFormat="1">
      <c r="B409" s="127"/>
      <c r="D409" s="123" t="s">
        <v>103</v>
      </c>
      <c r="E409" s="128" t="s">
        <v>1</v>
      </c>
      <c r="F409" s="129" t="s">
        <v>870</v>
      </c>
      <c r="H409" s="1172">
        <v>242.06</v>
      </c>
      <c r="I409" s="1167"/>
      <c r="L409" s="127"/>
    </row>
    <row r="410" spans="1:23" s="14" customFormat="1">
      <c r="B410" s="127"/>
      <c r="D410" s="123" t="s">
        <v>103</v>
      </c>
      <c r="E410" s="128" t="s">
        <v>1</v>
      </c>
      <c r="F410" s="129" t="s">
        <v>871</v>
      </c>
      <c r="H410" s="1172">
        <v>15.73</v>
      </c>
      <c r="I410" s="1167"/>
      <c r="L410" s="127"/>
    </row>
    <row r="411" spans="1:23" s="16" customFormat="1">
      <c r="B411" s="145"/>
      <c r="D411" s="123" t="s">
        <v>103</v>
      </c>
      <c r="E411" s="146" t="s">
        <v>1</v>
      </c>
      <c r="F411" s="147" t="s">
        <v>429</v>
      </c>
      <c r="H411" s="1176">
        <v>257.79000000000002</v>
      </c>
      <c r="I411" s="1171"/>
      <c r="L411" s="145"/>
    </row>
    <row r="412" spans="1:23" s="13" customFormat="1">
      <c r="B412" s="122"/>
      <c r="D412" s="123" t="s">
        <v>103</v>
      </c>
      <c r="E412" s="124" t="s">
        <v>1</v>
      </c>
      <c r="F412" s="125" t="s">
        <v>868</v>
      </c>
      <c r="H412" s="1174" t="s">
        <v>1</v>
      </c>
      <c r="I412" s="1166"/>
      <c r="L412" s="122"/>
    </row>
    <row r="413" spans="1:23" s="14" customFormat="1">
      <c r="B413" s="127"/>
      <c r="D413" s="123" t="s">
        <v>103</v>
      </c>
      <c r="E413" s="128" t="s">
        <v>1</v>
      </c>
      <c r="F413" s="129" t="s">
        <v>872</v>
      </c>
      <c r="H413" s="1172">
        <v>652.29</v>
      </c>
      <c r="I413" s="1167"/>
      <c r="L413" s="127"/>
    </row>
    <row r="414" spans="1:23" s="16" customFormat="1">
      <c r="B414" s="145"/>
      <c r="D414" s="123" t="s">
        <v>103</v>
      </c>
      <c r="E414" s="146" t="s">
        <v>1</v>
      </c>
      <c r="F414" s="147" t="s">
        <v>429</v>
      </c>
      <c r="H414" s="1176">
        <v>652.29</v>
      </c>
      <c r="I414" s="1171"/>
      <c r="L414" s="145"/>
    </row>
    <row r="415" spans="1:23" s="15" customFormat="1">
      <c r="B415" s="133"/>
      <c r="D415" s="123" t="s">
        <v>103</v>
      </c>
      <c r="E415" s="134" t="s">
        <v>1</v>
      </c>
      <c r="F415" s="135" t="s">
        <v>131</v>
      </c>
      <c r="H415" s="1173">
        <v>910.08</v>
      </c>
      <c r="I415" s="1168"/>
      <c r="L415" s="133"/>
    </row>
    <row r="416" spans="1:23" s="2" customFormat="1" ht="16.5" customHeight="1">
      <c r="A416" s="29"/>
      <c r="B416" s="113"/>
      <c r="C416" s="138">
        <v>65</v>
      </c>
      <c r="D416" s="138" t="s">
        <v>265</v>
      </c>
      <c r="E416" s="139" t="s">
        <v>458</v>
      </c>
      <c r="F416" s="140" t="s">
        <v>873</v>
      </c>
      <c r="G416" s="141" t="s">
        <v>134</v>
      </c>
      <c r="H416" s="1170">
        <v>375.07</v>
      </c>
      <c r="I416" s="1170"/>
      <c r="J416" s="142"/>
      <c r="K416" s="143"/>
      <c r="L416" s="144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</row>
    <row r="417" spans="1:23" s="14" customFormat="1">
      <c r="B417" s="127"/>
      <c r="D417" s="123" t="s">
        <v>103</v>
      </c>
      <c r="F417" s="129" t="s">
        <v>874</v>
      </c>
      <c r="H417" s="1172">
        <v>375.07</v>
      </c>
      <c r="I417" s="1167"/>
      <c r="L417" s="127"/>
    </row>
    <row r="418" spans="1:23" s="2" customFormat="1" ht="29.25" customHeight="1">
      <c r="A418" s="29"/>
      <c r="B418" s="113"/>
      <c r="C418" s="138">
        <v>66</v>
      </c>
      <c r="D418" s="138" t="s">
        <v>265</v>
      </c>
      <c r="E418" s="139" t="s">
        <v>463</v>
      </c>
      <c r="F418" s="140" t="s">
        <v>875</v>
      </c>
      <c r="G418" s="141" t="s">
        <v>134</v>
      </c>
      <c r="H418" s="1170">
        <v>671.52</v>
      </c>
      <c r="I418" s="1170"/>
      <c r="J418" s="142"/>
      <c r="K418" s="143"/>
      <c r="L418" s="144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</row>
    <row r="419" spans="1:23" s="14" customFormat="1">
      <c r="B419" s="127"/>
      <c r="D419" s="123" t="s">
        <v>103</v>
      </c>
      <c r="E419" s="128" t="s">
        <v>1</v>
      </c>
      <c r="F419" s="129" t="s">
        <v>876</v>
      </c>
      <c r="H419" s="1172">
        <v>583.92999999999995</v>
      </c>
      <c r="I419" s="1167"/>
      <c r="L419" s="127"/>
    </row>
    <row r="420" spans="1:23" s="14" customFormat="1">
      <c r="B420" s="127"/>
      <c r="D420" s="123" t="s">
        <v>103</v>
      </c>
      <c r="F420" s="129" t="s">
        <v>877</v>
      </c>
      <c r="H420" s="1172">
        <v>671.52</v>
      </c>
      <c r="I420" s="1167"/>
      <c r="L420" s="127"/>
    </row>
    <row r="421" spans="1:23" s="2" customFormat="1" ht="33" customHeight="1">
      <c r="A421" s="29"/>
      <c r="B421" s="113"/>
      <c r="C421" s="114">
        <v>67</v>
      </c>
      <c r="D421" s="114" t="s">
        <v>97</v>
      </c>
      <c r="E421" s="115" t="s">
        <v>473</v>
      </c>
      <c r="F421" s="116" t="s">
        <v>474</v>
      </c>
      <c r="G421" s="117" t="s">
        <v>140</v>
      </c>
      <c r="H421" s="1165">
        <v>38.5</v>
      </c>
      <c r="I421" s="1165"/>
      <c r="J421" s="118"/>
      <c r="K421" s="119"/>
      <c r="L421" s="30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</row>
    <row r="422" spans="1:23" s="13" customFormat="1">
      <c r="B422" s="122"/>
      <c r="D422" s="123" t="s">
        <v>103</v>
      </c>
      <c r="E422" s="124" t="s">
        <v>1</v>
      </c>
      <c r="F422" s="125" t="s">
        <v>878</v>
      </c>
      <c r="H422" s="1174" t="s">
        <v>1</v>
      </c>
      <c r="I422" s="1166"/>
      <c r="L422" s="122"/>
    </row>
    <row r="423" spans="1:23" s="14" customFormat="1">
      <c r="B423" s="127"/>
      <c r="D423" s="123" t="s">
        <v>103</v>
      </c>
      <c r="E423" s="128" t="s">
        <v>1</v>
      </c>
      <c r="F423" s="129" t="s">
        <v>879</v>
      </c>
      <c r="H423" s="1172">
        <v>38.5</v>
      </c>
      <c r="I423" s="1167"/>
      <c r="L423" s="127"/>
    </row>
    <row r="424" spans="1:23" s="2" customFormat="1" ht="27.75" customHeight="1">
      <c r="A424" s="29"/>
      <c r="B424" s="113"/>
      <c r="C424" s="138">
        <v>68</v>
      </c>
      <c r="D424" s="138" t="s">
        <v>265</v>
      </c>
      <c r="E424" s="139" t="s">
        <v>476</v>
      </c>
      <c r="F424" s="140" t="s">
        <v>477</v>
      </c>
      <c r="G424" s="141" t="s">
        <v>134</v>
      </c>
      <c r="H424" s="1170">
        <v>9.6300000000000008</v>
      </c>
      <c r="I424" s="1170"/>
      <c r="J424" s="142"/>
      <c r="K424" s="143"/>
      <c r="L424" s="144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</row>
    <row r="425" spans="1:23" s="2" customFormat="1" ht="37.9" customHeight="1">
      <c r="A425" s="29"/>
      <c r="B425" s="113"/>
      <c r="C425" s="114">
        <v>69</v>
      </c>
      <c r="D425" s="114" t="s">
        <v>97</v>
      </c>
      <c r="E425" s="115" t="s">
        <v>480</v>
      </c>
      <c r="F425" s="116" t="s">
        <v>481</v>
      </c>
      <c r="G425" s="117" t="s">
        <v>140</v>
      </c>
      <c r="H425" s="1165">
        <v>88.36</v>
      </c>
      <c r="I425" s="1165"/>
      <c r="J425" s="118"/>
      <c r="K425" s="119"/>
      <c r="L425" s="30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</row>
    <row r="426" spans="1:23" s="2" customFormat="1" ht="24.2" customHeight="1">
      <c r="A426" s="29"/>
      <c r="B426" s="113"/>
      <c r="C426" s="138">
        <v>70</v>
      </c>
      <c r="D426" s="138" t="s">
        <v>265</v>
      </c>
      <c r="E426" s="139" t="s">
        <v>483</v>
      </c>
      <c r="F426" s="140" t="s">
        <v>484</v>
      </c>
      <c r="G426" s="141" t="s">
        <v>134</v>
      </c>
      <c r="H426" s="1170">
        <v>22.09</v>
      </c>
      <c r="I426" s="1170"/>
      <c r="J426" s="142"/>
      <c r="K426" s="143"/>
      <c r="L426" s="144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</row>
    <row r="427" spans="1:23" s="2" customFormat="1" ht="38.25" customHeight="1">
      <c r="A427" s="29"/>
      <c r="B427" s="113"/>
      <c r="C427" s="114">
        <v>71</v>
      </c>
      <c r="D427" s="114" t="s">
        <v>97</v>
      </c>
      <c r="E427" s="115" t="s">
        <v>487</v>
      </c>
      <c r="F427" s="116" t="s">
        <v>880</v>
      </c>
      <c r="G427" s="117" t="s">
        <v>140</v>
      </c>
      <c r="H427" s="1165">
        <v>107.52</v>
      </c>
      <c r="I427" s="1165"/>
      <c r="J427" s="118"/>
      <c r="K427" s="119"/>
      <c r="L427" s="30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</row>
    <row r="428" spans="1:23" s="13" customFormat="1">
      <c r="B428" s="122"/>
      <c r="D428" s="123" t="s">
        <v>103</v>
      </c>
      <c r="E428" s="124" t="s">
        <v>1</v>
      </c>
      <c r="F428" s="125" t="s">
        <v>740</v>
      </c>
      <c r="H428" s="1174" t="s">
        <v>1</v>
      </c>
      <c r="I428" s="1166"/>
      <c r="L428" s="122"/>
    </row>
    <row r="429" spans="1:23" s="14" customFormat="1">
      <c r="B429" s="127"/>
      <c r="D429" s="123" t="s">
        <v>103</v>
      </c>
      <c r="E429" s="128" t="s">
        <v>1</v>
      </c>
      <c r="F429" s="129" t="s">
        <v>881</v>
      </c>
      <c r="H429" s="1172">
        <v>43.56</v>
      </c>
      <c r="I429" s="1167"/>
      <c r="L429" s="127"/>
    </row>
    <row r="430" spans="1:23" s="13" customFormat="1">
      <c r="B430" s="122"/>
      <c r="D430" s="123" t="s">
        <v>103</v>
      </c>
      <c r="E430" s="124" t="s">
        <v>1</v>
      </c>
      <c r="F430" s="125" t="s">
        <v>882</v>
      </c>
      <c r="H430" s="1174" t="s">
        <v>1</v>
      </c>
      <c r="I430" s="1166"/>
      <c r="L430" s="122"/>
    </row>
    <row r="431" spans="1:23" s="14" customFormat="1">
      <c r="B431" s="127"/>
      <c r="D431" s="123" t="s">
        <v>103</v>
      </c>
      <c r="E431" s="128" t="s">
        <v>1</v>
      </c>
      <c r="F431" s="129" t="s">
        <v>883</v>
      </c>
      <c r="H431" s="1172">
        <v>51.16</v>
      </c>
      <c r="I431" s="1167"/>
      <c r="L431" s="127"/>
    </row>
    <row r="432" spans="1:23" s="13" customFormat="1">
      <c r="B432" s="122"/>
      <c r="D432" s="123" t="s">
        <v>103</v>
      </c>
      <c r="E432" s="124" t="s">
        <v>1</v>
      </c>
      <c r="F432" s="125" t="s">
        <v>884</v>
      </c>
      <c r="H432" s="1174" t="s">
        <v>1</v>
      </c>
      <c r="I432" s="1166"/>
      <c r="L432" s="122"/>
    </row>
    <row r="433" spans="1:23" s="14" customFormat="1">
      <c r="B433" s="127"/>
      <c r="D433" s="123" t="s">
        <v>103</v>
      </c>
      <c r="E433" s="128" t="s">
        <v>1</v>
      </c>
      <c r="F433" s="129" t="s">
        <v>885</v>
      </c>
      <c r="H433" s="1172">
        <v>12.8</v>
      </c>
      <c r="I433" s="1167"/>
      <c r="L433" s="127"/>
    </row>
    <row r="434" spans="1:23" s="15" customFormat="1">
      <c r="B434" s="133"/>
      <c r="D434" s="123" t="s">
        <v>103</v>
      </c>
      <c r="E434" s="134" t="s">
        <v>1</v>
      </c>
      <c r="F434" s="135" t="s">
        <v>131</v>
      </c>
      <c r="H434" s="1173">
        <v>107.52</v>
      </c>
      <c r="I434" s="1168"/>
      <c r="L434" s="133"/>
    </row>
    <row r="435" spans="1:23" s="2" customFormat="1" ht="26.25" customHeight="1">
      <c r="A435" s="29"/>
      <c r="B435" s="113"/>
      <c r="C435" s="138">
        <v>72</v>
      </c>
      <c r="D435" s="138" t="s">
        <v>265</v>
      </c>
      <c r="E435" s="1145" t="s">
        <v>476</v>
      </c>
      <c r="F435" s="140" t="s">
        <v>477</v>
      </c>
      <c r="G435" s="141" t="s">
        <v>134</v>
      </c>
      <c r="H435" s="1170">
        <v>44.08</v>
      </c>
      <c r="I435" s="1170"/>
      <c r="J435" s="142"/>
      <c r="K435" s="143"/>
      <c r="L435" s="144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</row>
    <row r="436" spans="1:23" s="2" customFormat="1" ht="42.75" customHeight="1">
      <c r="A436" s="29"/>
      <c r="B436" s="113"/>
      <c r="C436" s="1144">
        <v>146</v>
      </c>
      <c r="D436" s="1144" t="s">
        <v>97</v>
      </c>
      <c r="E436" s="1233" t="s">
        <v>886</v>
      </c>
      <c r="F436" s="1236" t="s">
        <v>887</v>
      </c>
      <c r="G436" s="117" t="s">
        <v>140</v>
      </c>
      <c r="H436" s="1165">
        <v>12.4</v>
      </c>
      <c r="I436" s="1165"/>
      <c r="J436" s="118"/>
      <c r="K436" s="119"/>
      <c r="L436" s="30"/>
      <c r="M436" s="29"/>
      <c r="N436" s="1379"/>
      <c r="O436" s="1379"/>
      <c r="P436" s="1379"/>
      <c r="Q436" s="29"/>
      <c r="R436" s="29"/>
      <c r="S436" s="29"/>
      <c r="T436" s="29"/>
      <c r="U436" s="29"/>
      <c r="V436" s="29"/>
      <c r="W436" s="29"/>
    </row>
    <row r="437" spans="1:23" s="2" customFormat="1" ht="21.75" customHeight="1">
      <c r="A437" s="29"/>
      <c r="B437" s="113"/>
      <c r="C437" s="165">
        <v>147</v>
      </c>
      <c r="D437" s="165" t="s">
        <v>265</v>
      </c>
      <c r="E437" s="166" t="s">
        <v>888</v>
      </c>
      <c r="F437" s="167" t="s">
        <v>889</v>
      </c>
      <c r="G437" s="141" t="s">
        <v>268</v>
      </c>
      <c r="H437" s="1170">
        <v>99.2</v>
      </c>
      <c r="I437" s="1170"/>
      <c r="J437" s="142"/>
      <c r="K437" s="143"/>
      <c r="L437" s="144"/>
      <c r="M437" s="29"/>
      <c r="N437" s="1379"/>
      <c r="O437" s="1379"/>
      <c r="P437" s="1379"/>
      <c r="Q437" s="29"/>
      <c r="R437" s="29"/>
      <c r="S437" s="29"/>
      <c r="T437" s="29"/>
      <c r="U437" s="29"/>
      <c r="V437" s="29"/>
      <c r="W437" s="29"/>
    </row>
    <row r="438" spans="1:23" s="2" customFormat="1" ht="18" customHeight="1">
      <c r="A438" s="29"/>
      <c r="B438" s="113"/>
      <c r="C438" s="165">
        <v>148</v>
      </c>
      <c r="D438" s="165" t="s">
        <v>265</v>
      </c>
      <c r="E438" s="166" t="s">
        <v>890</v>
      </c>
      <c r="F438" s="167" t="s">
        <v>891</v>
      </c>
      <c r="G438" s="141" t="s">
        <v>134</v>
      </c>
      <c r="H438" s="1170">
        <v>10.039999999999999</v>
      </c>
      <c r="I438" s="1170"/>
      <c r="J438" s="142"/>
      <c r="K438" s="143"/>
      <c r="L438" s="144"/>
      <c r="M438" s="29"/>
      <c r="N438" s="1379"/>
      <c r="O438" s="1379"/>
      <c r="P438" s="1379"/>
      <c r="Q438" s="29"/>
      <c r="R438" s="29"/>
      <c r="S438" s="29"/>
      <c r="T438" s="29"/>
      <c r="U438" s="29"/>
      <c r="V438" s="29"/>
      <c r="W438" s="29"/>
    </row>
    <row r="439" spans="1:23" s="2" customFormat="1" ht="29.25" customHeight="1">
      <c r="A439" s="29"/>
      <c r="B439" s="113"/>
      <c r="C439" s="114">
        <v>73</v>
      </c>
      <c r="D439" s="114" t="s">
        <v>97</v>
      </c>
      <c r="E439" s="115" t="s">
        <v>492</v>
      </c>
      <c r="F439" s="116" t="s">
        <v>493</v>
      </c>
      <c r="G439" s="117" t="s">
        <v>416</v>
      </c>
      <c r="H439" s="1165"/>
      <c r="I439" s="1165">
        <v>2.8</v>
      </c>
      <c r="J439" s="118"/>
      <c r="K439" s="119"/>
      <c r="L439" s="30"/>
      <c r="M439" s="29"/>
      <c r="N439" s="1379"/>
      <c r="O439" s="1379"/>
      <c r="P439" s="1379"/>
      <c r="Q439" s="29"/>
      <c r="R439" s="29"/>
      <c r="S439" s="29"/>
      <c r="T439" s="29"/>
      <c r="U439" s="29"/>
      <c r="V439" s="29"/>
      <c r="W439" s="29"/>
    </row>
    <row r="440" spans="1:23" s="12" customFormat="1" ht="22.9" customHeight="1">
      <c r="B440" s="104"/>
      <c r="D440" s="105" t="s">
        <v>49</v>
      </c>
      <c r="E440" s="111" t="s">
        <v>494</v>
      </c>
      <c r="F440" s="111" t="s">
        <v>495</v>
      </c>
      <c r="H440" s="162"/>
      <c r="I440" s="1169"/>
      <c r="J440" s="112"/>
      <c r="L440" s="104"/>
      <c r="P440" s="176"/>
    </row>
    <row r="441" spans="1:23" s="2" customFormat="1" ht="29.25" customHeight="1">
      <c r="A441" s="29"/>
      <c r="B441" s="113"/>
      <c r="C441" s="114">
        <v>74</v>
      </c>
      <c r="D441" s="114" t="s">
        <v>97</v>
      </c>
      <c r="E441" s="115" t="s">
        <v>497</v>
      </c>
      <c r="F441" s="116" t="s">
        <v>498</v>
      </c>
      <c r="G441" s="117" t="s">
        <v>134</v>
      </c>
      <c r="H441" s="1165">
        <v>550.78</v>
      </c>
      <c r="I441" s="1165"/>
      <c r="J441" s="118"/>
      <c r="K441" s="119"/>
      <c r="L441" s="30"/>
      <c r="M441" s="29"/>
      <c r="N441" s="29"/>
      <c r="O441" s="29"/>
      <c r="P441" s="176"/>
      <c r="Q441" s="29"/>
      <c r="R441" s="29"/>
      <c r="S441" s="29"/>
      <c r="T441" s="29"/>
      <c r="U441" s="29"/>
      <c r="V441" s="29"/>
      <c r="W441" s="29"/>
    </row>
    <row r="442" spans="1:23" s="13" customFormat="1">
      <c r="B442" s="122"/>
      <c r="D442" s="123" t="s">
        <v>103</v>
      </c>
      <c r="E442" s="124" t="s">
        <v>1</v>
      </c>
      <c r="F442" s="125" t="s">
        <v>793</v>
      </c>
      <c r="H442" s="1174" t="s">
        <v>1</v>
      </c>
      <c r="I442" s="1166"/>
      <c r="L442" s="122"/>
    </row>
    <row r="443" spans="1:23" s="14" customFormat="1">
      <c r="B443" s="127"/>
      <c r="D443" s="123" t="s">
        <v>103</v>
      </c>
      <c r="E443" s="128" t="s">
        <v>1</v>
      </c>
      <c r="F443" s="129" t="s">
        <v>892</v>
      </c>
      <c r="H443" s="1172">
        <v>224.63</v>
      </c>
      <c r="I443" s="1167"/>
      <c r="L443" s="127"/>
    </row>
    <row r="444" spans="1:23" s="13" customFormat="1">
      <c r="B444" s="122"/>
      <c r="D444" s="123" t="s">
        <v>103</v>
      </c>
      <c r="E444" s="124" t="s">
        <v>1</v>
      </c>
      <c r="F444" s="125" t="s">
        <v>868</v>
      </c>
      <c r="H444" s="1174" t="s">
        <v>1</v>
      </c>
      <c r="I444" s="1166"/>
      <c r="L444" s="122"/>
    </row>
    <row r="445" spans="1:23" s="14" customFormat="1">
      <c r="B445" s="127"/>
      <c r="D445" s="123" t="s">
        <v>103</v>
      </c>
      <c r="E445" s="128" t="s">
        <v>1</v>
      </c>
      <c r="F445" s="129" t="s">
        <v>893</v>
      </c>
      <c r="H445" s="1172">
        <v>326.14999999999998</v>
      </c>
      <c r="I445" s="1167"/>
      <c r="L445" s="127"/>
    </row>
    <row r="446" spans="1:23" s="15" customFormat="1">
      <c r="B446" s="133"/>
      <c r="D446" s="123" t="s">
        <v>103</v>
      </c>
      <c r="E446" s="134" t="s">
        <v>1</v>
      </c>
      <c r="F446" s="135" t="s">
        <v>131</v>
      </c>
      <c r="H446" s="1173">
        <v>550.78</v>
      </c>
      <c r="I446" s="1168"/>
      <c r="L446" s="133"/>
    </row>
    <row r="447" spans="1:23" s="2" customFormat="1" ht="29.25" customHeight="1">
      <c r="A447" s="29"/>
      <c r="B447" s="113"/>
      <c r="C447" s="138">
        <v>75</v>
      </c>
      <c r="D447" s="138" t="s">
        <v>265</v>
      </c>
      <c r="E447" s="139" t="s">
        <v>500</v>
      </c>
      <c r="F447" s="140" t="s">
        <v>501</v>
      </c>
      <c r="G447" s="141" t="s">
        <v>134</v>
      </c>
      <c r="H447" s="1170">
        <v>1145.6199999999999</v>
      </c>
      <c r="I447" s="1170"/>
      <c r="J447" s="142"/>
      <c r="K447" s="143"/>
      <c r="L447" s="144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</row>
    <row r="448" spans="1:23" s="14" customFormat="1">
      <c r="B448" s="127"/>
      <c r="D448" s="123" t="s">
        <v>103</v>
      </c>
      <c r="F448" s="129" t="s">
        <v>894</v>
      </c>
      <c r="H448" s="1172">
        <v>1145.6199999999999</v>
      </c>
      <c r="I448" s="1167"/>
      <c r="L448" s="127"/>
    </row>
    <row r="449" spans="1:23" s="2" customFormat="1" ht="21.75" customHeight="1">
      <c r="A449" s="29"/>
      <c r="B449" s="113"/>
      <c r="C449" s="114">
        <v>76</v>
      </c>
      <c r="D449" s="114" t="s">
        <v>97</v>
      </c>
      <c r="E449" s="115" t="s">
        <v>504</v>
      </c>
      <c r="F449" s="116" t="s">
        <v>505</v>
      </c>
      <c r="G449" s="117" t="s">
        <v>134</v>
      </c>
      <c r="H449" s="1165">
        <v>22.09</v>
      </c>
      <c r="I449" s="1165"/>
      <c r="J449" s="118"/>
      <c r="K449" s="119"/>
      <c r="L449" s="30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</row>
    <row r="450" spans="1:23" s="14" customFormat="1">
      <c r="B450" s="127"/>
      <c r="D450" s="123" t="s">
        <v>103</v>
      </c>
      <c r="E450" s="128" t="s">
        <v>1</v>
      </c>
      <c r="F450" s="129" t="s">
        <v>895</v>
      </c>
      <c r="H450" s="1172">
        <v>22.09</v>
      </c>
      <c r="I450" s="1167"/>
      <c r="L450" s="127"/>
    </row>
    <row r="451" spans="1:23" s="2" customFormat="1" ht="27.75" customHeight="1">
      <c r="A451" s="29"/>
      <c r="B451" s="113"/>
      <c r="C451" s="138">
        <v>77</v>
      </c>
      <c r="D451" s="138" t="s">
        <v>265</v>
      </c>
      <c r="E451" s="139" t="s">
        <v>508</v>
      </c>
      <c r="F451" s="140" t="s">
        <v>509</v>
      </c>
      <c r="G451" s="141" t="s">
        <v>134</v>
      </c>
      <c r="H451" s="1170">
        <v>22.53</v>
      </c>
      <c r="I451" s="1170"/>
      <c r="J451" s="142"/>
      <c r="K451" s="143"/>
      <c r="L451" s="144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</row>
    <row r="452" spans="1:23" s="14" customFormat="1">
      <c r="B452" s="127"/>
      <c r="D452" s="123" t="s">
        <v>103</v>
      </c>
      <c r="F452" s="129" t="s">
        <v>896</v>
      </c>
      <c r="H452" s="1172">
        <v>22.53</v>
      </c>
      <c r="I452" s="1167"/>
      <c r="L452" s="127"/>
    </row>
    <row r="453" spans="1:23" s="2" customFormat="1" ht="28.5" customHeight="1">
      <c r="A453" s="29"/>
      <c r="B453" s="113"/>
      <c r="C453" s="114">
        <v>78</v>
      </c>
      <c r="D453" s="114" t="s">
        <v>97</v>
      </c>
      <c r="E453" s="115" t="s">
        <v>512</v>
      </c>
      <c r="F453" s="116" t="s">
        <v>513</v>
      </c>
      <c r="G453" s="117" t="s">
        <v>416</v>
      </c>
      <c r="H453" s="1165"/>
      <c r="I453" s="1165">
        <v>1.4</v>
      </c>
      <c r="J453" s="118"/>
      <c r="K453" s="119"/>
      <c r="L453" s="30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</row>
    <row r="454" spans="1:23" s="12" customFormat="1" ht="22.9" customHeight="1">
      <c r="B454" s="104"/>
      <c r="D454" s="105" t="s">
        <v>49</v>
      </c>
      <c r="E454" s="111" t="s">
        <v>514</v>
      </c>
      <c r="F454" s="111" t="s">
        <v>515</v>
      </c>
      <c r="H454" s="162"/>
      <c r="I454" s="1169"/>
      <c r="J454" s="112"/>
      <c r="L454" s="104"/>
    </row>
    <row r="455" spans="1:23" s="2" customFormat="1" ht="16.5" customHeight="1">
      <c r="A455" s="29"/>
      <c r="B455" s="113"/>
      <c r="C455" s="114">
        <v>79</v>
      </c>
      <c r="D455" s="114" t="s">
        <v>97</v>
      </c>
      <c r="E455" s="115" t="s">
        <v>522</v>
      </c>
      <c r="F455" s="116" t="s">
        <v>523</v>
      </c>
      <c r="G455" s="117" t="s">
        <v>268</v>
      </c>
      <c r="H455" s="1165">
        <v>2</v>
      </c>
      <c r="I455" s="1165"/>
      <c r="J455" s="118"/>
      <c r="K455" s="119"/>
      <c r="L455" s="30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</row>
    <row r="456" spans="1:23" s="2" customFormat="1" ht="27.75" customHeight="1">
      <c r="A456" s="29"/>
      <c r="B456" s="113"/>
      <c r="C456" s="114">
        <v>80</v>
      </c>
      <c r="D456" s="114" t="s">
        <v>97</v>
      </c>
      <c r="E456" s="115" t="s">
        <v>525</v>
      </c>
      <c r="F456" s="116" t="s">
        <v>897</v>
      </c>
      <c r="G456" s="117" t="s">
        <v>268</v>
      </c>
      <c r="H456" s="1165">
        <v>2</v>
      </c>
      <c r="I456" s="1165"/>
      <c r="J456" s="118"/>
      <c r="K456" s="119"/>
      <c r="L456" s="30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</row>
    <row r="457" spans="1:23" s="2" customFormat="1" ht="45.75" customHeight="1">
      <c r="A457" s="29"/>
      <c r="B457" s="113"/>
      <c r="C457" s="138">
        <v>81</v>
      </c>
      <c r="D457" s="138" t="s">
        <v>265</v>
      </c>
      <c r="E457" s="139" t="s">
        <v>528</v>
      </c>
      <c r="F457" s="140" t="s">
        <v>529</v>
      </c>
      <c r="G457" s="141" t="s">
        <v>268</v>
      </c>
      <c r="H457" s="1170">
        <v>2</v>
      </c>
      <c r="I457" s="1170"/>
      <c r="J457" s="142"/>
      <c r="K457" s="143"/>
      <c r="L457" s="144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</row>
    <row r="458" spans="1:23" s="2" customFormat="1" ht="29.25" customHeight="1">
      <c r="A458" s="29"/>
      <c r="B458" s="113"/>
      <c r="C458" s="114">
        <v>82</v>
      </c>
      <c r="D458" s="114" t="s">
        <v>97</v>
      </c>
      <c r="E458" s="115" t="s">
        <v>531</v>
      </c>
      <c r="F458" s="116" t="s">
        <v>532</v>
      </c>
      <c r="G458" s="117" t="s">
        <v>416</v>
      </c>
      <c r="H458" s="1165"/>
      <c r="I458" s="1165">
        <v>1.1000000000000001</v>
      </c>
      <c r="J458" s="118"/>
      <c r="K458" s="119"/>
      <c r="L458" s="30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</row>
    <row r="459" spans="1:23" s="12" customFormat="1" ht="22.9" customHeight="1">
      <c r="B459" s="104"/>
      <c r="D459" s="105" t="s">
        <v>49</v>
      </c>
      <c r="E459" s="111" t="s">
        <v>898</v>
      </c>
      <c r="F459" s="111" t="s">
        <v>899</v>
      </c>
      <c r="H459" s="162"/>
      <c r="I459" s="1169"/>
      <c r="J459" s="112"/>
      <c r="L459" s="104"/>
    </row>
    <row r="460" spans="1:23" s="2" customFormat="1" ht="26.25" customHeight="1">
      <c r="A460" s="29"/>
      <c r="B460" s="113"/>
      <c r="C460" s="114">
        <v>83</v>
      </c>
      <c r="D460" s="114" t="s">
        <v>97</v>
      </c>
      <c r="E460" s="115" t="s">
        <v>900</v>
      </c>
      <c r="F460" s="116" t="s">
        <v>901</v>
      </c>
      <c r="G460" s="117" t="s">
        <v>268</v>
      </c>
      <c r="H460" s="1165">
        <v>50</v>
      </c>
      <c r="I460" s="1165"/>
      <c r="J460" s="118"/>
      <c r="K460" s="119"/>
      <c r="L460" s="30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</row>
    <row r="461" spans="1:23" s="2" customFormat="1" ht="21.75" customHeight="1">
      <c r="A461" s="29"/>
      <c r="B461" s="113"/>
      <c r="C461" s="138">
        <v>84</v>
      </c>
      <c r="D461" s="138" t="s">
        <v>265</v>
      </c>
      <c r="E461" s="139" t="s">
        <v>902</v>
      </c>
      <c r="F461" s="140" t="s">
        <v>903</v>
      </c>
      <c r="G461" s="141" t="s">
        <v>268</v>
      </c>
      <c r="H461" s="1170">
        <v>50</v>
      </c>
      <c r="I461" s="1170"/>
      <c r="J461" s="142"/>
      <c r="K461" s="143"/>
      <c r="L461" s="144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</row>
    <row r="462" spans="1:23" s="2" customFormat="1" ht="30.75" customHeight="1">
      <c r="A462" s="29"/>
      <c r="B462" s="113"/>
      <c r="C462" s="114">
        <v>85</v>
      </c>
      <c r="D462" s="114" t="s">
        <v>97</v>
      </c>
      <c r="E462" s="115" t="s">
        <v>904</v>
      </c>
      <c r="F462" s="116" t="s">
        <v>905</v>
      </c>
      <c r="G462" s="117" t="s">
        <v>416</v>
      </c>
      <c r="H462" s="1165"/>
      <c r="I462" s="1165">
        <v>4.5</v>
      </c>
      <c r="J462" s="118"/>
      <c r="K462" s="119"/>
      <c r="L462" s="30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</row>
    <row r="463" spans="1:23" s="12" customFormat="1" ht="22.9" customHeight="1">
      <c r="B463" s="104"/>
      <c r="D463" s="105" t="s">
        <v>49</v>
      </c>
      <c r="E463" s="111" t="s">
        <v>533</v>
      </c>
      <c r="F463" s="111" t="s">
        <v>534</v>
      </c>
      <c r="I463" s="107"/>
      <c r="J463" s="112"/>
      <c r="L463" s="104"/>
    </row>
    <row r="464" spans="1:23" s="2" customFormat="1" ht="30" customHeight="1">
      <c r="A464" s="29"/>
      <c r="B464" s="113"/>
      <c r="C464" s="114">
        <v>86</v>
      </c>
      <c r="D464" s="114" t="s">
        <v>97</v>
      </c>
      <c r="E464" s="115" t="s">
        <v>536</v>
      </c>
      <c r="F464" s="116" t="s">
        <v>537</v>
      </c>
      <c r="G464" s="117" t="s">
        <v>140</v>
      </c>
      <c r="H464" s="118">
        <v>51</v>
      </c>
      <c r="I464" s="1165"/>
      <c r="J464" s="118"/>
      <c r="K464" s="119"/>
      <c r="L464" s="30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</row>
    <row r="465" spans="1:23" s="2" customFormat="1" ht="26.25" customHeight="1">
      <c r="A465" s="29"/>
      <c r="B465" s="113"/>
      <c r="C465" s="114">
        <v>87</v>
      </c>
      <c r="D465" s="114" t="s">
        <v>97</v>
      </c>
      <c r="E465" s="115" t="s">
        <v>539</v>
      </c>
      <c r="F465" s="116" t="s">
        <v>540</v>
      </c>
      <c r="G465" s="117" t="s">
        <v>140</v>
      </c>
      <c r="H465" s="118">
        <v>51</v>
      </c>
      <c r="I465" s="1165"/>
      <c r="J465" s="118"/>
      <c r="K465" s="119"/>
      <c r="L465" s="30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</row>
    <row r="466" spans="1:23" s="2" customFormat="1" ht="33" customHeight="1">
      <c r="A466" s="29"/>
      <c r="B466" s="113"/>
      <c r="C466" s="114">
        <v>88</v>
      </c>
      <c r="D466" s="114" t="s">
        <v>97</v>
      </c>
      <c r="E466" s="115" t="s">
        <v>542</v>
      </c>
      <c r="F466" s="116" t="s">
        <v>906</v>
      </c>
      <c r="G466" s="117" t="s">
        <v>268</v>
      </c>
      <c r="H466" s="118">
        <v>4</v>
      </c>
      <c r="I466" s="1165"/>
      <c r="J466" s="118"/>
      <c r="K466" s="119"/>
      <c r="L466" s="30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</row>
    <row r="467" spans="1:23" s="2" customFormat="1" ht="42" customHeight="1">
      <c r="A467" s="29"/>
      <c r="B467" s="113"/>
      <c r="C467" s="114">
        <v>89</v>
      </c>
      <c r="D467" s="114" t="s">
        <v>97</v>
      </c>
      <c r="E467" s="115" t="s">
        <v>545</v>
      </c>
      <c r="F467" s="116" t="s">
        <v>907</v>
      </c>
      <c r="G467" s="117" t="s">
        <v>268</v>
      </c>
      <c r="H467" s="118">
        <v>4</v>
      </c>
      <c r="I467" s="1165"/>
      <c r="J467" s="118"/>
      <c r="K467" s="119"/>
      <c r="L467" s="30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</row>
    <row r="468" spans="1:23" s="2" customFormat="1" ht="21.75" customHeight="1">
      <c r="A468" s="29"/>
      <c r="B468" s="113"/>
      <c r="C468" s="138">
        <v>90</v>
      </c>
      <c r="D468" s="138" t="s">
        <v>265</v>
      </c>
      <c r="E468" s="139" t="s">
        <v>548</v>
      </c>
      <c r="F468" s="140" t="s">
        <v>549</v>
      </c>
      <c r="G468" s="141" t="s">
        <v>268</v>
      </c>
      <c r="H468" s="142">
        <v>4</v>
      </c>
      <c r="I468" s="1170"/>
      <c r="J468" s="142"/>
      <c r="K468" s="143"/>
      <c r="L468" s="144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</row>
    <row r="469" spans="1:23" s="2" customFormat="1" ht="29.25" customHeight="1">
      <c r="A469" s="29"/>
      <c r="B469" s="113"/>
      <c r="C469" s="114">
        <v>91</v>
      </c>
      <c r="D469" s="114" t="s">
        <v>97</v>
      </c>
      <c r="E469" s="115" t="s">
        <v>551</v>
      </c>
      <c r="F469" s="116" t="s">
        <v>552</v>
      </c>
      <c r="G469" s="117" t="s">
        <v>268</v>
      </c>
      <c r="H469" s="118">
        <v>4</v>
      </c>
      <c r="I469" s="1165"/>
      <c r="J469" s="118"/>
      <c r="K469" s="119"/>
      <c r="L469" s="30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</row>
    <row r="470" spans="1:23" s="2" customFormat="1" ht="27.75" customHeight="1">
      <c r="A470" s="29"/>
      <c r="B470" s="113"/>
      <c r="C470" s="114">
        <v>92</v>
      </c>
      <c r="D470" s="114" t="s">
        <v>97</v>
      </c>
      <c r="E470" s="115" t="s">
        <v>554</v>
      </c>
      <c r="F470" s="116" t="s">
        <v>555</v>
      </c>
      <c r="G470" s="117" t="s">
        <v>140</v>
      </c>
      <c r="H470" s="118">
        <v>89.34</v>
      </c>
      <c r="I470" s="1165"/>
      <c r="J470" s="118"/>
      <c r="K470" s="119"/>
      <c r="L470" s="30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</row>
    <row r="471" spans="1:23" s="14" customFormat="1">
      <c r="B471" s="127"/>
      <c r="D471" s="123" t="s">
        <v>103</v>
      </c>
      <c r="E471" s="128" t="s">
        <v>1</v>
      </c>
      <c r="F471" s="129" t="s">
        <v>828</v>
      </c>
      <c r="H471" s="130">
        <v>17.7</v>
      </c>
      <c r="I471" s="1167"/>
      <c r="L471" s="127"/>
    </row>
    <row r="472" spans="1:23" s="14" customFormat="1">
      <c r="B472" s="127"/>
      <c r="D472" s="123" t="s">
        <v>103</v>
      </c>
      <c r="E472" s="128" t="s">
        <v>1</v>
      </c>
      <c r="F472" s="129" t="s">
        <v>829</v>
      </c>
      <c r="H472" s="130">
        <v>4.3499999999999996</v>
      </c>
      <c r="I472" s="1167"/>
      <c r="L472" s="127"/>
    </row>
    <row r="473" spans="1:23" s="14" customFormat="1">
      <c r="B473" s="127"/>
      <c r="D473" s="123" t="s">
        <v>103</v>
      </c>
      <c r="E473" s="128" t="s">
        <v>1</v>
      </c>
      <c r="F473" s="129" t="s">
        <v>830</v>
      </c>
      <c r="H473" s="130">
        <v>18.88</v>
      </c>
      <c r="I473" s="1167"/>
      <c r="L473" s="127"/>
    </row>
    <row r="474" spans="1:23" s="14" customFormat="1">
      <c r="B474" s="127"/>
      <c r="D474" s="123" t="s">
        <v>103</v>
      </c>
      <c r="E474" s="128" t="s">
        <v>1</v>
      </c>
      <c r="F474" s="129" t="s">
        <v>831</v>
      </c>
      <c r="H474" s="130">
        <v>1.8</v>
      </c>
      <c r="I474" s="1167"/>
      <c r="L474" s="127"/>
    </row>
    <row r="475" spans="1:23" s="14" customFormat="1">
      <c r="B475" s="127"/>
      <c r="D475" s="123" t="s">
        <v>103</v>
      </c>
      <c r="E475" s="128" t="s">
        <v>1</v>
      </c>
      <c r="F475" s="129" t="s">
        <v>832</v>
      </c>
      <c r="H475" s="130">
        <v>28.32</v>
      </c>
      <c r="I475" s="1167"/>
      <c r="L475" s="127"/>
    </row>
    <row r="476" spans="1:23" s="14" customFormat="1">
      <c r="B476" s="127"/>
      <c r="D476" s="123" t="s">
        <v>103</v>
      </c>
      <c r="E476" s="128" t="s">
        <v>1</v>
      </c>
      <c r="F476" s="129" t="s">
        <v>833</v>
      </c>
      <c r="H476" s="130">
        <v>9.44</v>
      </c>
      <c r="I476" s="1167"/>
      <c r="L476" s="127"/>
    </row>
    <row r="477" spans="1:23" s="14" customFormat="1">
      <c r="B477" s="127"/>
      <c r="D477" s="123" t="s">
        <v>103</v>
      </c>
      <c r="E477" s="128" t="s">
        <v>1</v>
      </c>
      <c r="F477" s="129" t="s">
        <v>834</v>
      </c>
      <c r="H477" s="130">
        <v>7.87</v>
      </c>
      <c r="I477" s="1167"/>
      <c r="L477" s="127"/>
    </row>
    <row r="478" spans="1:23" s="14" customFormat="1">
      <c r="B478" s="127"/>
      <c r="D478" s="123" t="s">
        <v>103</v>
      </c>
      <c r="E478" s="128"/>
      <c r="F478" s="129">
        <v>0.98</v>
      </c>
      <c r="H478" s="130">
        <v>0.98</v>
      </c>
      <c r="I478" s="1167"/>
      <c r="L478" s="127"/>
    </row>
    <row r="479" spans="1:23" s="15" customFormat="1">
      <c r="B479" s="133"/>
      <c r="D479" s="123" t="s">
        <v>103</v>
      </c>
      <c r="E479" s="134" t="s">
        <v>1</v>
      </c>
      <c r="F479" s="135" t="s">
        <v>131</v>
      </c>
      <c r="H479" s="136">
        <v>89.34</v>
      </c>
      <c r="I479" s="1168"/>
      <c r="L479" s="133"/>
      <c r="N479" s="136"/>
    </row>
    <row r="480" spans="1:23" s="2" customFormat="1" ht="30" customHeight="1">
      <c r="A480" s="29"/>
      <c r="B480" s="113"/>
      <c r="C480" s="114">
        <v>93</v>
      </c>
      <c r="D480" s="114" t="s">
        <v>97</v>
      </c>
      <c r="E480" s="115" t="s">
        <v>558</v>
      </c>
      <c r="F480" s="116" t="s">
        <v>559</v>
      </c>
      <c r="G480" s="117" t="s">
        <v>140</v>
      </c>
      <c r="H480" s="118">
        <v>89.54</v>
      </c>
      <c r="I480" s="1165"/>
      <c r="J480" s="118"/>
      <c r="K480" s="119"/>
      <c r="L480" s="30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</row>
    <row r="481" spans="1:23" s="2" customFormat="1" ht="38.25" customHeight="1">
      <c r="A481" s="29"/>
      <c r="B481" s="113"/>
      <c r="C481" s="114">
        <v>94</v>
      </c>
      <c r="D481" s="114" t="s">
        <v>97</v>
      </c>
      <c r="E481" s="115" t="s">
        <v>561</v>
      </c>
      <c r="F481" s="116" t="s">
        <v>908</v>
      </c>
      <c r="G481" s="117" t="s">
        <v>140</v>
      </c>
      <c r="H481" s="118">
        <v>38.5</v>
      </c>
      <c r="I481" s="1165"/>
      <c r="J481" s="118"/>
      <c r="K481" s="119"/>
      <c r="L481" s="30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</row>
    <row r="482" spans="1:23" s="14" customFormat="1">
      <c r="B482" s="127"/>
      <c r="D482" s="123" t="s">
        <v>103</v>
      </c>
      <c r="E482" s="128" t="s">
        <v>1</v>
      </c>
      <c r="F482" s="129" t="s">
        <v>879</v>
      </c>
      <c r="H482" s="130">
        <v>38.5</v>
      </c>
      <c r="I482" s="1167"/>
      <c r="L482" s="127"/>
    </row>
    <row r="483" spans="1:23" s="2" customFormat="1" ht="27.75" customHeight="1">
      <c r="A483" s="29"/>
      <c r="B483" s="113"/>
      <c r="C483" s="114">
        <v>95</v>
      </c>
      <c r="D483" s="114" t="s">
        <v>97</v>
      </c>
      <c r="E483" s="115" t="s">
        <v>564</v>
      </c>
      <c r="F483" s="116" t="s">
        <v>565</v>
      </c>
      <c r="G483" s="117" t="s">
        <v>140</v>
      </c>
      <c r="H483" s="118">
        <v>38.5</v>
      </c>
      <c r="I483" s="1165"/>
      <c r="J483" s="118"/>
      <c r="K483" s="119"/>
      <c r="L483" s="30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</row>
    <row r="484" spans="1:23" s="14" customFormat="1">
      <c r="B484" s="127"/>
      <c r="D484" s="123" t="s">
        <v>103</v>
      </c>
      <c r="E484" s="128" t="s">
        <v>1</v>
      </c>
      <c r="F484" s="129" t="s">
        <v>879</v>
      </c>
      <c r="H484" s="130">
        <v>38.5</v>
      </c>
      <c r="I484" s="1167"/>
      <c r="L484" s="127"/>
    </row>
    <row r="485" spans="1:23" s="2" customFormat="1" ht="33" customHeight="1">
      <c r="A485" s="29"/>
      <c r="B485" s="113"/>
      <c r="C485" s="114">
        <v>96</v>
      </c>
      <c r="D485" s="114" t="s">
        <v>97</v>
      </c>
      <c r="E485" s="115" t="s">
        <v>570</v>
      </c>
      <c r="F485" s="116" t="s">
        <v>909</v>
      </c>
      <c r="G485" s="117" t="s">
        <v>140</v>
      </c>
      <c r="H485" s="118">
        <v>48</v>
      </c>
      <c r="I485" s="1165"/>
      <c r="J485" s="118"/>
      <c r="K485" s="119"/>
      <c r="L485" s="30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</row>
    <row r="486" spans="1:23" s="2" customFormat="1" ht="33" customHeight="1">
      <c r="A486" s="29"/>
      <c r="B486" s="113"/>
      <c r="C486" s="114">
        <v>97</v>
      </c>
      <c r="D486" s="114" t="s">
        <v>97</v>
      </c>
      <c r="E486" s="115" t="s">
        <v>910</v>
      </c>
      <c r="F486" s="116" t="s">
        <v>911</v>
      </c>
      <c r="G486" s="117" t="s">
        <v>140</v>
      </c>
      <c r="H486" s="1165">
        <v>12.8</v>
      </c>
      <c r="I486" s="1165"/>
      <c r="J486" s="118"/>
      <c r="K486" s="119"/>
      <c r="L486" s="30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</row>
    <row r="487" spans="1:23" s="2" customFormat="1" ht="32.25" customHeight="1">
      <c r="A487" s="29"/>
      <c r="B487" s="113"/>
      <c r="C487" s="114">
        <v>98</v>
      </c>
      <c r="D487" s="114" t="s">
        <v>97</v>
      </c>
      <c r="E487" s="115" t="s">
        <v>572</v>
      </c>
      <c r="F487" s="116" t="s">
        <v>573</v>
      </c>
      <c r="G487" s="117" t="s">
        <v>140</v>
      </c>
      <c r="H487" s="1165">
        <v>60.8</v>
      </c>
      <c r="I487" s="1165"/>
      <c r="J487" s="118"/>
      <c r="K487" s="119"/>
      <c r="L487" s="30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</row>
    <row r="488" spans="1:23" s="14" customFormat="1">
      <c r="B488" s="127"/>
      <c r="D488" s="123" t="s">
        <v>103</v>
      </c>
      <c r="E488" s="128" t="s">
        <v>1</v>
      </c>
      <c r="F488" s="129" t="s">
        <v>912</v>
      </c>
      <c r="H488" s="1172">
        <v>60.8</v>
      </c>
      <c r="I488" s="1167"/>
      <c r="L488" s="127"/>
    </row>
    <row r="489" spans="1:23" s="2" customFormat="1" ht="40.5" customHeight="1">
      <c r="A489" s="29"/>
      <c r="B489" s="113"/>
      <c r="C489" s="114">
        <v>99</v>
      </c>
      <c r="D489" s="114" t="s">
        <v>97</v>
      </c>
      <c r="E489" s="115" t="s">
        <v>582</v>
      </c>
      <c r="F489" s="116" t="s">
        <v>913</v>
      </c>
      <c r="G489" s="117" t="s">
        <v>268</v>
      </c>
      <c r="H489" s="1165">
        <v>4</v>
      </c>
      <c r="I489" s="1165"/>
      <c r="J489" s="118"/>
      <c r="K489" s="119"/>
      <c r="L489" s="30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</row>
    <row r="490" spans="1:23" s="2" customFormat="1" ht="30.75" customHeight="1">
      <c r="A490" s="29"/>
      <c r="B490" s="113"/>
      <c r="C490" s="138">
        <v>100</v>
      </c>
      <c r="D490" s="138" t="s">
        <v>265</v>
      </c>
      <c r="E490" s="139" t="s">
        <v>585</v>
      </c>
      <c r="F490" s="140" t="s">
        <v>586</v>
      </c>
      <c r="G490" s="141" t="s">
        <v>268</v>
      </c>
      <c r="H490" s="1170">
        <v>4</v>
      </c>
      <c r="I490" s="1170"/>
      <c r="J490" s="142"/>
      <c r="K490" s="143"/>
      <c r="L490" s="144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</row>
    <row r="491" spans="1:23" s="2" customFormat="1" ht="29.25" customHeight="1">
      <c r="A491" s="29"/>
      <c r="B491" s="113"/>
      <c r="C491" s="114">
        <v>101</v>
      </c>
      <c r="D491" s="114" t="s">
        <v>97</v>
      </c>
      <c r="E491" s="115" t="s">
        <v>588</v>
      </c>
      <c r="F491" s="116" t="s">
        <v>914</v>
      </c>
      <c r="G491" s="117" t="s">
        <v>140</v>
      </c>
      <c r="H491" s="1165">
        <v>10</v>
      </c>
      <c r="I491" s="1165"/>
      <c r="J491" s="118"/>
      <c r="K491" s="119"/>
      <c r="L491" s="30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</row>
    <row r="492" spans="1:23" s="2" customFormat="1" ht="27.75" customHeight="1">
      <c r="A492" s="29"/>
      <c r="B492" s="113"/>
      <c r="C492" s="114">
        <v>102</v>
      </c>
      <c r="D492" s="114" t="s">
        <v>97</v>
      </c>
      <c r="E492" s="115" t="s">
        <v>591</v>
      </c>
      <c r="F492" s="116" t="s">
        <v>592</v>
      </c>
      <c r="G492" s="117" t="s">
        <v>140</v>
      </c>
      <c r="H492" s="1165">
        <v>10</v>
      </c>
      <c r="I492" s="1165"/>
      <c r="J492" s="118"/>
      <c r="K492" s="119"/>
      <c r="L492" s="30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</row>
    <row r="493" spans="1:23" s="2" customFormat="1" ht="30" customHeight="1">
      <c r="A493" s="29"/>
      <c r="B493" s="113"/>
      <c r="C493" s="114">
        <v>103</v>
      </c>
      <c r="D493" s="114" t="s">
        <v>97</v>
      </c>
      <c r="E493" s="115" t="s">
        <v>594</v>
      </c>
      <c r="F493" s="116" t="s">
        <v>595</v>
      </c>
      <c r="G493" s="117" t="s">
        <v>416</v>
      </c>
      <c r="H493" s="1165"/>
      <c r="I493" s="1165">
        <v>1.9</v>
      </c>
      <c r="J493" s="118"/>
      <c r="K493" s="119"/>
      <c r="L493" s="30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</row>
    <row r="494" spans="1:23" s="12" customFormat="1" ht="22.9" customHeight="1">
      <c r="B494" s="104"/>
      <c r="D494" s="105" t="s">
        <v>49</v>
      </c>
      <c r="E494" s="111" t="s">
        <v>596</v>
      </c>
      <c r="F494" s="111" t="s">
        <v>597</v>
      </c>
      <c r="H494" s="162"/>
      <c r="I494" s="1169"/>
      <c r="J494" s="112"/>
      <c r="L494" s="104"/>
    </row>
    <row r="495" spans="1:23" s="2" customFormat="1" ht="34.5" customHeight="1">
      <c r="A495" s="29"/>
      <c r="B495" s="113"/>
      <c r="C495" s="114">
        <v>104</v>
      </c>
      <c r="D495" s="114" t="s">
        <v>97</v>
      </c>
      <c r="E495" s="115" t="s">
        <v>599</v>
      </c>
      <c r="F495" s="116" t="s">
        <v>600</v>
      </c>
      <c r="G495" s="117" t="s">
        <v>140</v>
      </c>
      <c r="H495" s="1165">
        <v>362.64</v>
      </c>
      <c r="I495" s="1165"/>
      <c r="J495" s="118"/>
      <c r="K495" s="119"/>
      <c r="L495" s="30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</row>
    <row r="496" spans="1:23" s="13" customFormat="1">
      <c r="B496" s="122"/>
      <c r="D496" s="123" t="s">
        <v>103</v>
      </c>
      <c r="E496" s="124" t="s">
        <v>1</v>
      </c>
      <c r="F496" s="125" t="s">
        <v>749</v>
      </c>
      <c r="H496" s="1174" t="s">
        <v>1</v>
      </c>
      <c r="I496" s="1166"/>
      <c r="L496" s="122"/>
    </row>
    <row r="497" spans="2:14" s="14" customFormat="1">
      <c r="B497" s="127"/>
      <c r="D497" s="123" t="s">
        <v>103</v>
      </c>
      <c r="E497" s="128" t="s">
        <v>1</v>
      </c>
      <c r="F497" s="129" t="s">
        <v>835</v>
      </c>
      <c r="H497" s="130">
        <v>96.9</v>
      </c>
      <c r="I497" s="131"/>
      <c r="L497" s="127"/>
      <c r="N497" s="1077"/>
    </row>
    <row r="498" spans="2:14" s="13" customFormat="1">
      <c r="B498" s="122"/>
      <c r="D498" s="123" t="s">
        <v>103</v>
      </c>
      <c r="E498" s="124" t="s">
        <v>1</v>
      </c>
      <c r="F498" s="125" t="s">
        <v>751</v>
      </c>
      <c r="H498" s="124" t="s">
        <v>1</v>
      </c>
      <c r="I498" s="126"/>
      <c r="L498" s="122"/>
      <c r="N498" s="1078"/>
    </row>
    <row r="499" spans="2:14" s="14" customFormat="1">
      <c r="B499" s="127"/>
      <c r="D499" s="123" t="s">
        <v>103</v>
      </c>
      <c r="E499" s="128" t="s">
        <v>1</v>
      </c>
      <c r="F499" s="129" t="s">
        <v>836</v>
      </c>
      <c r="H499" s="130">
        <v>17.399999999999999</v>
      </c>
      <c r="I499" s="131"/>
      <c r="L499" s="127"/>
      <c r="N499" s="1080"/>
    </row>
    <row r="500" spans="2:14" s="13" customFormat="1">
      <c r="B500" s="122"/>
      <c r="D500" s="123" t="s">
        <v>103</v>
      </c>
      <c r="E500" s="124" t="s">
        <v>1</v>
      </c>
      <c r="F500" s="125" t="s">
        <v>753</v>
      </c>
      <c r="H500" s="124" t="s">
        <v>1</v>
      </c>
      <c r="I500" s="126"/>
      <c r="L500" s="122"/>
      <c r="N500" s="1078"/>
    </row>
    <row r="501" spans="2:14" s="14" customFormat="1">
      <c r="B501" s="127"/>
      <c r="D501" s="123" t="s">
        <v>103</v>
      </c>
      <c r="E501" s="128" t="s">
        <v>1</v>
      </c>
      <c r="F501" s="129" t="s">
        <v>837</v>
      </c>
      <c r="H501" s="130">
        <v>55.36</v>
      </c>
      <c r="I501" s="131"/>
      <c r="L501" s="127"/>
      <c r="N501" s="1077"/>
    </row>
    <row r="502" spans="2:14" s="13" customFormat="1">
      <c r="B502" s="122"/>
      <c r="D502" s="123" t="s">
        <v>103</v>
      </c>
      <c r="E502" s="124" t="s">
        <v>1</v>
      </c>
      <c r="F502" s="125" t="s">
        <v>755</v>
      </c>
      <c r="H502" s="124" t="s">
        <v>1</v>
      </c>
      <c r="I502" s="126"/>
      <c r="L502" s="122"/>
      <c r="N502" s="1078"/>
    </row>
    <row r="503" spans="2:14" s="14" customFormat="1">
      <c r="B503" s="127"/>
      <c r="D503" s="123" t="s">
        <v>103</v>
      </c>
      <c r="E503" s="128" t="s">
        <v>1</v>
      </c>
      <c r="F503" s="129" t="s">
        <v>838</v>
      </c>
      <c r="H503" s="130">
        <v>6.9</v>
      </c>
      <c r="I503" s="131"/>
      <c r="L503" s="127"/>
      <c r="N503" s="1080"/>
    </row>
    <row r="504" spans="2:14" s="13" customFormat="1">
      <c r="B504" s="122"/>
      <c r="D504" s="123" t="s">
        <v>103</v>
      </c>
      <c r="E504" s="124" t="s">
        <v>1</v>
      </c>
      <c r="F504" s="125" t="s">
        <v>757</v>
      </c>
      <c r="H504" s="124" t="s">
        <v>1</v>
      </c>
      <c r="I504" s="126"/>
      <c r="L504" s="122"/>
      <c r="N504" s="1078"/>
    </row>
    <row r="505" spans="2:14" s="14" customFormat="1">
      <c r="B505" s="127"/>
      <c r="D505" s="123" t="s">
        <v>103</v>
      </c>
      <c r="E505" s="128" t="s">
        <v>1</v>
      </c>
      <c r="F505" s="129" t="s">
        <v>839</v>
      </c>
      <c r="H505" s="130">
        <v>116.64</v>
      </c>
      <c r="I505" s="131"/>
      <c r="L505" s="127"/>
      <c r="N505" s="1080"/>
    </row>
    <row r="506" spans="2:14" s="13" customFormat="1">
      <c r="B506" s="122"/>
      <c r="D506" s="123" t="s">
        <v>103</v>
      </c>
      <c r="E506" s="124" t="s">
        <v>1</v>
      </c>
      <c r="F506" s="125" t="s">
        <v>759</v>
      </c>
      <c r="H506" s="124" t="s">
        <v>1</v>
      </c>
      <c r="I506" s="126"/>
      <c r="L506" s="122"/>
      <c r="N506" s="1078"/>
    </row>
    <row r="507" spans="2:14" s="14" customFormat="1">
      <c r="B507" s="127"/>
      <c r="D507" s="123" t="s">
        <v>103</v>
      </c>
      <c r="E507" s="128" t="s">
        <v>1</v>
      </c>
      <c r="F507" s="129" t="s">
        <v>840</v>
      </c>
      <c r="H507" s="130">
        <v>38.880000000000003</v>
      </c>
      <c r="I507" s="131"/>
      <c r="L507" s="127"/>
      <c r="N507" s="1080"/>
    </row>
    <row r="508" spans="2:14" s="13" customFormat="1">
      <c r="B508" s="122"/>
      <c r="D508" s="123" t="s">
        <v>103</v>
      </c>
      <c r="E508" s="124" t="s">
        <v>1</v>
      </c>
      <c r="F508" s="125" t="s">
        <v>761</v>
      </c>
      <c r="H508" s="124" t="s">
        <v>1</v>
      </c>
      <c r="I508" s="126"/>
      <c r="L508" s="122"/>
      <c r="N508" s="1078"/>
    </row>
    <row r="509" spans="2:14" s="14" customFormat="1">
      <c r="B509" s="127"/>
      <c r="D509" s="123" t="s">
        <v>103</v>
      </c>
      <c r="E509" s="128" t="s">
        <v>1</v>
      </c>
      <c r="F509" s="129" t="s">
        <v>841</v>
      </c>
      <c r="H509" s="130">
        <v>8.92</v>
      </c>
      <c r="I509" s="131"/>
      <c r="L509" s="127"/>
      <c r="N509" s="1077"/>
    </row>
    <row r="510" spans="2:14" s="13" customFormat="1">
      <c r="B510" s="122"/>
      <c r="D510" s="123" t="s">
        <v>103</v>
      </c>
      <c r="E510" s="124" t="s">
        <v>1</v>
      </c>
      <c r="F510" s="125" t="s">
        <v>763</v>
      </c>
      <c r="H510" s="124" t="s">
        <v>1</v>
      </c>
      <c r="I510" s="126"/>
      <c r="L510" s="122"/>
      <c r="N510" s="1078"/>
    </row>
    <row r="511" spans="2:14" s="14" customFormat="1">
      <c r="B511" s="127"/>
      <c r="D511" s="123" t="s">
        <v>103</v>
      </c>
      <c r="E511" s="128" t="s">
        <v>1</v>
      </c>
      <c r="F511" s="129" t="s">
        <v>842</v>
      </c>
      <c r="H511" s="130">
        <v>15.58</v>
      </c>
      <c r="I511" s="131"/>
      <c r="L511" s="127"/>
      <c r="N511" s="1077"/>
    </row>
    <row r="512" spans="2:14" s="14" customFormat="1">
      <c r="B512" s="127"/>
      <c r="D512" s="123" t="s">
        <v>103</v>
      </c>
      <c r="E512" s="128"/>
      <c r="F512" s="125" t="s">
        <v>2559</v>
      </c>
      <c r="G512" s="13"/>
      <c r="H512" s="124" t="s">
        <v>1</v>
      </c>
      <c r="I512" s="131"/>
      <c r="L512" s="127"/>
      <c r="N512" s="1079"/>
    </row>
    <row r="513" spans="1:23" s="14" customFormat="1">
      <c r="B513" s="127"/>
      <c r="D513" s="123" t="s">
        <v>103</v>
      </c>
      <c r="E513" s="128"/>
      <c r="F513" s="129" t="s">
        <v>2557</v>
      </c>
      <c r="H513" s="130">
        <v>6.06</v>
      </c>
      <c r="I513" s="131"/>
      <c r="L513" s="127"/>
      <c r="N513" s="1081"/>
      <c r="P513" s="1058"/>
    </row>
    <row r="514" spans="1:23" s="15" customFormat="1">
      <c r="B514" s="133"/>
      <c r="D514" s="123" t="s">
        <v>103</v>
      </c>
      <c r="E514" s="134" t="s">
        <v>1</v>
      </c>
      <c r="F514" s="135" t="s">
        <v>131</v>
      </c>
      <c r="H514" s="136">
        <v>362.64</v>
      </c>
      <c r="I514" s="137"/>
      <c r="L514" s="133"/>
      <c r="N514" s="136"/>
    </row>
    <row r="515" spans="1:23" s="2" customFormat="1" ht="58.5" customHeight="1">
      <c r="A515" s="29"/>
      <c r="B515" s="113"/>
      <c r="C515" s="138">
        <v>105</v>
      </c>
      <c r="D515" s="138" t="s">
        <v>265</v>
      </c>
      <c r="E515" s="139" t="s">
        <v>602</v>
      </c>
      <c r="F515" s="140" t="s">
        <v>603</v>
      </c>
      <c r="G515" s="141" t="s">
        <v>140</v>
      </c>
      <c r="H515" s="1170">
        <v>761.54</v>
      </c>
      <c r="I515" s="1170"/>
      <c r="J515" s="142"/>
      <c r="K515" s="143"/>
      <c r="L515" s="144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</row>
    <row r="516" spans="1:23" s="2" customFormat="1" ht="38.25" customHeight="1">
      <c r="A516" s="29"/>
      <c r="B516" s="113"/>
      <c r="C516" s="138">
        <v>106</v>
      </c>
      <c r="D516" s="138" t="s">
        <v>265</v>
      </c>
      <c r="E516" s="139" t="s">
        <v>606</v>
      </c>
      <c r="F516" s="140" t="s">
        <v>915</v>
      </c>
      <c r="G516" s="141" t="s">
        <v>268</v>
      </c>
      <c r="H516" s="1170">
        <v>15</v>
      </c>
      <c r="I516" s="1170"/>
      <c r="J516" s="142"/>
      <c r="K516" s="143"/>
      <c r="L516" s="144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</row>
    <row r="517" spans="1:23" s="2" customFormat="1" ht="38.25" customHeight="1">
      <c r="A517" s="29"/>
      <c r="B517" s="113"/>
      <c r="C517" s="138">
        <v>107</v>
      </c>
      <c r="D517" s="138" t="s">
        <v>265</v>
      </c>
      <c r="E517" s="139" t="s">
        <v>608</v>
      </c>
      <c r="F517" s="140" t="s">
        <v>916</v>
      </c>
      <c r="G517" s="141" t="s">
        <v>268</v>
      </c>
      <c r="H517" s="1170">
        <v>3</v>
      </c>
      <c r="I517" s="1170"/>
      <c r="J517" s="142"/>
      <c r="K517" s="143"/>
      <c r="L517" s="144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</row>
    <row r="518" spans="1:23" s="2" customFormat="1" ht="38.25" customHeight="1">
      <c r="A518" s="29"/>
      <c r="B518" s="113"/>
      <c r="C518" s="138">
        <v>108</v>
      </c>
      <c r="D518" s="138" t="s">
        <v>265</v>
      </c>
      <c r="E518" s="139" t="s">
        <v>610</v>
      </c>
      <c r="F518" s="140" t="s">
        <v>917</v>
      </c>
      <c r="G518" s="141" t="s">
        <v>268</v>
      </c>
      <c r="H518" s="1170">
        <v>16</v>
      </c>
      <c r="I518" s="1170"/>
      <c r="J518" s="142"/>
      <c r="K518" s="143"/>
      <c r="L518" s="144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</row>
    <row r="519" spans="1:23" s="2" customFormat="1" ht="38.25" customHeight="1">
      <c r="A519" s="29"/>
      <c r="B519" s="113"/>
      <c r="C519" s="138">
        <v>109</v>
      </c>
      <c r="D519" s="138" t="s">
        <v>265</v>
      </c>
      <c r="E519" s="139" t="s">
        <v>612</v>
      </c>
      <c r="F519" s="140" t="s">
        <v>918</v>
      </c>
      <c r="G519" s="141" t="s">
        <v>268</v>
      </c>
      <c r="H519" s="1170">
        <v>3</v>
      </c>
      <c r="I519" s="1170"/>
      <c r="J519" s="142"/>
      <c r="K519" s="143"/>
      <c r="L519" s="144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</row>
    <row r="520" spans="1:23" s="2" customFormat="1" ht="38.25" customHeight="1">
      <c r="A520" s="29"/>
      <c r="B520" s="113"/>
      <c r="C520" s="138">
        <v>110</v>
      </c>
      <c r="D520" s="138" t="s">
        <v>265</v>
      </c>
      <c r="E520" s="139" t="s">
        <v>614</v>
      </c>
      <c r="F520" s="140" t="s">
        <v>919</v>
      </c>
      <c r="G520" s="141" t="s">
        <v>268</v>
      </c>
      <c r="H520" s="1170">
        <v>24</v>
      </c>
      <c r="I520" s="1170"/>
      <c r="J520" s="142"/>
      <c r="K520" s="143"/>
      <c r="L520" s="144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</row>
    <row r="521" spans="1:23" s="2" customFormat="1" ht="60" customHeight="1">
      <c r="A521" s="29"/>
      <c r="B521" s="113"/>
      <c r="C521" s="138">
        <v>111</v>
      </c>
      <c r="D521" s="138" t="s">
        <v>265</v>
      </c>
      <c r="E521" s="139" t="s">
        <v>920</v>
      </c>
      <c r="F521" s="140" t="s">
        <v>2738</v>
      </c>
      <c r="G521" s="141" t="s">
        <v>268</v>
      </c>
      <c r="H521" s="1170">
        <v>8</v>
      </c>
      <c r="I521" s="1170"/>
      <c r="J521" s="142"/>
      <c r="K521" s="143"/>
      <c r="L521" s="144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</row>
    <row r="522" spans="1:23" s="2" customFormat="1" ht="54" customHeight="1">
      <c r="A522" s="29"/>
      <c r="B522" s="113"/>
      <c r="C522" s="138">
        <v>112</v>
      </c>
      <c r="D522" s="138" t="s">
        <v>265</v>
      </c>
      <c r="E522" s="139" t="s">
        <v>616</v>
      </c>
      <c r="F522" s="140" t="s">
        <v>921</v>
      </c>
      <c r="G522" s="141" t="s">
        <v>268</v>
      </c>
      <c r="H522" s="1170">
        <v>1</v>
      </c>
      <c r="I522" s="1170"/>
      <c r="J522" s="142"/>
      <c r="K522" s="143"/>
      <c r="L522" s="144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</row>
    <row r="523" spans="1:23" s="2" customFormat="1" ht="43.5" customHeight="1">
      <c r="A523" s="29"/>
      <c r="B523" s="113"/>
      <c r="C523" s="138">
        <v>113</v>
      </c>
      <c r="D523" s="138" t="s">
        <v>265</v>
      </c>
      <c r="E523" s="139" t="s">
        <v>922</v>
      </c>
      <c r="F523" s="159" t="s">
        <v>2556</v>
      </c>
      <c r="G523" s="141" t="s">
        <v>268</v>
      </c>
      <c r="H523" s="1170">
        <v>1</v>
      </c>
      <c r="I523" s="1170"/>
      <c r="J523" s="142"/>
      <c r="K523" s="143"/>
      <c r="L523" s="144"/>
      <c r="M523" s="29"/>
      <c r="N523" s="29"/>
      <c r="O523" s="121"/>
      <c r="P523" s="29"/>
      <c r="Q523" s="29"/>
      <c r="R523" s="29"/>
      <c r="S523" s="29"/>
      <c r="T523" s="29"/>
      <c r="U523" s="29"/>
      <c r="V523" s="29"/>
      <c r="W523" s="29"/>
    </row>
    <row r="524" spans="1:23" s="2" customFormat="1" ht="69.75" customHeight="1">
      <c r="A524" s="1010"/>
      <c r="B524" s="113"/>
      <c r="C524" s="138">
        <v>149</v>
      </c>
      <c r="D524" s="1059" t="s">
        <v>265</v>
      </c>
      <c r="E524" s="139" t="s">
        <v>2558</v>
      </c>
      <c r="F524" s="140" t="s">
        <v>2555</v>
      </c>
      <c r="G524" s="141" t="s">
        <v>268</v>
      </c>
      <c r="H524" s="1170">
        <v>1</v>
      </c>
      <c r="I524" s="1170"/>
      <c r="J524" s="142"/>
      <c r="K524" s="143"/>
      <c r="L524" s="144"/>
      <c r="M524" s="1010"/>
      <c r="N524" s="1010"/>
      <c r="O524" s="1010"/>
      <c r="P524" s="1010"/>
      <c r="Q524" s="1010"/>
      <c r="R524" s="1010"/>
      <c r="S524" s="1010"/>
      <c r="T524" s="1010"/>
      <c r="U524" s="1010"/>
      <c r="V524" s="1010"/>
      <c r="W524" s="1010"/>
    </row>
    <row r="525" spans="1:23" s="2" customFormat="1" ht="34.5" customHeight="1">
      <c r="A525" s="29"/>
      <c r="B525" s="113"/>
      <c r="C525" s="114">
        <v>114</v>
      </c>
      <c r="D525" s="114" t="s">
        <v>97</v>
      </c>
      <c r="E525" s="115" t="s">
        <v>923</v>
      </c>
      <c r="F525" s="116" t="s">
        <v>924</v>
      </c>
      <c r="G525" s="117" t="s">
        <v>140</v>
      </c>
      <c r="H525" s="1165">
        <v>22.1</v>
      </c>
      <c r="I525" s="1165"/>
      <c r="J525" s="118"/>
      <c r="K525" s="119"/>
      <c r="L525" s="30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</row>
    <row r="526" spans="1:23" s="13" customFormat="1">
      <c r="B526" s="122"/>
      <c r="D526" s="123" t="s">
        <v>103</v>
      </c>
      <c r="E526" s="124" t="s">
        <v>1</v>
      </c>
      <c r="F526" s="125" t="s">
        <v>767</v>
      </c>
      <c r="H526" s="1174" t="s">
        <v>1</v>
      </c>
      <c r="I526" s="1166"/>
      <c r="L526" s="122"/>
    </row>
    <row r="527" spans="1:23" s="14" customFormat="1">
      <c r="B527" s="127"/>
      <c r="D527" s="123" t="s">
        <v>103</v>
      </c>
      <c r="E527" s="128" t="s">
        <v>1</v>
      </c>
      <c r="F527" s="129" t="s">
        <v>844</v>
      </c>
      <c r="H527" s="1172">
        <v>9.26</v>
      </c>
      <c r="I527" s="1167"/>
      <c r="L527" s="127"/>
    </row>
    <row r="528" spans="1:23" s="13" customFormat="1">
      <c r="B528" s="122"/>
      <c r="D528" s="123" t="s">
        <v>103</v>
      </c>
      <c r="E528" s="124" t="s">
        <v>1</v>
      </c>
      <c r="F528" s="125" t="s">
        <v>769</v>
      </c>
      <c r="H528" s="1174" t="s">
        <v>1</v>
      </c>
      <c r="I528" s="1166"/>
      <c r="L528" s="122"/>
    </row>
    <row r="529" spans="1:23" s="14" customFormat="1">
      <c r="B529" s="127"/>
      <c r="D529" s="123" t="s">
        <v>103</v>
      </c>
      <c r="E529" s="128" t="s">
        <v>1</v>
      </c>
      <c r="F529" s="129" t="s">
        <v>845</v>
      </c>
      <c r="H529" s="1172">
        <v>7.24</v>
      </c>
      <c r="I529" s="1167"/>
      <c r="L529" s="127"/>
    </row>
    <row r="530" spans="1:23" s="13" customFormat="1">
      <c r="B530" s="122"/>
      <c r="D530" s="123" t="s">
        <v>103</v>
      </c>
      <c r="E530" s="124" t="s">
        <v>1</v>
      </c>
      <c r="F530" s="125" t="s">
        <v>771</v>
      </c>
      <c r="H530" s="1174" t="s">
        <v>1</v>
      </c>
      <c r="I530" s="1166"/>
      <c r="L530" s="122"/>
    </row>
    <row r="531" spans="1:23" s="14" customFormat="1">
      <c r="B531" s="127"/>
      <c r="D531" s="123" t="s">
        <v>103</v>
      </c>
      <c r="E531" s="128" t="s">
        <v>1</v>
      </c>
      <c r="F531" s="129" t="s">
        <v>846</v>
      </c>
      <c r="H531" s="1172">
        <v>5.6</v>
      </c>
      <c r="I531" s="1167"/>
      <c r="L531" s="127"/>
    </row>
    <row r="532" spans="1:23" s="15" customFormat="1">
      <c r="B532" s="133"/>
      <c r="D532" s="123" t="s">
        <v>103</v>
      </c>
      <c r="E532" s="134" t="s">
        <v>1</v>
      </c>
      <c r="F532" s="135" t="s">
        <v>131</v>
      </c>
      <c r="H532" s="1173">
        <v>22.1</v>
      </c>
      <c r="I532" s="1168"/>
      <c r="L532" s="133"/>
    </row>
    <row r="533" spans="1:23" s="2" customFormat="1" ht="57.75" customHeight="1">
      <c r="A533" s="29"/>
      <c r="B533" s="113"/>
      <c r="C533" s="138">
        <v>115</v>
      </c>
      <c r="D533" s="138" t="s">
        <v>265</v>
      </c>
      <c r="E533" s="139" t="s">
        <v>602</v>
      </c>
      <c r="F533" s="140" t="s">
        <v>603</v>
      </c>
      <c r="G533" s="141" t="s">
        <v>140</v>
      </c>
      <c r="H533" s="1170">
        <v>46.41</v>
      </c>
      <c r="I533" s="1170"/>
      <c r="J533" s="142"/>
      <c r="K533" s="143"/>
      <c r="L533" s="144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</row>
    <row r="534" spans="1:23" s="2" customFormat="1" ht="35.25" customHeight="1">
      <c r="A534" s="29"/>
      <c r="B534" s="113"/>
      <c r="C534" s="138">
        <v>116</v>
      </c>
      <c r="D534" s="138" t="s">
        <v>265</v>
      </c>
      <c r="E534" s="139" t="s">
        <v>925</v>
      </c>
      <c r="F534" s="140" t="s">
        <v>926</v>
      </c>
      <c r="G534" s="141" t="s">
        <v>268</v>
      </c>
      <c r="H534" s="1170">
        <v>1</v>
      </c>
      <c r="I534" s="1170"/>
      <c r="J534" s="142"/>
      <c r="K534" s="143"/>
      <c r="L534" s="144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</row>
    <row r="535" spans="1:23" s="2" customFormat="1" ht="34.5" customHeight="1">
      <c r="A535" s="29"/>
      <c r="B535" s="113"/>
      <c r="C535" s="138">
        <v>117</v>
      </c>
      <c r="D535" s="138" t="s">
        <v>265</v>
      </c>
      <c r="E535" s="139" t="s">
        <v>927</v>
      </c>
      <c r="F535" s="140" t="s">
        <v>928</v>
      </c>
      <c r="G535" s="141" t="s">
        <v>268</v>
      </c>
      <c r="H535" s="1170">
        <v>1</v>
      </c>
      <c r="I535" s="1170"/>
      <c r="J535" s="142"/>
      <c r="K535" s="143"/>
      <c r="L535" s="144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</row>
    <row r="536" spans="1:23" s="2" customFormat="1" ht="27.75" customHeight="1">
      <c r="A536" s="29"/>
      <c r="B536" s="113"/>
      <c r="C536" s="138">
        <v>118</v>
      </c>
      <c r="D536" s="138" t="s">
        <v>265</v>
      </c>
      <c r="E536" s="139" t="s">
        <v>929</v>
      </c>
      <c r="F536" s="140" t="s">
        <v>930</v>
      </c>
      <c r="G536" s="141" t="s">
        <v>268</v>
      </c>
      <c r="H536" s="1170">
        <v>1</v>
      </c>
      <c r="I536" s="1170"/>
      <c r="J536" s="142"/>
      <c r="K536" s="143"/>
      <c r="L536" s="144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</row>
    <row r="537" spans="1:23" s="2" customFormat="1" ht="31.5" customHeight="1">
      <c r="A537" s="29"/>
      <c r="B537" s="113"/>
      <c r="C537" s="114">
        <v>119</v>
      </c>
      <c r="D537" s="114" t="s">
        <v>97</v>
      </c>
      <c r="E537" s="115" t="s">
        <v>628</v>
      </c>
      <c r="F537" s="116" t="s">
        <v>629</v>
      </c>
      <c r="G537" s="117" t="s">
        <v>268</v>
      </c>
      <c r="H537" s="1165">
        <v>77</v>
      </c>
      <c r="I537" s="1165"/>
      <c r="J537" s="118"/>
      <c r="K537" s="119"/>
      <c r="L537" s="30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</row>
    <row r="538" spans="1:23" s="14" customFormat="1" ht="15" customHeight="1">
      <c r="B538" s="127"/>
      <c r="D538" s="123" t="s">
        <v>103</v>
      </c>
      <c r="E538" s="128" t="s">
        <v>1</v>
      </c>
      <c r="F538" s="129" t="s">
        <v>931</v>
      </c>
      <c r="H538" s="1172">
        <v>77</v>
      </c>
      <c r="I538" s="1167"/>
      <c r="L538" s="127"/>
    </row>
    <row r="539" spans="1:23" s="2" customFormat="1" ht="27.75" customHeight="1">
      <c r="A539" s="29"/>
      <c r="B539" s="113"/>
      <c r="C539" s="114">
        <v>120</v>
      </c>
      <c r="D539" s="114" t="s">
        <v>97</v>
      </c>
      <c r="E539" s="115" t="s">
        <v>632</v>
      </c>
      <c r="F539" s="116" t="s">
        <v>633</v>
      </c>
      <c r="G539" s="117" t="s">
        <v>416</v>
      </c>
      <c r="H539" s="1165"/>
      <c r="I539" s="1165">
        <v>0.8</v>
      </c>
      <c r="J539" s="118"/>
      <c r="K539" s="119"/>
      <c r="L539" s="30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</row>
    <row r="540" spans="1:23" s="12" customFormat="1" ht="22.9" customHeight="1">
      <c r="B540" s="104"/>
      <c r="D540" s="105" t="s">
        <v>49</v>
      </c>
      <c r="E540" s="111" t="s">
        <v>634</v>
      </c>
      <c r="F540" s="111" t="s">
        <v>635</v>
      </c>
      <c r="H540" s="162"/>
      <c r="I540" s="1169"/>
      <c r="J540" s="112"/>
      <c r="L540" s="104"/>
    </row>
    <row r="541" spans="1:23" s="2" customFormat="1" ht="29.25" customHeight="1">
      <c r="A541" s="29"/>
      <c r="B541" s="113"/>
      <c r="C541" s="114">
        <v>121</v>
      </c>
      <c r="D541" s="114" t="s">
        <v>97</v>
      </c>
      <c r="E541" s="115" t="s">
        <v>640</v>
      </c>
      <c r="F541" s="116" t="s">
        <v>932</v>
      </c>
      <c r="G541" s="117" t="s">
        <v>140</v>
      </c>
      <c r="H541" s="1165">
        <v>12.42</v>
      </c>
      <c r="I541" s="1165"/>
      <c r="J541" s="118"/>
      <c r="K541" s="119"/>
      <c r="L541" s="30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</row>
    <row r="542" spans="1:23" s="13" customFormat="1">
      <c r="B542" s="122"/>
      <c r="D542" s="123" t="s">
        <v>103</v>
      </c>
      <c r="E542" s="124" t="s">
        <v>1</v>
      </c>
      <c r="F542" s="125" t="s">
        <v>765</v>
      </c>
      <c r="H542" s="1174" t="s">
        <v>1</v>
      </c>
      <c r="I542" s="1166"/>
      <c r="L542" s="122"/>
    </row>
    <row r="543" spans="1:23" s="14" customFormat="1">
      <c r="B543" s="127"/>
      <c r="D543" s="123" t="s">
        <v>103</v>
      </c>
      <c r="E543" s="128" t="s">
        <v>1</v>
      </c>
      <c r="F543" s="129" t="s">
        <v>843</v>
      </c>
      <c r="H543" s="1172">
        <v>12.42</v>
      </c>
      <c r="I543" s="1167"/>
      <c r="L543" s="127"/>
    </row>
    <row r="544" spans="1:23" s="2" customFormat="1" ht="44.25" customHeight="1">
      <c r="A544" s="29"/>
      <c r="B544" s="113"/>
      <c r="C544" s="138">
        <v>122</v>
      </c>
      <c r="D544" s="138" t="s">
        <v>265</v>
      </c>
      <c r="E544" s="139" t="s">
        <v>642</v>
      </c>
      <c r="F544" s="140" t="s">
        <v>643</v>
      </c>
      <c r="G544" s="141" t="s">
        <v>140</v>
      </c>
      <c r="H544" s="1170">
        <v>13.04</v>
      </c>
      <c r="I544" s="1170"/>
      <c r="J544" s="142"/>
      <c r="K544" s="143"/>
      <c r="L544" s="144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</row>
    <row r="545" spans="1:23" s="2" customFormat="1" ht="44.25" customHeight="1">
      <c r="A545" s="29"/>
      <c r="B545" s="113"/>
      <c r="C545" s="138">
        <v>123</v>
      </c>
      <c r="D545" s="138" t="s">
        <v>265</v>
      </c>
      <c r="E545" s="139" t="s">
        <v>933</v>
      </c>
      <c r="F545" s="140" t="s">
        <v>934</v>
      </c>
      <c r="G545" s="141" t="s">
        <v>268</v>
      </c>
      <c r="H545" s="1170">
        <v>1</v>
      </c>
      <c r="I545" s="1170"/>
      <c r="J545" s="142"/>
      <c r="K545" s="143"/>
      <c r="L545" s="144"/>
      <c r="M545" s="29"/>
      <c r="N545" s="154"/>
      <c r="O545" s="29"/>
      <c r="P545" s="29"/>
      <c r="Q545" s="29"/>
      <c r="R545" s="29"/>
      <c r="S545" s="29"/>
      <c r="T545" s="29"/>
      <c r="U545" s="29"/>
      <c r="V545" s="29"/>
      <c r="W545" s="29"/>
    </row>
    <row r="546" spans="1:23" s="2" customFormat="1" ht="29.25" customHeight="1">
      <c r="A546" s="29"/>
      <c r="B546" s="113"/>
      <c r="C546" s="1144">
        <v>150</v>
      </c>
      <c r="D546" s="1144" t="s">
        <v>97</v>
      </c>
      <c r="E546" s="1233" t="s">
        <v>646</v>
      </c>
      <c r="F546" s="1236" t="s">
        <v>647</v>
      </c>
      <c r="G546" s="117" t="s">
        <v>134</v>
      </c>
      <c r="H546" s="1165">
        <v>43.76</v>
      </c>
      <c r="I546" s="1165"/>
      <c r="J546" s="118"/>
      <c r="K546" s="119"/>
      <c r="L546" s="30"/>
      <c r="M546" s="29"/>
      <c r="N546" s="172"/>
      <c r="O546" s="29"/>
      <c r="P546" s="29"/>
      <c r="Q546" s="29"/>
      <c r="R546" s="29"/>
      <c r="S546" s="29"/>
      <c r="T546" s="29"/>
      <c r="U546" s="29"/>
      <c r="V546" s="29"/>
      <c r="W546" s="29"/>
    </row>
    <row r="547" spans="1:23" s="13" customFormat="1">
      <c r="B547" s="122"/>
      <c r="D547" s="123" t="s">
        <v>103</v>
      </c>
      <c r="E547" s="124" t="s">
        <v>1</v>
      </c>
      <c r="F547" s="125" t="s">
        <v>935</v>
      </c>
      <c r="H547" s="1174" t="s">
        <v>1</v>
      </c>
      <c r="I547" s="1166"/>
      <c r="L547" s="122"/>
    </row>
    <row r="548" spans="1:23" s="14" customFormat="1">
      <c r="B548" s="127"/>
      <c r="D548" s="123" t="s">
        <v>103</v>
      </c>
      <c r="E548" s="128" t="s">
        <v>1</v>
      </c>
      <c r="F548" s="129" t="s">
        <v>936</v>
      </c>
      <c r="H548" s="1172">
        <v>16.93</v>
      </c>
      <c r="I548" s="1167"/>
      <c r="L548" s="127"/>
    </row>
    <row r="549" spans="1:23" s="13" customFormat="1">
      <c r="B549" s="122"/>
      <c r="D549" s="123" t="s">
        <v>103</v>
      </c>
      <c r="E549" s="124" t="s">
        <v>1</v>
      </c>
      <c r="F549" s="125" t="s">
        <v>650</v>
      </c>
      <c r="H549" s="1174" t="s">
        <v>1</v>
      </c>
      <c r="I549" s="1166"/>
      <c r="L549" s="122"/>
    </row>
    <row r="550" spans="1:23" s="14" customFormat="1">
      <c r="B550" s="127"/>
      <c r="D550" s="123" t="s">
        <v>103</v>
      </c>
      <c r="E550" s="128" t="s">
        <v>1</v>
      </c>
      <c r="F550" s="129" t="s">
        <v>937</v>
      </c>
      <c r="H550" s="1172">
        <v>6.31</v>
      </c>
      <c r="I550" s="1167"/>
      <c r="L550" s="127"/>
    </row>
    <row r="551" spans="1:23" s="13" customFormat="1">
      <c r="B551" s="122"/>
      <c r="D551" s="123" t="s">
        <v>103</v>
      </c>
      <c r="E551" s="124" t="s">
        <v>1</v>
      </c>
      <c r="F551" s="125" t="s">
        <v>652</v>
      </c>
      <c r="H551" s="1174" t="s">
        <v>1</v>
      </c>
      <c r="I551" s="1166"/>
      <c r="L551" s="122"/>
    </row>
    <row r="552" spans="1:23" s="14" customFormat="1">
      <c r="B552" s="127"/>
      <c r="D552" s="123" t="s">
        <v>103</v>
      </c>
      <c r="E552" s="128" t="s">
        <v>1</v>
      </c>
      <c r="F552" s="129" t="s">
        <v>938</v>
      </c>
      <c r="H552" s="1172">
        <v>5.19</v>
      </c>
      <c r="I552" s="1167"/>
      <c r="L552" s="127"/>
    </row>
    <row r="553" spans="1:23" s="13" customFormat="1">
      <c r="B553" s="122"/>
      <c r="D553" s="123" t="s">
        <v>103</v>
      </c>
      <c r="E553" s="124" t="s">
        <v>1</v>
      </c>
      <c r="F553" s="125" t="s">
        <v>654</v>
      </c>
      <c r="H553" s="1174" t="s">
        <v>1</v>
      </c>
      <c r="I553" s="1166"/>
      <c r="L553" s="122"/>
    </row>
    <row r="554" spans="1:23" s="14" customFormat="1">
      <c r="B554" s="127"/>
      <c r="D554" s="123" t="s">
        <v>103</v>
      </c>
      <c r="E554" s="128" t="s">
        <v>1</v>
      </c>
      <c r="F554" s="129" t="s">
        <v>939</v>
      </c>
      <c r="H554" s="1172">
        <v>0.99</v>
      </c>
      <c r="I554" s="1167"/>
      <c r="L554" s="127"/>
    </row>
    <row r="555" spans="1:23" s="14" customFormat="1">
      <c r="B555" s="127"/>
      <c r="D555" s="123" t="s">
        <v>103</v>
      </c>
      <c r="E555" s="128"/>
      <c r="F555" s="125" t="s">
        <v>2551</v>
      </c>
      <c r="H555" s="1172"/>
      <c r="I555" s="1167"/>
      <c r="L555" s="127"/>
    </row>
    <row r="556" spans="1:23" s="14" customFormat="1">
      <c r="B556" s="127"/>
      <c r="D556" s="123" t="s">
        <v>103</v>
      </c>
      <c r="E556" s="128"/>
      <c r="F556" s="129" t="s">
        <v>2552</v>
      </c>
      <c r="H556" s="1172">
        <v>11.8</v>
      </c>
      <c r="I556" s="1167"/>
      <c r="L556" s="127"/>
      <c r="N556" s="1058"/>
    </row>
    <row r="557" spans="1:23" s="13" customFormat="1">
      <c r="B557" s="122"/>
      <c r="D557" s="123" t="s">
        <v>103</v>
      </c>
      <c r="E557" s="124" t="s">
        <v>1</v>
      </c>
      <c r="F557" s="125" t="s">
        <v>658</v>
      </c>
      <c r="H557" s="1174" t="s">
        <v>1</v>
      </c>
      <c r="I557" s="1166"/>
      <c r="L557" s="122"/>
    </row>
    <row r="558" spans="1:23" s="14" customFormat="1">
      <c r="B558" s="127"/>
      <c r="D558" s="123" t="s">
        <v>103</v>
      </c>
      <c r="E558" s="128" t="s">
        <v>1</v>
      </c>
      <c r="F558" s="129" t="s">
        <v>940</v>
      </c>
      <c r="H558" s="1172">
        <v>0.61</v>
      </c>
      <c r="I558" s="1167"/>
      <c r="L558" s="127"/>
    </row>
    <row r="559" spans="1:23" s="13" customFormat="1">
      <c r="B559" s="122"/>
      <c r="D559" s="123" t="s">
        <v>103</v>
      </c>
      <c r="E559" s="124" t="s">
        <v>1</v>
      </c>
      <c r="F559" s="125" t="s">
        <v>941</v>
      </c>
      <c r="H559" s="1174" t="s">
        <v>1</v>
      </c>
      <c r="I559" s="1166"/>
      <c r="L559" s="122"/>
    </row>
    <row r="560" spans="1:23" s="14" customFormat="1">
      <c r="B560" s="127"/>
      <c r="D560" s="123" t="s">
        <v>103</v>
      </c>
      <c r="E560" s="128" t="s">
        <v>1</v>
      </c>
      <c r="F560" s="129" t="s">
        <v>942</v>
      </c>
      <c r="H560" s="1172">
        <v>1.93</v>
      </c>
      <c r="I560" s="1167"/>
      <c r="L560" s="127"/>
    </row>
    <row r="561" spans="1:23" s="15" customFormat="1">
      <c r="B561" s="133"/>
      <c r="D561" s="123" t="s">
        <v>103</v>
      </c>
      <c r="E561" s="134" t="s">
        <v>1</v>
      </c>
      <c r="F561" s="135" t="s">
        <v>131</v>
      </c>
      <c r="H561" s="1173">
        <v>43.76</v>
      </c>
      <c r="I561" s="1168"/>
      <c r="L561" s="133"/>
      <c r="N561" s="1173"/>
      <c r="O561" s="1248"/>
      <c r="P561" s="1248"/>
    </row>
    <row r="562" spans="1:23" s="2" customFormat="1" ht="24">
      <c r="A562" s="29"/>
      <c r="B562" s="113"/>
      <c r="C562" s="165">
        <v>151</v>
      </c>
      <c r="D562" s="165" t="s">
        <v>265</v>
      </c>
      <c r="E562" s="166" t="s">
        <v>661</v>
      </c>
      <c r="F562" s="167" t="s">
        <v>662</v>
      </c>
      <c r="G562" s="1259" t="s">
        <v>134</v>
      </c>
      <c r="H562" s="1170">
        <v>43.76</v>
      </c>
      <c r="I562" s="1170"/>
      <c r="J562" s="1170"/>
      <c r="K562" s="143"/>
      <c r="L562" s="144"/>
      <c r="M562" s="29"/>
      <c r="N562" s="172"/>
      <c r="O562" s="154"/>
      <c r="P562" s="174"/>
    </row>
    <row r="563" spans="1:23" s="2" customFormat="1" ht="28.5" customHeight="1">
      <c r="A563" s="1008"/>
      <c r="B563" s="113"/>
      <c r="C563" s="1348">
        <v>152</v>
      </c>
      <c r="D563" s="1144" t="s">
        <v>97</v>
      </c>
      <c r="E563" s="1233" t="s">
        <v>646</v>
      </c>
      <c r="F563" s="1236" t="s">
        <v>2553</v>
      </c>
      <c r="G563" s="1246" t="s">
        <v>134</v>
      </c>
      <c r="H563" s="1165">
        <v>4.93</v>
      </c>
      <c r="I563" s="1165"/>
      <c r="J563" s="1165"/>
      <c r="K563" s="143"/>
      <c r="L563" s="144"/>
      <c r="M563" s="1008"/>
      <c r="N563" s="1424"/>
      <c r="O563" s="154"/>
      <c r="P563" s="174"/>
    </row>
    <row r="564" spans="1:23" s="2" customFormat="1" ht="48.75" customHeight="1">
      <c r="A564" s="1008"/>
      <c r="B564" s="113"/>
      <c r="C564" s="165">
        <v>153</v>
      </c>
      <c r="D564" s="165" t="s">
        <v>265</v>
      </c>
      <c r="E564" s="1260" t="s">
        <v>2539</v>
      </c>
      <c r="F564" s="167" t="s">
        <v>2554</v>
      </c>
      <c r="G564" s="1259" t="s">
        <v>134</v>
      </c>
      <c r="H564" s="1170">
        <v>4.93</v>
      </c>
      <c r="I564" s="1170"/>
      <c r="J564" s="1170"/>
      <c r="K564" s="143"/>
      <c r="L564" s="144"/>
      <c r="M564" s="1008"/>
      <c r="N564" s="1424"/>
      <c r="O564" s="154"/>
      <c r="P564" s="1013"/>
      <c r="Q564" s="1013"/>
      <c r="R564" s="1014"/>
      <c r="S564" s="1015"/>
      <c r="T564" s="1016"/>
      <c r="U564" s="1017"/>
      <c r="V564" s="1017"/>
      <c r="W564" s="1017"/>
    </row>
    <row r="565" spans="1:23" s="2" customFormat="1" ht="26.25" customHeight="1">
      <c r="A565" s="29"/>
      <c r="B565" s="113"/>
      <c r="C565" s="1144">
        <v>154</v>
      </c>
      <c r="D565" s="1144" t="s">
        <v>97</v>
      </c>
      <c r="E565" s="1233" t="s">
        <v>663</v>
      </c>
      <c r="F565" s="1236" t="s">
        <v>2809</v>
      </c>
      <c r="G565" s="1246" t="s">
        <v>134</v>
      </c>
      <c r="H565" s="1165">
        <v>59.21</v>
      </c>
      <c r="I565" s="1165"/>
      <c r="J565" s="1165"/>
      <c r="K565" s="119"/>
      <c r="L565" s="30"/>
      <c r="M565" s="29"/>
      <c r="N565" s="172"/>
      <c r="O565" s="154"/>
      <c r="P565" s="154"/>
      <c r="Q565" s="29"/>
      <c r="R565" s="29"/>
      <c r="S565" s="29"/>
      <c r="T565" s="29"/>
      <c r="U565" s="29"/>
      <c r="V565" s="29"/>
      <c r="W565" s="29"/>
    </row>
    <row r="566" spans="1:23" s="13" customFormat="1">
      <c r="B566" s="122"/>
      <c r="D566" s="123" t="s">
        <v>103</v>
      </c>
      <c r="E566" s="124" t="s">
        <v>1</v>
      </c>
      <c r="F566" s="125" t="s">
        <v>935</v>
      </c>
      <c r="H566" s="1174" t="s">
        <v>1</v>
      </c>
      <c r="I566" s="1166"/>
      <c r="L566" s="122"/>
    </row>
    <row r="567" spans="1:23" s="14" customFormat="1">
      <c r="B567" s="127"/>
      <c r="D567" s="123" t="s">
        <v>103</v>
      </c>
      <c r="E567" s="128" t="s">
        <v>1</v>
      </c>
      <c r="F567" s="129" t="s">
        <v>943</v>
      </c>
      <c r="H567" s="1172">
        <v>36.29</v>
      </c>
      <c r="I567" s="1167"/>
      <c r="L567" s="127"/>
    </row>
    <row r="568" spans="1:23" s="13" customFormat="1">
      <c r="B568" s="122"/>
      <c r="D568" s="123" t="s">
        <v>103</v>
      </c>
      <c r="E568" s="124" t="s">
        <v>1</v>
      </c>
      <c r="F568" s="125" t="s">
        <v>650</v>
      </c>
      <c r="H568" s="1174" t="s">
        <v>1</v>
      </c>
      <c r="I568" s="1166"/>
      <c r="L568" s="122"/>
    </row>
    <row r="569" spans="1:23" s="14" customFormat="1">
      <c r="B569" s="127"/>
      <c r="D569" s="123" t="s">
        <v>103</v>
      </c>
      <c r="E569" s="128" t="s">
        <v>1</v>
      </c>
      <c r="F569" s="129" t="s">
        <v>937</v>
      </c>
      <c r="H569" s="1172">
        <v>6.31</v>
      </c>
      <c r="I569" s="1167"/>
      <c r="L569" s="127"/>
    </row>
    <row r="570" spans="1:23" s="13" customFormat="1">
      <c r="B570" s="122"/>
      <c r="D570" s="123" t="s">
        <v>103</v>
      </c>
      <c r="E570" s="124" t="s">
        <v>1</v>
      </c>
      <c r="F570" s="125" t="s">
        <v>652</v>
      </c>
      <c r="H570" s="1174" t="s">
        <v>1</v>
      </c>
      <c r="I570" s="1166"/>
      <c r="L570" s="122"/>
    </row>
    <row r="571" spans="1:23" s="14" customFormat="1">
      <c r="B571" s="127"/>
      <c r="D571" s="123" t="s">
        <v>103</v>
      </c>
      <c r="E571" s="128" t="s">
        <v>1</v>
      </c>
      <c r="F571" s="129" t="s">
        <v>944</v>
      </c>
      <c r="H571" s="1172">
        <v>16.61</v>
      </c>
      <c r="I571" s="1167"/>
      <c r="L571" s="127"/>
    </row>
    <row r="572" spans="1:23" s="15" customFormat="1">
      <c r="B572" s="133"/>
      <c r="D572" s="123" t="s">
        <v>103</v>
      </c>
      <c r="E572" s="134" t="s">
        <v>1</v>
      </c>
      <c r="F572" s="135" t="s">
        <v>131</v>
      </c>
      <c r="H572" s="1173">
        <v>59.21</v>
      </c>
      <c r="I572" s="1168"/>
      <c r="L572" s="133"/>
      <c r="N572" s="1248"/>
      <c r="O572" s="1248"/>
    </row>
    <row r="573" spans="1:23" s="2" customFormat="1" ht="17.25" customHeight="1">
      <c r="A573" s="29"/>
      <c r="B573" s="113"/>
      <c r="C573" s="165">
        <v>155</v>
      </c>
      <c r="D573" s="165" t="s">
        <v>265</v>
      </c>
      <c r="E573" s="166" t="s">
        <v>672</v>
      </c>
      <c r="F573" s="167" t="s">
        <v>673</v>
      </c>
      <c r="G573" s="141" t="s">
        <v>134</v>
      </c>
      <c r="H573" s="1170">
        <v>59.21</v>
      </c>
      <c r="I573" s="1170"/>
      <c r="J573" s="142"/>
      <c r="K573" s="143"/>
      <c r="L573" s="144"/>
      <c r="M573" s="29"/>
      <c r="N573" s="1248"/>
      <c r="O573" s="1248"/>
      <c r="P573" s="29"/>
      <c r="Q573" s="29"/>
      <c r="R573" s="29"/>
      <c r="S573" s="29"/>
      <c r="T573" s="29"/>
      <c r="U573" s="29"/>
      <c r="V573" s="29"/>
      <c r="W573" s="29"/>
    </row>
    <row r="574" spans="1:23" s="2" customFormat="1" ht="45" customHeight="1">
      <c r="A574" s="29"/>
      <c r="B574" s="113"/>
      <c r="C574" s="1144">
        <v>156</v>
      </c>
      <c r="D574" s="1144" t="s">
        <v>97</v>
      </c>
      <c r="E574" s="1233" t="s">
        <v>945</v>
      </c>
      <c r="F574" s="1236" t="s">
        <v>946</v>
      </c>
      <c r="G574" s="117" t="s">
        <v>676</v>
      </c>
      <c r="H574" s="1165">
        <v>56</v>
      </c>
      <c r="I574" s="1165"/>
      <c r="J574" s="118"/>
      <c r="K574" s="119"/>
      <c r="L574" s="30"/>
      <c r="M574" s="29"/>
      <c r="N574" s="1248"/>
      <c r="O574" s="1248"/>
      <c r="P574" s="29"/>
      <c r="Q574" s="29"/>
      <c r="R574" s="29"/>
      <c r="S574" s="29"/>
      <c r="T574" s="29"/>
      <c r="U574" s="29"/>
      <c r="V574" s="29"/>
      <c r="W574" s="29"/>
    </row>
    <row r="575" spans="1:23" s="14" customFormat="1">
      <c r="B575" s="127"/>
      <c r="D575" s="123" t="s">
        <v>103</v>
      </c>
      <c r="E575" s="128" t="s">
        <v>1</v>
      </c>
      <c r="F575" s="129" t="s">
        <v>947</v>
      </c>
      <c r="H575" s="1172">
        <v>56</v>
      </c>
      <c r="I575" s="1167"/>
      <c r="L575" s="127"/>
      <c r="N575" s="1248"/>
      <c r="O575" s="1248"/>
    </row>
    <row r="576" spans="1:23" s="2" customFormat="1" ht="45" customHeight="1">
      <c r="A576" s="29"/>
      <c r="B576" s="113"/>
      <c r="C576" s="165">
        <v>157</v>
      </c>
      <c r="D576" s="165" t="s">
        <v>265</v>
      </c>
      <c r="E576" s="166" t="s">
        <v>948</v>
      </c>
      <c r="F576" s="167" t="s">
        <v>949</v>
      </c>
      <c r="G576" s="141" t="s">
        <v>157</v>
      </c>
      <c r="H576" s="1170">
        <v>0.06</v>
      </c>
      <c r="I576" s="1170"/>
      <c r="J576" s="142"/>
      <c r="K576" s="143"/>
      <c r="L576" s="144"/>
      <c r="M576" s="29"/>
      <c r="N576" s="1248"/>
      <c r="O576" s="1248"/>
      <c r="P576" s="29"/>
      <c r="Q576" s="29"/>
      <c r="R576" s="29"/>
      <c r="S576" s="29"/>
      <c r="T576" s="29"/>
      <c r="U576" s="29"/>
      <c r="V576" s="29"/>
      <c r="W576" s="29"/>
    </row>
    <row r="577" spans="1:28" s="14" customFormat="1">
      <c r="B577" s="127"/>
      <c r="D577" s="123" t="s">
        <v>103</v>
      </c>
      <c r="E577" s="128" t="s">
        <v>1</v>
      </c>
      <c r="F577" s="129" t="s">
        <v>950</v>
      </c>
      <c r="H577" s="1172">
        <v>0.06</v>
      </c>
      <c r="I577" s="1167"/>
      <c r="L577" s="127"/>
    </row>
    <row r="578" spans="1:28" s="2" customFormat="1" ht="21" customHeight="1">
      <c r="A578" s="29"/>
      <c r="B578" s="113"/>
      <c r="C578" s="114">
        <v>124</v>
      </c>
      <c r="D578" s="114" t="s">
        <v>97</v>
      </c>
      <c r="E578" s="115" t="s">
        <v>951</v>
      </c>
      <c r="F578" s="116" t="s">
        <v>952</v>
      </c>
      <c r="G578" s="117" t="s">
        <v>676</v>
      </c>
      <c r="H578" s="1165">
        <v>357.9</v>
      </c>
      <c r="I578" s="1165"/>
      <c r="J578" s="118"/>
      <c r="K578" s="119"/>
      <c r="L578" s="30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</row>
    <row r="579" spans="1:28" s="2" customFormat="1" ht="28.5" customHeight="1">
      <c r="A579" s="29"/>
      <c r="B579" s="113"/>
      <c r="C579" s="138">
        <v>125</v>
      </c>
      <c r="D579" s="138" t="s">
        <v>265</v>
      </c>
      <c r="E579" s="139" t="s">
        <v>953</v>
      </c>
      <c r="F579" s="140" t="s">
        <v>954</v>
      </c>
      <c r="G579" s="141" t="s">
        <v>676</v>
      </c>
      <c r="H579" s="1170">
        <v>357.9</v>
      </c>
      <c r="I579" s="1170"/>
      <c r="J579" s="142"/>
      <c r="K579" s="143"/>
      <c r="L579" s="144"/>
      <c r="M579" s="29"/>
      <c r="N579" s="29"/>
      <c r="O579" s="154"/>
      <c r="P579" s="154"/>
      <c r="Q579" s="154"/>
      <c r="R579" s="29"/>
      <c r="S579" s="29"/>
      <c r="T579" s="29"/>
      <c r="U579" s="29"/>
      <c r="V579" s="29"/>
      <c r="W579" s="29"/>
    </row>
    <row r="580" spans="1:28" s="2" customFormat="1" ht="45" customHeight="1">
      <c r="A580" s="29"/>
      <c r="B580" s="113"/>
      <c r="C580" s="1144">
        <v>126</v>
      </c>
      <c r="D580" s="1144" t="s">
        <v>97</v>
      </c>
      <c r="E580" s="1233" t="s">
        <v>681</v>
      </c>
      <c r="F580" s="1236" t="s">
        <v>682</v>
      </c>
      <c r="G580" s="117" t="s">
        <v>416</v>
      </c>
      <c r="H580" s="1165"/>
      <c r="I580" s="1165">
        <v>1.1000000000000001</v>
      </c>
      <c r="J580" s="118"/>
      <c r="K580" s="119"/>
      <c r="L580" s="30"/>
      <c r="M580" s="29"/>
      <c r="N580" s="29"/>
      <c r="O580" s="154"/>
      <c r="P580" s="154"/>
      <c r="Q580" s="154"/>
      <c r="R580" s="29"/>
      <c r="S580" s="29"/>
      <c r="T580" s="29"/>
      <c r="U580" s="29"/>
      <c r="V580" s="29"/>
      <c r="W580" s="29"/>
    </row>
    <row r="581" spans="1:28" s="12" customFormat="1" ht="22.9" customHeight="1">
      <c r="B581" s="104"/>
      <c r="D581" s="105" t="s">
        <v>49</v>
      </c>
      <c r="E581" s="111" t="s">
        <v>683</v>
      </c>
      <c r="F581" s="111" t="s">
        <v>684</v>
      </c>
      <c r="H581" s="162"/>
      <c r="I581" s="1169"/>
      <c r="J581" s="112"/>
      <c r="L581" s="104"/>
      <c r="O581" s="154"/>
      <c r="P581" s="154"/>
      <c r="Q581" s="154"/>
      <c r="S581" s="1038"/>
      <c r="T581" s="1039"/>
      <c r="U581" s="1040"/>
      <c r="V581" s="1040"/>
      <c r="W581" s="1038"/>
      <c r="X581" s="1038"/>
      <c r="Y581" s="1041"/>
      <c r="Z581" s="1042"/>
      <c r="AA581" s="1038"/>
      <c r="AB581" s="1038"/>
    </row>
    <row r="582" spans="1:28" s="2" customFormat="1" ht="38.25" customHeight="1">
      <c r="A582" s="29"/>
      <c r="B582" s="113"/>
      <c r="C582" s="114">
        <v>127</v>
      </c>
      <c r="D582" s="114" t="s">
        <v>97</v>
      </c>
      <c r="E582" s="115" t="s">
        <v>685</v>
      </c>
      <c r="F582" s="116" t="s">
        <v>686</v>
      </c>
      <c r="G582" s="117" t="s">
        <v>134</v>
      </c>
      <c r="H582" s="1165">
        <v>44.06</v>
      </c>
      <c r="I582" s="1165"/>
      <c r="J582" s="118"/>
      <c r="K582" s="119"/>
      <c r="L582" s="30"/>
      <c r="M582" s="29"/>
      <c r="N582" s="29"/>
      <c r="O582" s="154"/>
      <c r="P582" s="154"/>
      <c r="Q582" s="154"/>
      <c r="R582" s="29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</row>
    <row r="583" spans="1:28" s="13" customFormat="1" ht="12">
      <c r="B583" s="122"/>
      <c r="D583" s="123" t="s">
        <v>103</v>
      </c>
      <c r="E583" s="124" t="s">
        <v>1</v>
      </c>
      <c r="F583" s="125" t="s">
        <v>955</v>
      </c>
      <c r="H583" s="1174" t="s">
        <v>1</v>
      </c>
      <c r="I583" s="1166"/>
      <c r="L583" s="122"/>
      <c r="S583" s="177"/>
      <c r="T583" s="1043"/>
      <c r="U583" s="1043"/>
      <c r="V583" s="1043"/>
      <c r="W583" s="1043"/>
      <c r="X583" s="1043"/>
      <c r="Y583" s="1043"/>
      <c r="Z583" s="1043"/>
      <c r="AA583" s="1043"/>
      <c r="AB583" s="1043"/>
    </row>
    <row r="584" spans="1:28" s="13" customFormat="1" ht="12">
      <c r="B584" s="122"/>
      <c r="D584" s="123" t="s">
        <v>103</v>
      </c>
      <c r="E584" s="124"/>
      <c r="F584" s="129" t="s">
        <v>956</v>
      </c>
      <c r="H584" s="1177">
        <v>10</v>
      </c>
      <c r="I584" s="1166"/>
      <c r="L584" s="122"/>
      <c r="S584" s="177"/>
      <c r="T584" s="177"/>
      <c r="U584" s="178"/>
      <c r="V584" s="179"/>
      <c r="W584" s="180"/>
      <c r="X584" s="181"/>
      <c r="Y584" s="181"/>
      <c r="Z584" s="181"/>
      <c r="AA584" s="1043"/>
      <c r="AB584" s="1043"/>
    </row>
    <row r="585" spans="1:28" s="13" customFormat="1" ht="12">
      <c r="B585" s="122"/>
      <c r="D585" s="123" t="s">
        <v>103</v>
      </c>
      <c r="E585" s="124"/>
      <c r="F585" s="1347" t="s">
        <v>2549</v>
      </c>
      <c r="H585" s="1177"/>
      <c r="I585" s="1166"/>
      <c r="L585" s="122"/>
      <c r="S585" s="177"/>
      <c r="T585" s="177"/>
      <c r="U585" s="178"/>
      <c r="V585" s="179"/>
      <c r="W585" s="180"/>
      <c r="X585" s="181"/>
      <c r="Y585" s="181"/>
      <c r="Z585" s="181"/>
      <c r="AA585" s="1043"/>
      <c r="AB585" s="1043"/>
    </row>
    <row r="586" spans="1:28" s="14" customFormat="1">
      <c r="B586" s="127"/>
      <c r="D586" s="123" t="s">
        <v>103</v>
      </c>
      <c r="E586" s="128" t="s">
        <v>1</v>
      </c>
      <c r="F586" s="164" t="s">
        <v>2550</v>
      </c>
      <c r="H586" s="1178">
        <f>3.1*3.7*2+3.2*0.4*4+4+2</f>
        <v>34.06</v>
      </c>
      <c r="I586" s="1167"/>
      <c r="L586" s="127"/>
      <c r="S586" s="1043"/>
      <c r="T586" s="1044"/>
      <c r="U586" s="1045"/>
      <c r="V586" s="1046"/>
      <c r="W586" s="1043"/>
      <c r="X586" s="1045"/>
      <c r="Y586" s="1047"/>
      <c r="Z586" s="1043"/>
      <c r="AA586" s="1048"/>
      <c r="AB586" s="1048"/>
    </row>
    <row r="587" spans="1:28" s="14" customFormat="1">
      <c r="B587" s="127"/>
      <c r="D587" s="123" t="s">
        <v>103</v>
      </c>
      <c r="E587" s="128"/>
      <c r="F587" s="135" t="s">
        <v>131</v>
      </c>
      <c r="H587" s="1179">
        <v>44.06</v>
      </c>
      <c r="I587" s="1167"/>
      <c r="L587" s="127"/>
      <c r="S587" s="1043"/>
      <c r="T587" s="1044"/>
      <c r="U587" s="1045"/>
      <c r="V587" s="1046"/>
      <c r="W587" s="1043"/>
      <c r="X587" s="1045"/>
      <c r="Y587" s="1047"/>
      <c r="Z587" s="1043"/>
      <c r="AA587" s="1048"/>
      <c r="AB587" s="1048"/>
    </row>
    <row r="588" spans="1:28" s="14" customFormat="1" ht="29.25" customHeight="1">
      <c r="B588" s="127"/>
      <c r="C588" s="114">
        <v>158</v>
      </c>
      <c r="D588" s="114" t="s">
        <v>97</v>
      </c>
      <c r="E588" s="115" t="s">
        <v>1541</v>
      </c>
      <c r="F588" s="116" t="s">
        <v>1542</v>
      </c>
      <c r="G588" s="117" t="s">
        <v>134</v>
      </c>
      <c r="H588" s="1165">
        <v>34.06</v>
      </c>
      <c r="I588" s="1165"/>
      <c r="J588" s="118"/>
      <c r="L588" s="127"/>
      <c r="S588" s="1043"/>
      <c r="T588" s="1044"/>
      <c r="U588" s="1045"/>
      <c r="V588" s="1046"/>
      <c r="W588" s="1043"/>
      <c r="X588" s="1045"/>
      <c r="Y588" s="1047"/>
      <c r="Z588" s="1043"/>
      <c r="AA588" s="1048"/>
      <c r="AB588" s="1048"/>
    </row>
    <row r="589" spans="1:28" s="14" customFormat="1" ht="29.25" customHeight="1">
      <c r="B589" s="127"/>
      <c r="C589" s="114">
        <v>159</v>
      </c>
      <c r="D589" s="114" t="s">
        <v>97</v>
      </c>
      <c r="E589" s="115" t="s">
        <v>1544</v>
      </c>
      <c r="F589" s="116" t="s">
        <v>1545</v>
      </c>
      <c r="G589" s="117" t="s">
        <v>134</v>
      </c>
      <c r="H589" s="1165">
        <v>34.06</v>
      </c>
      <c r="I589" s="1165"/>
      <c r="J589" s="118"/>
      <c r="L589" s="127"/>
      <c r="S589" s="1043"/>
      <c r="T589" s="1044"/>
      <c r="U589" s="1045"/>
      <c r="V589" s="1046"/>
      <c r="W589" s="1043"/>
      <c r="X589" s="1045"/>
      <c r="Y589" s="1047"/>
      <c r="Z589" s="1043"/>
      <c r="AA589" s="1048"/>
      <c r="AB589" s="1048"/>
    </row>
    <row r="590" spans="1:28" s="2" customFormat="1" ht="29.25" customHeight="1">
      <c r="A590" s="29"/>
      <c r="B590" s="113"/>
      <c r="C590" s="114">
        <v>128</v>
      </c>
      <c r="D590" s="114" t="s">
        <v>97</v>
      </c>
      <c r="E590" s="115" t="s">
        <v>690</v>
      </c>
      <c r="F590" s="116" t="s">
        <v>691</v>
      </c>
      <c r="G590" s="117" t="s">
        <v>134</v>
      </c>
      <c r="H590" s="1165">
        <v>10</v>
      </c>
      <c r="I590" s="1165"/>
      <c r="J590" s="118"/>
      <c r="K590" s="119"/>
      <c r="L590" s="30"/>
      <c r="M590" s="29"/>
      <c r="N590" s="29"/>
      <c r="O590" s="29"/>
      <c r="P590" s="29"/>
      <c r="Q590" s="29"/>
      <c r="R590" s="29"/>
      <c r="S590" s="1048"/>
      <c r="T590" s="1044"/>
      <c r="U590" s="1049"/>
      <c r="V590" s="1050"/>
      <c r="W590" s="1048"/>
      <c r="X590" s="1051"/>
      <c r="Y590" s="1052"/>
      <c r="Z590" s="1048"/>
      <c r="AA590" s="182"/>
      <c r="AB590" s="182"/>
    </row>
    <row r="591" spans="1:28" s="2" customFormat="1" ht="29.25" customHeight="1">
      <c r="A591" s="29"/>
      <c r="B591" s="113"/>
      <c r="C591" s="114">
        <v>129</v>
      </c>
      <c r="D591" s="114" t="s">
        <v>97</v>
      </c>
      <c r="E591" s="115" t="s">
        <v>693</v>
      </c>
      <c r="F591" s="116" t="s">
        <v>694</v>
      </c>
      <c r="G591" s="117" t="s">
        <v>134</v>
      </c>
      <c r="H591" s="1165">
        <v>10</v>
      </c>
      <c r="I591" s="1165"/>
      <c r="J591" s="118"/>
      <c r="K591" s="119"/>
      <c r="L591" s="30"/>
      <c r="M591" s="29"/>
      <c r="N591" s="29"/>
      <c r="O591" s="29"/>
      <c r="P591" s="29"/>
      <c r="Q591" s="29"/>
      <c r="R591" s="29"/>
      <c r="S591" s="1048"/>
      <c r="T591" s="1044"/>
      <c r="U591" s="1049"/>
      <c r="V591" s="1050"/>
      <c r="W591" s="1048"/>
      <c r="X591" s="1051"/>
      <c r="Y591" s="1052"/>
      <c r="Z591" s="1048"/>
      <c r="AA591" s="182"/>
      <c r="AB591" s="182"/>
    </row>
    <row r="592" spans="1:28" s="12" customFormat="1" ht="22.9" customHeight="1">
      <c r="B592" s="104"/>
      <c r="D592" s="105" t="s">
        <v>49</v>
      </c>
      <c r="E592" s="111" t="s">
        <v>695</v>
      </c>
      <c r="F592" s="111" t="s">
        <v>696</v>
      </c>
      <c r="H592" s="162"/>
      <c r="I592" s="1169"/>
      <c r="J592" s="112"/>
      <c r="L592" s="104"/>
      <c r="S592" s="1048"/>
      <c r="T592" s="1044"/>
      <c r="U592" s="1049"/>
      <c r="V592" s="1050"/>
      <c r="W592" s="1048"/>
      <c r="X592" s="1051"/>
      <c r="Y592" s="1052"/>
      <c r="Z592" s="1048"/>
      <c r="AA592" s="1038"/>
      <c r="AB592" s="1038"/>
    </row>
    <row r="593" spans="1:28" s="12" customFormat="1" ht="33.75" customHeight="1">
      <c r="B593" s="104"/>
      <c r="C593" s="114">
        <v>160</v>
      </c>
      <c r="D593" s="114" t="s">
        <v>97</v>
      </c>
      <c r="E593" s="115" t="s">
        <v>2600</v>
      </c>
      <c r="F593" s="116" t="s">
        <v>2601</v>
      </c>
      <c r="G593" s="117" t="s">
        <v>134</v>
      </c>
      <c r="H593" s="1165">
        <v>625.88</v>
      </c>
      <c r="I593" s="1165"/>
      <c r="J593" s="118"/>
      <c r="L593" s="104"/>
      <c r="O593" s="163"/>
      <c r="S593" s="1048"/>
      <c r="T593" s="1044"/>
      <c r="U593" s="1049"/>
      <c r="V593" s="1050"/>
      <c r="W593" s="1048"/>
      <c r="X593" s="1051"/>
      <c r="Y593" s="1052"/>
      <c r="Z593" s="1048"/>
      <c r="AA593" s="1038"/>
      <c r="AB593" s="1038"/>
    </row>
    <row r="594" spans="1:28" s="12" customFormat="1" ht="12.75">
      <c r="B594" s="104"/>
      <c r="D594" s="123" t="s">
        <v>103</v>
      </c>
      <c r="E594" s="111"/>
      <c r="F594" s="1261">
        <v>625.67999999999995</v>
      </c>
      <c r="G594" s="14"/>
      <c r="H594" s="1172">
        <v>625.88</v>
      </c>
      <c r="I594" s="1169"/>
      <c r="J594" s="112"/>
      <c r="L594" s="104"/>
      <c r="S594" s="1048"/>
      <c r="T594" s="1044"/>
      <c r="U594" s="1049"/>
      <c r="V594" s="1050"/>
      <c r="W594" s="1048"/>
      <c r="X594" s="1051"/>
      <c r="Y594" s="1052"/>
      <c r="Z594" s="1048"/>
      <c r="AA594" s="1038"/>
      <c r="AB594" s="1038"/>
    </row>
    <row r="595" spans="1:28" s="2" customFormat="1" ht="40.5" customHeight="1">
      <c r="A595" s="29"/>
      <c r="B595" s="113"/>
      <c r="C595" s="114">
        <v>130</v>
      </c>
      <c r="D595" s="114" t="s">
        <v>97</v>
      </c>
      <c r="E595" s="115" t="s">
        <v>697</v>
      </c>
      <c r="F595" s="184" t="s">
        <v>698</v>
      </c>
      <c r="G595" s="117" t="s">
        <v>134</v>
      </c>
      <c r="H595" s="1165">
        <v>108.25</v>
      </c>
      <c r="I595" s="1165"/>
      <c r="J595" s="118"/>
      <c r="K595" s="119"/>
      <c r="L595" s="30"/>
      <c r="M595" s="29"/>
      <c r="N595" s="29"/>
      <c r="O595" s="29"/>
      <c r="P595" s="29"/>
      <c r="Q595" s="29"/>
      <c r="R595" s="29"/>
      <c r="S595" s="1053"/>
      <c r="T595" s="1044"/>
      <c r="U595" s="1054"/>
      <c r="V595" s="1055"/>
      <c r="W595" s="1053"/>
      <c r="X595" s="1056"/>
      <c r="Y595" s="1057"/>
      <c r="Z595" s="1053"/>
      <c r="AA595" s="182"/>
      <c r="AB595" s="182"/>
    </row>
    <row r="596" spans="1:28" s="14" customFormat="1">
      <c r="B596" s="127"/>
      <c r="D596" s="123" t="s">
        <v>103</v>
      </c>
      <c r="E596" s="128" t="s">
        <v>1</v>
      </c>
      <c r="F596" s="129" t="s">
        <v>957</v>
      </c>
      <c r="H596" s="1172">
        <v>108.25</v>
      </c>
      <c r="I596" s="1167"/>
      <c r="L596" s="127"/>
    </row>
    <row r="597" spans="1:28" s="2" customFormat="1" ht="37.9" customHeight="1">
      <c r="A597" s="29"/>
      <c r="B597" s="113"/>
      <c r="C597" s="114">
        <v>131</v>
      </c>
      <c r="D597" s="114" t="s">
        <v>97</v>
      </c>
      <c r="E597" s="115" t="s">
        <v>700</v>
      </c>
      <c r="F597" s="184" t="s">
        <v>701</v>
      </c>
      <c r="G597" s="117" t="s">
        <v>134</v>
      </c>
      <c r="H597" s="1165">
        <v>108.25</v>
      </c>
      <c r="I597" s="1165"/>
      <c r="J597" s="118"/>
      <c r="K597" s="119"/>
      <c r="L597" s="30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</row>
    <row r="598" spans="1:28" s="12" customFormat="1" ht="25.9" customHeight="1">
      <c r="B598" s="104"/>
      <c r="D598" s="105" t="s">
        <v>49</v>
      </c>
      <c r="E598" s="106" t="s">
        <v>265</v>
      </c>
      <c r="F598" s="106" t="s">
        <v>702</v>
      </c>
      <c r="H598" s="162"/>
      <c r="I598" s="1169"/>
      <c r="J598" s="108"/>
      <c r="L598" s="104"/>
      <c r="N598" s="1038"/>
      <c r="O598" s="1038"/>
      <c r="P598" s="1038"/>
      <c r="Q598" s="1038"/>
      <c r="R598" s="1038"/>
    </row>
    <row r="599" spans="1:28" s="12" customFormat="1" ht="22.9" customHeight="1">
      <c r="B599" s="104"/>
      <c r="D599" s="105" t="s">
        <v>49</v>
      </c>
      <c r="E599" s="111" t="s">
        <v>703</v>
      </c>
      <c r="F599" s="111" t="s">
        <v>704</v>
      </c>
      <c r="H599" s="162"/>
      <c r="I599" s="1169"/>
      <c r="J599" s="112"/>
      <c r="L599" s="104"/>
      <c r="N599" s="1038"/>
      <c r="O599" s="1038"/>
      <c r="P599" s="1038"/>
      <c r="Q599" s="1038"/>
      <c r="R599" s="1038"/>
    </row>
    <row r="600" spans="1:28" s="2" customFormat="1" ht="18" customHeight="1">
      <c r="A600" s="29"/>
      <c r="B600" s="113"/>
      <c r="C600" s="114">
        <v>161</v>
      </c>
      <c r="D600" s="114" t="s">
        <v>97</v>
      </c>
      <c r="E600" s="115" t="s">
        <v>705</v>
      </c>
      <c r="F600" s="116" t="s">
        <v>706</v>
      </c>
      <c r="G600" s="117" t="s">
        <v>140</v>
      </c>
      <c r="H600" s="1165">
        <v>30</v>
      </c>
      <c r="I600" s="1165"/>
      <c r="J600" s="118"/>
      <c r="K600" s="119"/>
      <c r="L600" s="30"/>
      <c r="M600" s="29"/>
      <c r="N600" s="1038"/>
      <c r="O600" s="1038"/>
      <c r="P600" s="1038"/>
      <c r="Q600" s="1038"/>
      <c r="R600" s="1038"/>
      <c r="S600" s="29"/>
      <c r="T600" s="29"/>
      <c r="U600" s="29"/>
      <c r="V600" s="29"/>
      <c r="W600" s="29"/>
    </row>
    <row r="601" spans="1:28" s="2" customFormat="1" ht="18" customHeight="1">
      <c r="A601" s="29"/>
      <c r="B601" s="113"/>
      <c r="C601" s="138">
        <v>162</v>
      </c>
      <c r="D601" s="138" t="s">
        <v>265</v>
      </c>
      <c r="E601" s="139" t="s">
        <v>575</v>
      </c>
      <c r="F601" s="140" t="s">
        <v>707</v>
      </c>
      <c r="G601" s="141" t="s">
        <v>140</v>
      </c>
      <c r="H601" s="1170">
        <v>30</v>
      </c>
      <c r="I601" s="1170"/>
      <c r="J601" s="142"/>
      <c r="K601" s="143"/>
      <c r="L601" s="144"/>
      <c r="M601" s="29"/>
      <c r="N601" s="1038"/>
      <c r="O601" s="1038"/>
      <c r="P601" s="1038"/>
      <c r="Q601" s="1038"/>
      <c r="R601" s="1038"/>
      <c r="S601" s="29"/>
      <c r="T601" s="29"/>
      <c r="U601" s="29"/>
      <c r="V601" s="29"/>
      <c r="W601" s="29"/>
    </row>
    <row r="602" spans="1:28" s="2" customFormat="1" ht="18" customHeight="1">
      <c r="A602" s="29"/>
      <c r="B602" s="113"/>
      <c r="C602" s="138">
        <v>163</v>
      </c>
      <c r="D602" s="138" t="s">
        <v>265</v>
      </c>
      <c r="E602" s="139" t="s">
        <v>578</v>
      </c>
      <c r="F602" s="140" t="s">
        <v>709</v>
      </c>
      <c r="G602" s="141" t="s">
        <v>140</v>
      </c>
      <c r="H602" s="1170">
        <v>30</v>
      </c>
      <c r="I602" s="1170"/>
      <c r="J602" s="142"/>
      <c r="K602" s="143"/>
      <c r="L602" s="144"/>
      <c r="M602" s="29"/>
      <c r="N602" s="1038"/>
      <c r="O602" s="1038"/>
      <c r="P602" s="1038"/>
      <c r="Q602" s="1038"/>
      <c r="R602" s="1038"/>
      <c r="S602" s="29"/>
      <c r="T602" s="29"/>
      <c r="U602" s="29"/>
      <c r="V602" s="29"/>
      <c r="W602" s="29"/>
    </row>
    <row r="603" spans="1:28" s="2" customFormat="1" ht="18" customHeight="1">
      <c r="A603" s="29"/>
      <c r="B603" s="113"/>
      <c r="C603" s="114">
        <v>164</v>
      </c>
      <c r="D603" s="114" t="s">
        <v>97</v>
      </c>
      <c r="E603" s="115" t="s">
        <v>710</v>
      </c>
      <c r="F603" s="116" t="s">
        <v>711</v>
      </c>
      <c r="G603" s="117" t="s">
        <v>268</v>
      </c>
      <c r="H603" s="1165">
        <v>1</v>
      </c>
      <c r="I603" s="1165"/>
      <c r="J603" s="118"/>
      <c r="K603" s="119"/>
      <c r="L603" s="30"/>
      <c r="M603" s="29"/>
      <c r="N603" s="1038"/>
      <c r="O603" s="1038"/>
      <c r="P603" s="1038"/>
      <c r="Q603" s="1038"/>
      <c r="R603" s="1038"/>
      <c r="S603" s="29"/>
      <c r="T603" s="29"/>
      <c r="U603" s="29"/>
      <c r="V603" s="29"/>
      <c r="W603" s="29"/>
    </row>
    <row r="604" spans="1:28" s="2" customFormat="1" ht="26.25" customHeight="1">
      <c r="A604" s="29"/>
      <c r="B604" s="113"/>
      <c r="C604" s="114">
        <v>165</v>
      </c>
      <c r="D604" s="114" t="s">
        <v>97</v>
      </c>
      <c r="E604" s="115" t="s">
        <v>2548</v>
      </c>
      <c r="F604" s="116" t="s">
        <v>2547</v>
      </c>
      <c r="G604" s="117" t="s">
        <v>268</v>
      </c>
      <c r="H604" s="1165">
        <v>2</v>
      </c>
      <c r="I604" s="1165"/>
      <c r="J604" s="118"/>
      <c r="K604" s="119"/>
      <c r="L604" s="30"/>
      <c r="M604" s="29"/>
      <c r="N604" s="1038"/>
      <c r="O604" s="1038"/>
      <c r="P604" s="1038"/>
      <c r="Q604" s="1038"/>
      <c r="R604" s="1038"/>
      <c r="S604" s="29"/>
      <c r="T604" s="29"/>
      <c r="U604" s="29"/>
      <c r="V604" s="29"/>
      <c r="W604" s="29"/>
    </row>
    <row r="605" spans="1:28" s="2" customFormat="1" ht="18" customHeight="1">
      <c r="A605" s="29"/>
      <c r="B605" s="113"/>
      <c r="C605" s="114">
        <v>166</v>
      </c>
      <c r="D605" s="114" t="s">
        <v>97</v>
      </c>
      <c r="E605" s="115" t="s">
        <v>712</v>
      </c>
      <c r="F605" s="116" t="s">
        <v>713</v>
      </c>
      <c r="G605" s="117" t="s">
        <v>268</v>
      </c>
      <c r="H605" s="1165">
        <v>1</v>
      </c>
      <c r="I605" s="1165"/>
      <c r="J605" s="118"/>
      <c r="K605" s="119"/>
      <c r="L605" s="30"/>
      <c r="M605" s="29"/>
      <c r="N605" s="1038"/>
      <c r="O605" s="1038"/>
      <c r="P605" s="1038"/>
      <c r="Q605" s="1038"/>
      <c r="R605" s="1038"/>
      <c r="S605" s="29"/>
      <c r="T605" s="29"/>
      <c r="U605" s="29"/>
      <c r="V605" s="29"/>
      <c r="W605" s="29"/>
    </row>
    <row r="606" spans="1:28" s="2" customFormat="1" ht="18" customHeight="1">
      <c r="A606" s="29"/>
      <c r="B606" s="113"/>
      <c r="C606" s="114">
        <v>167</v>
      </c>
      <c r="D606" s="114" t="s">
        <v>97</v>
      </c>
      <c r="E606" s="115" t="s">
        <v>714</v>
      </c>
      <c r="F606" s="116" t="s">
        <v>715</v>
      </c>
      <c r="G606" s="117" t="s">
        <v>268</v>
      </c>
      <c r="H606" s="1165">
        <v>1</v>
      </c>
      <c r="I606" s="1165"/>
      <c r="J606" s="118"/>
      <c r="K606" s="119"/>
      <c r="L606" s="30"/>
      <c r="M606" s="29"/>
      <c r="N606" s="1038"/>
      <c r="O606" s="1038"/>
      <c r="P606" s="1038"/>
      <c r="Q606" s="1038"/>
      <c r="R606" s="1038"/>
      <c r="S606" s="29"/>
      <c r="T606" s="29"/>
      <c r="U606" s="29"/>
      <c r="V606" s="29"/>
      <c r="W606" s="29"/>
    </row>
    <row r="607" spans="1:28" s="2" customFormat="1" ht="18" customHeight="1">
      <c r="A607" s="29"/>
      <c r="B607" s="113"/>
      <c r="C607" s="114">
        <v>168</v>
      </c>
      <c r="D607" s="114" t="s">
        <v>97</v>
      </c>
      <c r="E607" s="115" t="s">
        <v>716</v>
      </c>
      <c r="F607" s="116" t="s">
        <v>717</v>
      </c>
      <c r="G607" s="117" t="s">
        <v>268</v>
      </c>
      <c r="H607" s="1165">
        <v>1</v>
      </c>
      <c r="I607" s="1165"/>
      <c r="J607" s="118"/>
      <c r="K607" s="119"/>
      <c r="L607" s="30"/>
      <c r="M607" s="29"/>
      <c r="N607" s="1038"/>
      <c r="O607" s="1038"/>
      <c r="P607" s="1038"/>
      <c r="Q607" s="1038"/>
      <c r="R607" s="1038"/>
      <c r="S607" s="29"/>
      <c r="T607" s="29"/>
      <c r="U607" s="29"/>
      <c r="V607" s="29"/>
      <c r="W607" s="29"/>
    </row>
    <row r="608" spans="1:28" s="2" customFormat="1" ht="18" customHeight="1">
      <c r="A608" s="29"/>
      <c r="B608" s="113"/>
      <c r="C608" s="138">
        <v>169</v>
      </c>
      <c r="D608" s="138" t="s">
        <v>265</v>
      </c>
      <c r="E608" s="139" t="s">
        <v>581</v>
      </c>
      <c r="F608" s="140" t="s">
        <v>718</v>
      </c>
      <c r="G608" s="141" t="s">
        <v>719</v>
      </c>
      <c r="H608" s="1170">
        <v>1</v>
      </c>
      <c r="I608" s="1170"/>
      <c r="J608" s="142"/>
      <c r="K608" s="143"/>
      <c r="L608" s="144"/>
      <c r="M608" s="29"/>
      <c r="N608" s="1038"/>
      <c r="O608" s="1038"/>
      <c r="P608" s="1038"/>
      <c r="Q608" s="1038"/>
      <c r="R608" s="1038"/>
      <c r="S608" s="29"/>
      <c r="T608" s="29"/>
      <c r="U608" s="29"/>
      <c r="V608" s="29"/>
      <c r="W608" s="29"/>
    </row>
    <row r="609" spans="1:23" s="2" customFormat="1" ht="27.75" customHeight="1">
      <c r="A609" s="29"/>
      <c r="B609" s="113"/>
      <c r="C609" s="138">
        <v>170</v>
      </c>
      <c r="D609" s="138" t="s">
        <v>265</v>
      </c>
      <c r="E609" s="139" t="s">
        <v>720</v>
      </c>
      <c r="F609" s="140" t="s">
        <v>721</v>
      </c>
      <c r="G609" s="141" t="s">
        <v>268</v>
      </c>
      <c r="H609" s="1170">
        <v>1</v>
      </c>
      <c r="I609" s="1170"/>
      <c r="J609" s="142"/>
      <c r="K609" s="143"/>
      <c r="L609" s="144"/>
      <c r="M609" s="29"/>
      <c r="N609" s="1038"/>
      <c r="O609" s="1038"/>
      <c r="P609" s="1038"/>
      <c r="Q609" s="1038"/>
      <c r="R609" s="1038"/>
      <c r="S609" s="29"/>
      <c r="T609" s="29"/>
      <c r="U609" s="29"/>
      <c r="V609" s="29"/>
      <c r="W609" s="29"/>
    </row>
    <row r="610" spans="1:23" s="12" customFormat="1" ht="25.9" customHeight="1">
      <c r="B610" s="104"/>
      <c r="D610" s="105" t="s">
        <v>49</v>
      </c>
      <c r="E610" s="106" t="s">
        <v>722</v>
      </c>
      <c r="F610" s="106" t="s">
        <v>723</v>
      </c>
      <c r="H610" s="162"/>
      <c r="I610" s="1169"/>
      <c r="J610" s="108"/>
      <c r="L610" s="104"/>
      <c r="Q610" s="168"/>
    </row>
    <row r="611" spans="1:23" s="2" customFormat="1" ht="80.25" customHeight="1">
      <c r="A611" s="29"/>
      <c r="B611" s="113"/>
      <c r="C611" s="114">
        <v>133</v>
      </c>
      <c r="D611" s="114" t="s">
        <v>97</v>
      </c>
      <c r="E611" s="115" t="s">
        <v>724</v>
      </c>
      <c r="F611" s="116" t="s">
        <v>2546</v>
      </c>
      <c r="G611" s="117" t="s">
        <v>725</v>
      </c>
      <c r="H611" s="1165">
        <v>40</v>
      </c>
      <c r="I611" s="1165"/>
      <c r="J611" s="118"/>
      <c r="K611" s="119"/>
      <c r="L611" s="30"/>
      <c r="M611" s="29"/>
      <c r="N611" s="29"/>
      <c r="O611" s="29"/>
      <c r="P611" s="29"/>
      <c r="Q611" s="1035"/>
      <c r="R611" s="29"/>
      <c r="S611" s="29"/>
      <c r="T611" s="29"/>
      <c r="U611" s="29"/>
      <c r="V611" s="29"/>
      <c r="W611" s="29"/>
    </row>
    <row r="612" spans="1:23" s="2" customFormat="1" ht="6.95" customHeight="1">
      <c r="A612" s="29"/>
      <c r="B612" s="46"/>
      <c r="C612" s="47"/>
      <c r="D612" s="47"/>
      <c r="E612" s="47"/>
      <c r="F612" s="47"/>
      <c r="G612" s="47"/>
      <c r="H612" s="47"/>
      <c r="I612" s="47"/>
      <c r="J612" s="47"/>
      <c r="K612" s="47"/>
      <c r="L612" s="30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</row>
  </sheetData>
  <autoFilter ref="C137:K611"/>
  <mergeCells count="10">
    <mergeCell ref="E128:H128"/>
    <mergeCell ref="E130:H130"/>
    <mergeCell ref="D33:E33"/>
    <mergeCell ref="D34:E34"/>
    <mergeCell ref="E85:H85"/>
    <mergeCell ref="E7:H7"/>
    <mergeCell ref="E9:H9"/>
    <mergeCell ref="E18:H18"/>
    <mergeCell ref="E27:H27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0"/>
  <sheetViews>
    <sheetView showGridLines="0" showZeros="0" workbookViewId="0">
      <selection activeCell="K6" sqref="K6"/>
    </sheetView>
  </sheetViews>
  <sheetFormatPr defaultRowHeight="12.75"/>
  <cols>
    <col min="1" max="1" width="0.83203125" style="187" customWidth="1"/>
    <col min="2" max="2" width="4.33203125" style="187" customWidth="1"/>
    <col min="3" max="3" width="8" style="187" customWidth="1"/>
    <col min="4" max="6" width="16.33203125" style="187" customWidth="1"/>
    <col min="7" max="7" width="4.5" style="187" customWidth="1"/>
    <col min="8" max="8" width="26.5" style="187" customWidth="1"/>
    <col min="9" max="9" width="16.33203125" style="187" customWidth="1"/>
    <col min="10" max="10" width="5" style="187" customWidth="1"/>
    <col min="11" max="11" width="23" style="187" customWidth="1"/>
    <col min="12" max="12" width="11.33203125" style="187" customWidth="1"/>
    <col min="13" max="13" width="16.33203125" style="187" customWidth="1"/>
    <col min="14" max="14" width="0.83203125" style="187" customWidth="1"/>
    <col min="15" max="15" width="1.6640625" style="187" customWidth="1"/>
    <col min="16" max="23" width="9.33203125" style="187"/>
    <col min="24" max="25" width="6.6640625" style="187" customWidth="1"/>
    <col min="26" max="26" width="7.6640625" style="187" customWidth="1"/>
    <col min="27" max="27" width="25" style="187" customWidth="1"/>
    <col min="28" max="28" width="5" style="187" customWidth="1"/>
    <col min="29" max="29" width="9.6640625" style="187" customWidth="1"/>
    <col min="30" max="30" width="10.1640625" style="187" customWidth="1"/>
    <col min="31" max="256" width="9.33203125" style="187"/>
    <col min="257" max="257" width="0.83203125" style="187" customWidth="1"/>
    <col min="258" max="258" width="4.33203125" style="187" customWidth="1"/>
    <col min="259" max="259" width="8" style="187" customWidth="1"/>
    <col min="260" max="262" width="16.33203125" style="187" customWidth="1"/>
    <col min="263" max="263" width="4.5" style="187" customWidth="1"/>
    <col min="264" max="264" width="26.5" style="187" customWidth="1"/>
    <col min="265" max="265" width="16.33203125" style="187" customWidth="1"/>
    <col min="266" max="266" width="5" style="187" customWidth="1"/>
    <col min="267" max="267" width="23" style="187" customWidth="1"/>
    <col min="268" max="268" width="11.33203125" style="187" customWidth="1"/>
    <col min="269" max="269" width="16.33203125" style="187" customWidth="1"/>
    <col min="270" max="270" width="0.83203125" style="187" customWidth="1"/>
    <col min="271" max="271" width="1.6640625" style="187" customWidth="1"/>
    <col min="272" max="279" width="9.33203125" style="187"/>
    <col min="280" max="281" width="6.6640625" style="187" customWidth="1"/>
    <col min="282" max="282" width="7.6640625" style="187" customWidth="1"/>
    <col min="283" max="283" width="25" style="187" customWidth="1"/>
    <col min="284" max="284" width="5" style="187" customWidth="1"/>
    <col min="285" max="285" width="9.6640625" style="187" customWidth="1"/>
    <col min="286" max="286" width="10.1640625" style="187" customWidth="1"/>
    <col min="287" max="512" width="9.33203125" style="187"/>
    <col min="513" max="513" width="0.83203125" style="187" customWidth="1"/>
    <col min="514" max="514" width="4.33203125" style="187" customWidth="1"/>
    <col min="515" max="515" width="8" style="187" customWidth="1"/>
    <col min="516" max="518" width="16.33203125" style="187" customWidth="1"/>
    <col min="519" max="519" width="4.5" style="187" customWidth="1"/>
    <col min="520" max="520" width="26.5" style="187" customWidth="1"/>
    <col min="521" max="521" width="16.33203125" style="187" customWidth="1"/>
    <col min="522" max="522" width="5" style="187" customWidth="1"/>
    <col min="523" max="523" width="23" style="187" customWidth="1"/>
    <col min="524" max="524" width="11.33203125" style="187" customWidth="1"/>
    <col min="525" max="525" width="16.33203125" style="187" customWidth="1"/>
    <col min="526" max="526" width="0.83203125" style="187" customWidth="1"/>
    <col min="527" max="527" width="1.6640625" style="187" customWidth="1"/>
    <col min="528" max="535" width="9.33203125" style="187"/>
    <col min="536" max="537" width="6.6640625" style="187" customWidth="1"/>
    <col min="538" max="538" width="7.6640625" style="187" customWidth="1"/>
    <col min="539" max="539" width="25" style="187" customWidth="1"/>
    <col min="540" max="540" width="5" style="187" customWidth="1"/>
    <col min="541" max="541" width="9.6640625" style="187" customWidth="1"/>
    <col min="542" max="542" width="10.1640625" style="187" customWidth="1"/>
    <col min="543" max="768" width="9.33203125" style="187"/>
    <col min="769" max="769" width="0.83203125" style="187" customWidth="1"/>
    <col min="770" max="770" width="4.33203125" style="187" customWidth="1"/>
    <col min="771" max="771" width="8" style="187" customWidth="1"/>
    <col min="772" max="774" width="16.33203125" style="187" customWidth="1"/>
    <col min="775" max="775" width="4.5" style="187" customWidth="1"/>
    <col min="776" max="776" width="26.5" style="187" customWidth="1"/>
    <col min="777" max="777" width="16.33203125" style="187" customWidth="1"/>
    <col min="778" max="778" width="5" style="187" customWidth="1"/>
    <col min="779" max="779" width="23" style="187" customWidth="1"/>
    <col min="780" max="780" width="11.33203125" style="187" customWidth="1"/>
    <col min="781" max="781" width="16.33203125" style="187" customWidth="1"/>
    <col min="782" max="782" width="0.83203125" style="187" customWidth="1"/>
    <col min="783" max="783" width="1.6640625" style="187" customWidth="1"/>
    <col min="784" max="791" width="9.33203125" style="187"/>
    <col min="792" max="793" width="6.6640625" style="187" customWidth="1"/>
    <col min="794" max="794" width="7.6640625" style="187" customWidth="1"/>
    <col min="795" max="795" width="25" style="187" customWidth="1"/>
    <col min="796" max="796" width="5" style="187" customWidth="1"/>
    <col min="797" max="797" width="9.6640625" style="187" customWidth="1"/>
    <col min="798" max="798" width="10.1640625" style="187" customWidth="1"/>
    <col min="799" max="1024" width="9.33203125" style="187"/>
    <col min="1025" max="1025" width="0.83203125" style="187" customWidth="1"/>
    <col min="1026" max="1026" width="4.33203125" style="187" customWidth="1"/>
    <col min="1027" max="1027" width="8" style="187" customWidth="1"/>
    <col min="1028" max="1030" width="16.33203125" style="187" customWidth="1"/>
    <col min="1031" max="1031" width="4.5" style="187" customWidth="1"/>
    <col min="1032" max="1032" width="26.5" style="187" customWidth="1"/>
    <col min="1033" max="1033" width="16.33203125" style="187" customWidth="1"/>
    <col min="1034" max="1034" width="5" style="187" customWidth="1"/>
    <col min="1035" max="1035" width="23" style="187" customWidth="1"/>
    <col min="1036" max="1036" width="11.33203125" style="187" customWidth="1"/>
    <col min="1037" max="1037" width="16.33203125" style="187" customWidth="1"/>
    <col min="1038" max="1038" width="0.83203125" style="187" customWidth="1"/>
    <col min="1039" max="1039" width="1.6640625" style="187" customWidth="1"/>
    <col min="1040" max="1047" width="9.33203125" style="187"/>
    <col min="1048" max="1049" width="6.6640625" style="187" customWidth="1"/>
    <col min="1050" max="1050" width="7.6640625" style="187" customWidth="1"/>
    <col min="1051" max="1051" width="25" style="187" customWidth="1"/>
    <col min="1052" max="1052" width="5" style="187" customWidth="1"/>
    <col min="1053" max="1053" width="9.6640625" style="187" customWidth="1"/>
    <col min="1054" max="1054" width="10.1640625" style="187" customWidth="1"/>
    <col min="1055" max="1280" width="9.33203125" style="187"/>
    <col min="1281" max="1281" width="0.83203125" style="187" customWidth="1"/>
    <col min="1282" max="1282" width="4.33203125" style="187" customWidth="1"/>
    <col min="1283" max="1283" width="8" style="187" customWidth="1"/>
    <col min="1284" max="1286" width="16.33203125" style="187" customWidth="1"/>
    <col min="1287" max="1287" width="4.5" style="187" customWidth="1"/>
    <col min="1288" max="1288" width="26.5" style="187" customWidth="1"/>
    <col min="1289" max="1289" width="16.33203125" style="187" customWidth="1"/>
    <col min="1290" max="1290" width="5" style="187" customWidth="1"/>
    <col min="1291" max="1291" width="23" style="187" customWidth="1"/>
    <col min="1292" max="1292" width="11.33203125" style="187" customWidth="1"/>
    <col min="1293" max="1293" width="16.33203125" style="187" customWidth="1"/>
    <col min="1294" max="1294" width="0.83203125" style="187" customWidth="1"/>
    <col min="1295" max="1295" width="1.6640625" style="187" customWidth="1"/>
    <col min="1296" max="1303" width="9.33203125" style="187"/>
    <col min="1304" max="1305" width="6.6640625" style="187" customWidth="1"/>
    <col min="1306" max="1306" width="7.6640625" style="187" customWidth="1"/>
    <col min="1307" max="1307" width="25" style="187" customWidth="1"/>
    <col min="1308" max="1308" width="5" style="187" customWidth="1"/>
    <col min="1309" max="1309" width="9.6640625" style="187" customWidth="1"/>
    <col min="1310" max="1310" width="10.1640625" style="187" customWidth="1"/>
    <col min="1311" max="1536" width="9.33203125" style="187"/>
    <col min="1537" max="1537" width="0.83203125" style="187" customWidth="1"/>
    <col min="1538" max="1538" width="4.33203125" style="187" customWidth="1"/>
    <col min="1539" max="1539" width="8" style="187" customWidth="1"/>
    <col min="1540" max="1542" width="16.33203125" style="187" customWidth="1"/>
    <col min="1543" max="1543" width="4.5" style="187" customWidth="1"/>
    <col min="1544" max="1544" width="26.5" style="187" customWidth="1"/>
    <col min="1545" max="1545" width="16.33203125" style="187" customWidth="1"/>
    <col min="1546" max="1546" width="5" style="187" customWidth="1"/>
    <col min="1547" max="1547" width="23" style="187" customWidth="1"/>
    <col min="1548" max="1548" width="11.33203125" style="187" customWidth="1"/>
    <col min="1549" max="1549" width="16.33203125" style="187" customWidth="1"/>
    <col min="1550" max="1550" width="0.83203125" style="187" customWidth="1"/>
    <col min="1551" max="1551" width="1.6640625" style="187" customWidth="1"/>
    <col min="1552" max="1559" width="9.33203125" style="187"/>
    <col min="1560" max="1561" width="6.6640625" style="187" customWidth="1"/>
    <col min="1562" max="1562" width="7.6640625" style="187" customWidth="1"/>
    <col min="1563" max="1563" width="25" style="187" customWidth="1"/>
    <col min="1564" max="1564" width="5" style="187" customWidth="1"/>
    <col min="1565" max="1565" width="9.6640625" style="187" customWidth="1"/>
    <col min="1566" max="1566" width="10.1640625" style="187" customWidth="1"/>
    <col min="1567" max="1792" width="9.33203125" style="187"/>
    <col min="1793" max="1793" width="0.83203125" style="187" customWidth="1"/>
    <col min="1794" max="1794" width="4.33203125" style="187" customWidth="1"/>
    <col min="1795" max="1795" width="8" style="187" customWidth="1"/>
    <col min="1796" max="1798" width="16.33203125" style="187" customWidth="1"/>
    <col min="1799" max="1799" width="4.5" style="187" customWidth="1"/>
    <col min="1800" max="1800" width="26.5" style="187" customWidth="1"/>
    <col min="1801" max="1801" width="16.33203125" style="187" customWidth="1"/>
    <col min="1802" max="1802" width="5" style="187" customWidth="1"/>
    <col min="1803" max="1803" width="23" style="187" customWidth="1"/>
    <col min="1804" max="1804" width="11.33203125" style="187" customWidth="1"/>
    <col min="1805" max="1805" width="16.33203125" style="187" customWidth="1"/>
    <col min="1806" max="1806" width="0.83203125" style="187" customWidth="1"/>
    <col min="1807" max="1807" width="1.6640625" style="187" customWidth="1"/>
    <col min="1808" max="1815" width="9.33203125" style="187"/>
    <col min="1816" max="1817" width="6.6640625" style="187" customWidth="1"/>
    <col min="1818" max="1818" width="7.6640625" style="187" customWidth="1"/>
    <col min="1819" max="1819" width="25" style="187" customWidth="1"/>
    <col min="1820" max="1820" width="5" style="187" customWidth="1"/>
    <col min="1821" max="1821" width="9.6640625" style="187" customWidth="1"/>
    <col min="1822" max="1822" width="10.1640625" style="187" customWidth="1"/>
    <col min="1823" max="2048" width="9.33203125" style="187"/>
    <col min="2049" max="2049" width="0.83203125" style="187" customWidth="1"/>
    <col min="2050" max="2050" width="4.33203125" style="187" customWidth="1"/>
    <col min="2051" max="2051" width="8" style="187" customWidth="1"/>
    <col min="2052" max="2054" width="16.33203125" style="187" customWidth="1"/>
    <col min="2055" max="2055" width="4.5" style="187" customWidth="1"/>
    <col min="2056" max="2056" width="26.5" style="187" customWidth="1"/>
    <col min="2057" max="2057" width="16.33203125" style="187" customWidth="1"/>
    <col min="2058" max="2058" width="5" style="187" customWidth="1"/>
    <col min="2059" max="2059" width="23" style="187" customWidth="1"/>
    <col min="2060" max="2060" width="11.33203125" style="187" customWidth="1"/>
    <col min="2061" max="2061" width="16.33203125" style="187" customWidth="1"/>
    <col min="2062" max="2062" width="0.83203125" style="187" customWidth="1"/>
    <col min="2063" max="2063" width="1.6640625" style="187" customWidth="1"/>
    <col min="2064" max="2071" width="9.33203125" style="187"/>
    <col min="2072" max="2073" width="6.6640625" style="187" customWidth="1"/>
    <col min="2074" max="2074" width="7.6640625" style="187" customWidth="1"/>
    <col min="2075" max="2075" width="25" style="187" customWidth="1"/>
    <col min="2076" max="2076" width="5" style="187" customWidth="1"/>
    <col min="2077" max="2077" width="9.6640625" style="187" customWidth="1"/>
    <col min="2078" max="2078" width="10.1640625" style="187" customWidth="1"/>
    <col min="2079" max="2304" width="9.33203125" style="187"/>
    <col min="2305" max="2305" width="0.83203125" style="187" customWidth="1"/>
    <col min="2306" max="2306" width="4.33203125" style="187" customWidth="1"/>
    <col min="2307" max="2307" width="8" style="187" customWidth="1"/>
    <col min="2308" max="2310" width="16.33203125" style="187" customWidth="1"/>
    <col min="2311" max="2311" width="4.5" style="187" customWidth="1"/>
    <col min="2312" max="2312" width="26.5" style="187" customWidth="1"/>
    <col min="2313" max="2313" width="16.33203125" style="187" customWidth="1"/>
    <col min="2314" max="2314" width="5" style="187" customWidth="1"/>
    <col min="2315" max="2315" width="23" style="187" customWidth="1"/>
    <col min="2316" max="2316" width="11.33203125" style="187" customWidth="1"/>
    <col min="2317" max="2317" width="16.33203125" style="187" customWidth="1"/>
    <col min="2318" max="2318" width="0.83203125" style="187" customWidth="1"/>
    <col min="2319" max="2319" width="1.6640625" style="187" customWidth="1"/>
    <col min="2320" max="2327" width="9.33203125" style="187"/>
    <col min="2328" max="2329" width="6.6640625" style="187" customWidth="1"/>
    <col min="2330" max="2330" width="7.6640625" style="187" customWidth="1"/>
    <col min="2331" max="2331" width="25" style="187" customWidth="1"/>
    <col min="2332" max="2332" width="5" style="187" customWidth="1"/>
    <col min="2333" max="2333" width="9.6640625" style="187" customWidth="1"/>
    <col min="2334" max="2334" width="10.1640625" style="187" customWidth="1"/>
    <col min="2335" max="2560" width="9.33203125" style="187"/>
    <col min="2561" max="2561" width="0.83203125" style="187" customWidth="1"/>
    <col min="2562" max="2562" width="4.33203125" style="187" customWidth="1"/>
    <col min="2563" max="2563" width="8" style="187" customWidth="1"/>
    <col min="2564" max="2566" width="16.33203125" style="187" customWidth="1"/>
    <col min="2567" max="2567" width="4.5" style="187" customWidth="1"/>
    <col min="2568" max="2568" width="26.5" style="187" customWidth="1"/>
    <col min="2569" max="2569" width="16.33203125" style="187" customWidth="1"/>
    <col min="2570" max="2570" width="5" style="187" customWidth="1"/>
    <col min="2571" max="2571" width="23" style="187" customWidth="1"/>
    <col min="2572" max="2572" width="11.33203125" style="187" customWidth="1"/>
    <col min="2573" max="2573" width="16.33203125" style="187" customWidth="1"/>
    <col min="2574" max="2574" width="0.83203125" style="187" customWidth="1"/>
    <col min="2575" max="2575" width="1.6640625" style="187" customWidth="1"/>
    <col min="2576" max="2583" width="9.33203125" style="187"/>
    <col min="2584" max="2585" width="6.6640625" style="187" customWidth="1"/>
    <col min="2586" max="2586" width="7.6640625" style="187" customWidth="1"/>
    <col min="2587" max="2587" width="25" style="187" customWidth="1"/>
    <col min="2588" max="2588" width="5" style="187" customWidth="1"/>
    <col min="2589" max="2589" width="9.6640625" style="187" customWidth="1"/>
    <col min="2590" max="2590" width="10.1640625" style="187" customWidth="1"/>
    <col min="2591" max="2816" width="9.33203125" style="187"/>
    <col min="2817" max="2817" width="0.83203125" style="187" customWidth="1"/>
    <col min="2818" max="2818" width="4.33203125" style="187" customWidth="1"/>
    <col min="2819" max="2819" width="8" style="187" customWidth="1"/>
    <col min="2820" max="2822" width="16.33203125" style="187" customWidth="1"/>
    <col min="2823" max="2823" width="4.5" style="187" customWidth="1"/>
    <col min="2824" max="2824" width="26.5" style="187" customWidth="1"/>
    <col min="2825" max="2825" width="16.33203125" style="187" customWidth="1"/>
    <col min="2826" max="2826" width="5" style="187" customWidth="1"/>
    <col min="2827" max="2827" width="23" style="187" customWidth="1"/>
    <col min="2828" max="2828" width="11.33203125" style="187" customWidth="1"/>
    <col min="2829" max="2829" width="16.33203125" style="187" customWidth="1"/>
    <col min="2830" max="2830" width="0.83203125" style="187" customWidth="1"/>
    <col min="2831" max="2831" width="1.6640625" style="187" customWidth="1"/>
    <col min="2832" max="2839" width="9.33203125" style="187"/>
    <col min="2840" max="2841" width="6.6640625" style="187" customWidth="1"/>
    <col min="2842" max="2842" width="7.6640625" style="187" customWidth="1"/>
    <col min="2843" max="2843" width="25" style="187" customWidth="1"/>
    <col min="2844" max="2844" width="5" style="187" customWidth="1"/>
    <col min="2845" max="2845" width="9.6640625" style="187" customWidth="1"/>
    <col min="2846" max="2846" width="10.1640625" style="187" customWidth="1"/>
    <col min="2847" max="3072" width="9.33203125" style="187"/>
    <col min="3073" max="3073" width="0.83203125" style="187" customWidth="1"/>
    <col min="3074" max="3074" width="4.33203125" style="187" customWidth="1"/>
    <col min="3075" max="3075" width="8" style="187" customWidth="1"/>
    <col min="3076" max="3078" width="16.33203125" style="187" customWidth="1"/>
    <col min="3079" max="3079" width="4.5" style="187" customWidth="1"/>
    <col min="3080" max="3080" width="26.5" style="187" customWidth="1"/>
    <col min="3081" max="3081" width="16.33203125" style="187" customWidth="1"/>
    <col min="3082" max="3082" width="5" style="187" customWidth="1"/>
    <col min="3083" max="3083" width="23" style="187" customWidth="1"/>
    <col min="3084" max="3084" width="11.33203125" style="187" customWidth="1"/>
    <col min="3085" max="3085" width="16.33203125" style="187" customWidth="1"/>
    <col min="3086" max="3086" width="0.83203125" style="187" customWidth="1"/>
    <col min="3087" max="3087" width="1.6640625" style="187" customWidth="1"/>
    <col min="3088" max="3095" width="9.33203125" style="187"/>
    <col min="3096" max="3097" width="6.6640625" style="187" customWidth="1"/>
    <col min="3098" max="3098" width="7.6640625" style="187" customWidth="1"/>
    <col min="3099" max="3099" width="25" style="187" customWidth="1"/>
    <col min="3100" max="3100" width="5" style="187" customWidth="1"/>
    <col min="3101" max="3101" width="9.6640625" style="187" customWidth="1"/>
    <col min="3102" max="3102" width="10.1640625" style="187" customWidth="1"/>
    <col min="3103" max="3328" width="9.33203125" style="187"/>
    <col min="3329" max="3329" width="0.83203125" style="187" customWidth="1"/>
    <col min="3330" max="3330" width="4.33203125" style="187" customWidth="1"/>
    <col min="3331" max="3331" width="8" style="187" customWidth="1"/>
    <col min="3332" max="3334" width="16.33203125" style="187" customWidth="1"/>
    <col min="3335" max="3335" width="4.5" style="187" customWidth="1"/>
    <col min="3336" max="3336" width="26.5" style="187" customWidth="1"/>
    <col min="3337" max="3337" width="16.33203125" style="187" customWidth="1"/>
    <col min="3338" max="3338" width="5" style="187" customWidth="1"/>
    <col min="3339" max="3339" width="23" style="187" customWidth="1"/>
    <col min="3340" max="3340" width="11.33203125" style="187" customWidth="1"/>
    <col min="3341" max="3341" width="16.33203125" style="187" customWidth="1"/>
    <col min="3342" max="3342" width="0.83203125" style="187" customWidth="1"/>
    <col min="3343" max="3343" width="1.6640625" style="187" customWidth="1"/>
    <col min="3344" max="3351" width="9.33203125" style="187"/>
    <col min="3352" max="3353" width="6.6640625" style="187" customWidth="1"/>
    <col min="3354" max="3354" width="7.6640625" style="187" customWidth="1"/>
    <col min="3355" max="3355" width="25" style="187" customWidth="1"/>
    <col min="3356" max="3356" width="5" style="187" customWidth="1"/>
    <col min="3357" max="3357" width="9.6640625" style="187" customWidth="1"/>
    <col min="3358" max="3358" width="10.1640625" style="187" customWidth="1"/>
    <col min="3359" max="3584" width="9.33203125" style="187"/>
    <col min="3585" max="3585" width="0.83203125" style="187" customWidth="1"/>
    <col min="3586" max="3586" width="4.33203125" style="187" customWidth="1"/>
    <col min="3587" max="3587" width="8" style="187" customWidth="1"/>
    <col min="3588" max="3590" width="16.33203125" style="187" customWidth="1"/>
    <col min="3591" max="3591" width="4.5" style="187" customWidth="1"/>
    <col min="3592" max="3592" width="26.5" style="187" customWidth="1"/>
    <col min="3593" max="3593" width="16.33203125" style="187" customWidth="1"/>
    <col min="3594" max="3594" width="5" style="187" customWidth="1"/>
    <col min="3595" max="3595" width="23" style="187" customWidth="1"/>
    <col min="3596" max="3596" width="11.33203125" style="187" customWidth="1"/>
    <col min="3597" max="3597" width="16.33203125" style="187" customWidth="1"/>
    <col min="3598" max="3598" width="0.83203125" style="187" customWidth="1"/>
    <col min="3599" max="3599" width="1.6640625" style="187" customWidth="1"/>
    <col min="3600" max="3607" width="9.33203125" style="187"/>
    <col min="3608" max="3609" width="6.6640625" style="187" customWidth="1"/>
    <col min="3610" max="3610" width="7.6640625" style="187" customWidth="1"/>
    <col min="3611" max="3611" width="25" style="187" customWidth="1"/>
    <col min="3612" max="3612" width="5" style="187" customWidth="1"/>
    <col min="3613" max="3613" width="9.6640625" style="187" customWidth="1"/>
    <col min="3614" max="3614" width="10.1640625" style="187" customWidth="1"/>
    <col min="3615" max="3840" width="9.33203125" style="187"/>
    <col min="3841" max="3841" width="0.83203125" style="187" customWidth="1"/>
    <col min="3842" max="3842" width="4.33203125" style="187" customWidth="1"/>
    <col min="3843" max="3843" width="8" style="187" customWidth="1"/>
    <col min="3844" max="3846" width="16.33203125" style="187" customWidth="1"/>
    <col min="3847" max="3847" width="4.5" style="187" customWidth="1"/>
    <col min="3848" max="3848" width="26.5" style="187" customWidth="1"/>
    <col min="3849" max="3849" width="16.33203125" style="187" customWidth="1"/>
    <col min="3850" max="3850" width="5" style="187" customWidth="1"/>
    <col min="3851" max="3851" width="23" style="187" customWidth="1"/>
    <col min="3852" max="3852" width="11.33203125" style="187" customWidth="1"/>
    <col min="3853" max="3853" width="16.33203125" style="187" customWidth="1"/>
    <col min="3854" max="3854" width="0.83203125" style="187" customWidth="1"/>
    <col min="3855" max="3855" width="1.6640625" style="187" customWidth="1"/>
    <col min="3856" max="3863" width="9.33203125" style="187"/>
    <col min="3864" max="3865" width="6.6640625" style="187" customWidth="1"/>
    <col min="3866" max="3866" width="7.6640625" style="187" customWidth="1"/>
    <col min="3867" max="3867" width="25" style="187" customWidth="1"/>
    <col min="3868" max="3868" width="5" style="187" customWidth="1"/>
    <col min="3869" max="3869" width="9.6640625" style="187" customWidth="1"/>
    <col min="3870" max="3870" width="10.1640625" style="187" customWidth="1"/>
    <col min="3871" max="4096" width="9.33203125" style="187"/>
    <col min="4097" max="4097" width="0.83203125" style="187" customWidth="1"/>
    <col min="4098" max="4098" width="4.33203125" style="187" customWidth="1"/>
    <col min="4099" max="4099" width="8" style="187" customWidth="1"/>
    <col min="4100" max="4102" width="16.33203125" style="187" customWidth="1"/>
    <col min="4103" max="4103" width="4.5" style="187" customWidth="1"/>
    <col min="4104" max="4104" width="26.5" style="187" customWidth="1"/>
    <col min="4105" max="4105" width="16.33203125" style="187" customWidth="1"/>
    <col min="4106" max="4106" width="5" style="187" customWidth="1"/>
    <col min="4107" max="4107" width="23" style="187" customWidth="1"/>
    <col min="4108" max="4108" width="11.33203125" style="187" customWidth="1"/>
    <col min="4109" max="4109" width="16.33203125" style="187" customWidth="1"/>
    <col min="4110" max="4110" width="0.83203125" style="187" customWidth="1"/>
    <col min="4111" max="4111" width="1.6640625" style="187" customWidth="1"/>
    <col min="4112" max="4119" width="9.33203125" style="187"/>
    <col min="4120" max="4121" width="6.6640625" style="187" customWidth="1"/>
    <col min="4122" max="4122" width="7.6640625" style="187" customWidth="1"/>
    <col min="4123" max="4123" width="25" style="187" customWidth="1"/>
    <col min="4124" max="4124" width="5" style="187" customWidth="1"/>
    <col min="4125" max="4125" width="9.6640625" style="187" customWidth="1"/>
    <col min="4126" max="4126" width="10.1640625" style="187" customWidth="1"/>
    <col min="4127" max="4352" width="9.33203125" style="187"/>
    <col min="4353" max="4353" width="0.83203125" style="187" customWidth="1"/>
    <col min="4354" max="4354" width="4.33203125" style="187" customWidth="1"/>
    <col min="4355" max="4355" width="8" style="187" customWidth="1"/>
    <col min="4356" max="4358" width="16.33203125" style="187" customWidth="1"/>
    <col min="4359" max="4359" width="4.5" style="187" customWidth="1"/>
    <col min="4360" max="4360" width="26.5" style="187" customWidth="1"/>
    <col min="4361" max="4361" width="16.33203125" style="187" customWidth="1"/>
    <col min="4362" max="4362" width="5" style="187" customWidth="1"/>
    <col min="4363" max="4363" width="23" style="187" customWidth="1"/>
    <col min="4364" max="4364" width="11.33203125" style="187" customWidth="1"/>
    <col min="4365" max="4365" width="16.33203125" style="187" customWidth="1"/>
    <col min="4366" max="4366" width="0.83203125" style="187" customWidth="1"/>
    <col min="4367" max="4367" width="1.6640625" style="187" customWidth="1"/>
    <col min="4368" max="4375" width="9.33203125" style="187"/>
    <col min="4376" max="4377" width="6.6640625" style="187" customWidth="1"/>
    <col min="4378" max="4378" width="7.6640625" style="187" customWidth="1"/>
    <col min="4379" max="4379" width="25" style="187" customWidth="1"/>
    <col min="4380" max="4380" width="5" style="187" customWidth="1"/>
    <col min="4381" max="4381" width="9.6640625" style="187" customWidth="1"/>
    <col min="4382" max="4382" width="10.1640625" style="187" customWidth="1"/>
    <col min="4383" max="4608" width="9.33203125" style="187"/>
    <col min="4609" max="4609" width="0.83203125" style="187" customWidth="1"/>
    <col min="4610" max="4610" width="4.33203125" style="187" customWidth="1"/>
    <col min="4611" max="4611" width="8" style="187" customWidth="1"/>
    <col min="4612" max="4614" width="16.33203125" style="187" customWidth="1"/>
    <col min="4615" max="4615" width="4.5" style="187" customWidth="1"/>
    <col min="4616" max="4616" width="26.5" style="187" customWidth="1"/>
    <col min="4617" max="4617" width="16.33203125" style="187" customWidth="1"/>
    <col min="4618" max="4618" width="5" style="187" customWidth="1"/>
    <col min="4619" max="4619" width="23" style="187" customWidth="1"/>
    <col min="4620" max="4620" width="11.33203125" style="187" customWidth="1"/>
    <col min="4621" max="4621" width="16.33203125" style="187" customWidth="1"/>
    <col min="4622" max="4622" width="0.83203125" style="187" customWidth="1"/>
    <col min="4623" max="4623" width="1.6640625" style="187" customWidth="1"/>
    <col min="4624" max="4631" width="9.33203125" style="187"/>
    <col min="4632" max="4633" width="6.6640625" style="187" customWidth="1"/>
    <col min="4634" max="4634" width="7.6640625" style="187" customWidth="1"/>
    <col min="4635" max="4635" width="25" style="187" customWidth="1"/>
    <col min="4636" max="4636" width="5" style="187" customWidth="1"/>
    <col min="4637" max="4637" width="9.6640625" style="187" customWidth="1"/>
    <col min="4638" max="4638" width="10.1640625" style="187" customWidth="1"/>
    <col min="4639" max="4864" width="9.33203125" style="187"/>
    <col min="4865" max="4865" width="0.83203125" style="187" customWidth="1"/>
    <col min="4866" max="4866" width="4.33203125" style="187" customWidth="1"/>
    <col min="4867" max="4867" width="8" style="187" customWidth="1"/>
    <col min="4868" max="4870" width="16.33203125" style="187" customWidth="1"/>
    <col min="4871" max="4871" width="4.5" style="187" customWidth="1"/>
    <col min="4872" max="4872" width="26.5" style="187" customWidth="1"/>
    <col min="4873" max="4873" width="16.33203125" style="187" customWidth="1"/>
    <col min="4874" max="4874" width="5" style="187" customWidth="1"/>
    <col min="4875" max="4875" width="23" style="187" customWidth="1"/>
    <col min="4876" max="4876" width="11.33203125" style="187" customWidth="1"/>
    <col min="4877" max="4877" width="16.33203125" style="187" customWidth="1"/>
    <col min="4878" max="4878" width="0.83203125" style="187" customWidth="1"/>
    <col min="4879" max="4879" width="1.6640625" style="187" customWidth="1"/>
    <col min="4880" max="4887" width="9.33203125" style="187"/>
    <col min="4888" max="4889" width="6.6640625" style="187" customWidth="1"/>
    <col min="4890" max="4890" width="7.6640625" style="187" customWidth="1"/>
    <col min="4891" max="4891" width="25" style="187" customWidth="1"/>
    <col min="4892" max="4892" width="5" style="187" customWidth="1"/>
    <col min="4893" max="4893" width="9.6640625" style="187" customWidth="1"/>
    <col min="4894" max="4894" width="10.1640625" style="187" customWidth="1"/>
    <col min="4895" max="5120" width="9.33203125" style="187"/>
    <col min="5121" max="5121" width="0.83203125" style="187" customWidth="1"/>
    <col min="5122" max="5122" width="4.33203125" style="187" customWidth="1"/>
    <col min="5123" max="5123" width="8" style="187" customWidth="1"/>
    <col min="5124" max="5126" width="16.33203125" style="187" customWidth="1"/>
    <col min="5127" max="5127" width="4.5" style="187" customWidth="1"/>
    <col min="5128" max="5128" width="26.5" style="187" customWidth="1"/>
    <col min="5129" max="5129" width="16.33203125" style="187" customWidth="1"/>
    <col min="5130" max="5130" width="5" style="187" customWidth="1"/>
    <col min="5131" max="5131" width="23" style="187" customWidth="1"/>
    <col min="5132" max="5132" width="11.33203125" style="187" customWidth="1"/>
    <col min="5133" max="5133" width="16.33203125" style="187" customWidth="1"/>
    <col min="5134" max="5134" width="0.83203125" style="187" customWidth="1"/>
    <col min="5135" max="5135" width="1.6640625" style="187" customWidth="1"/>
    <col min="5136" max="5143" width="9.33203125" style="187"/>
    <col min="5144" max="5145" width="6.6640625" style="187" customWidth="1"/>
    <col min="5146" max="5146" width="7.6640625" style="187" customWidth="1"/>
    <col min="5147" max="5147" width="25" style="187" customWidth="1"/>
    <col min="5148" max="5148" width="5" style="187" customWidth="1"/>
    <col min="5149" max="5149" width="9.6640625" style="187" customWidth="1"/>
    <col min="5150" max="5150" width="10.1640625" style="187" customWidth="1"/>
    <col min="5151" max="5376" width="9.33203125" style="187"/>
    <col min="5377" max="5377" width="0.83203125" style="187" customWidth="1"/>
    <col min="5378" max="5378" width="4.33203125" style="187" customWidth="1"/>
    <col min="5379" max="5379" width="8" style="187" customWidth="1"/>
    <col min="5380" max="5382" width="16.33203125" style="187" customWidth="1"/>
    <col min="5383" max="5383" width="4.5" style="187" customWidth="1"/>
    <col min="5384" max="5384" width="26.5" style="187" customWidth="1"/>
    <col min="5385" max="5385" width="16.33203125" style="187" customWidth="1"/>
    <col min="5386" max="5386" width="5" style="187" customWidth="1"/>
    <col min="5387" max="5387" width="23" style="187" customWidth="1"/>
    <col min="5388" max="5388" width="11.33203125" style="187" customWidth="1"/>
    <col min="5389" max="5389" width="16.33203125" style="187" customWidth="1"/>
    <col min="5390" max="5390" width="0.83203125" style="187" customWidth="1"/>
    <col min="5391" max="5391" width="1.6640625" style="187" customWidth="1"/>
    <col min="5392" max="5399" width="9.33203125" style="187"/>
    <col min="5400" max="5401" width="6.6640625" style="187" customWidth="1"/>
    <col min="5402" max="5402" width="7.6640625" style="187" customWidth="1"/>
    <col min="5403" max="5403" width="25" style="187" customWidth="1"/>
    <col min="5404" max="5404" width="5" style="187" customWidth="1"/>
    <col min="5405" max="5405" width="9.6640625" style="187" customWidth="1"/>
    <col min="5406" max="5406" width="10.1640625" style="187" customWidth="1"/>
    <col min="5407" max="5632" width="9.33203125" style="187"/>
    <col min="5633" max="5633" width="0.83203125" style="187" customWidth="1"/>
    <col min="5634" max="5634" width="4.33203125" style="187" customWidth="1"/>
    <col min="5635" max="5635" width="8" style="187" customWidth="1"/>
    <col min="5636" max="5638" width="16.33203125" style="187" customWidth="1"/>
    <col min="5639" max="5639" width="4.5" style="187" customWidth="1"/>
    <col min="5640" max="5640" width="26.5" style="187" customWidth="1"/>
    <col min="5641" max="5641" width="16.33203125" style="187" customWidth="1"/>
    <col min="5642" max="5642" width="5" style="187" customWidth="1"/>
    <col min="5643" max="5643" width="23" style="187" customWidth="1"/>
    <col min="5644" max="5644" width="11.33203125" style="187" customWidth="1"/>
    <col min="5645" max="5645" width="16.33203125" style="187" customWidth="1"/>
    <col min="5646" max="5646" width="0.83203125" style="187" customWidth="1"/>
    <col min="5647" max="5647" width="1.6640625" style="187" customWidth="1"/>
    <col min="5648" max="5655" width="9.33203125" style="187"/>
    <col min="5656" max="5657" width="6.6640625" style="187" customWidth="1"/>
    <col min="5658" max="5658" width="7.6640625" style="187" customWidth="1"/>
    <col min="5659" max="5659" width="25" style="187" customWidth="1"/>
    <col min="5660" max="5660" width="5" style="187" customWidth="1"/>
    <col min="5661" max="5661" width="9.6640625" style="187" customWidth="1"/>
    <col min="5662" max="5662" width="10.1640625" style="187" customWidth="1"/>
    <col min="5663" max="5888" width="9.33203125" style="187"/>
    <col min="5889" max="5889" width="0.83203125" style="187" customWidth="1"/>
    <col min="5890" max="5890" width="4.33203125" style="187" customWidth="1"/>
    <col min="5891" max="5891" width="8" style="187" customWidth="1"/>
    <col min="5892" max="5894" width="16.33203125" style="187" customWidth="1"/>
    <col min="5895" max="5895" width="4.5" style="187" customWidth="1"/>
    <col min="5896" max="5896" width="26.5" style="187" customWidth="1"/>
    <col min="5897" max="5897" width="16.33203125" style="187" customWidth="1"/>
    <col min="5898" max="5898" width="5" style="187" customWidth="1"/>
    <col min="5899" max="5899" width="23" style="187" customWidth="1"/>
    <col min="5900" max="5900" width="11.33203125" style="187" customWidth="1"/>
    <col min="5901" max="5901" width="16.33203125" style="187" customWidth="1"/>
    <col min="5902" max="5902" width="0.83203125" style="187" customWidth="1"/>
    <col min="5903" max="5903" width="1.6640625" style="187" customWidth="1"/>
    <col min="5904" max="5911" width="9.33203125" style="187"/>
    <col min="5912" max="5913" width="6.6640625" style="187" customWidth="1"/>
    <col min="5914" max="5914" width="7.6640625" style="187" customWidth="1"/>
    <col min="5915" max="5915" width="25" style="187" customWidth="1"/>
    <col min="5916" max="5916" width="5" style="187" customWidth="1"/>
    <col min="5917" max="5917" width="9.6640625" style="187" customWidth="1"/>
    <col min="5918" max="5918" width="10.1640625" style="187" customWidth="1"/>
    <col min="5919" max="6144" width="9.33203125" style="187"/>
    <col min="6145" max="6145" width="0.83203125" style="187" customWidth="1"/>
    <col min="6146" max="6146" width="4.33203125" style="187" customWidth="1"/>
    <col min="6147" max="6147" width="8" style="187" customWidth="1"/>
    <col min="6148" max="6150" width="16.33203125" style="187" customWidth="1"/>
    <col min="6151" max="6151" width="4.5" style="187" customWidth="1"/>
    <col min="6152" max="6152" width="26.5" style="187" customWidth="1"/>
    <col min="6153" max="6153" width="16.33203125" style="187" customWidth="1"/>
    <col min="6154" max="6154" width="5" style="187" customWidth="1"/>
    <col min="6155" max="6155" width="23" style="187" customWidth="1"/>
    <col min="6156" max="6156" width="11.33203125" style="187" customWidth="1"/>
    <col min="6157" max="6157" width="16.33203125" style="187" customWidth="1"/>
    <col min="6158" max="6158" width="0.83203125" style="187" customWidth="1"/>
    <col min="6159" max="6159" width="1.6640625" style="187" customWidth="1"/>
    <col min="6160" max="6167" width="9.33203125" style="187"/>
    <col min="6168" max="6169" width="6.6640625" style="187" customWidth="1"/>
    <col min="6170" max="6170" width="7.6640625" style="187" customWidth="1"/>
    <col min="6171" max="6171" width="25" style="187" customWidth="1"/>
    <col min="6172" max="6172" width="5" style="187" customWidth="1"/>
    <col min="6173" max="6173" width="9.6640625" style="187" customWidth="1"/>
    <col min="6174" max="6174" width="10.1640625" style="187" customWidth="1"/>
    <col min="6175" max="6400" width="9.33203125" style="187"/>
    <col min="6401" max="6401" width="0.83203125" style="187" customWidth="1"/>
    <col min="6402" max="6402" width="4.33203125" style="187" customWidth="1"/>
    <col min="6403" max="6403" width="8" style="187" customWidth="1"/>
    <col min="6404" max="6406" width="16.33203125" style="187" customWidth="1"/>
    <col min="6407" max="6407" width="4.5" style="187" customWidth="1"/>
    <col min="6408" max="6408" width="26.5" style="187" customWidth="1"/>
    <col min="6409" max="6409" width="16.33203125" style="187" customWidth="1"/>
    <col min="6410" max="6410" width="5" style="187" customWidth="1"/>
    <col min="6411" max="6411" width="23" style="187" customWidth="1"/>
    <col min="6412" max="6412" width="11.33203125" style="187" customWidth="1"/>
    <col min="6413" max="6413" width="16.33203125" style="187" customWidth="1"/>
    <col min="6414" max="6414" width="0.83203125" style="187" customWidth="1"/>
    <col min="6415" max="6415" width="1.6640625" style="187" customWidth="1"/>
    <col min="6416" max="6423" width="9.33203125" style="187"/>
    <col min="6424" max="6425" width="6.6640625" style="187" customWidth="1"/>
    <col min="6426" max="6426" width="7.6640625" style="187" customWidth="1"/>
    <col min="6427" max="6427" width="25" style="187" customWidth="1"/>
    <col min="6428" max="6428" width="5" style="187" customWidth="1"/>
    <col min="6429" max="6429" width="9.6640625" style="187" customWidth="1"/>
    <col min="6430" max="6430" width="10.1640625" style="187" customWidth="1"/>
    <col min="6431" max="6656" width="9.33203125" style="187"/>
    <col min="6657" max="6657" width="0.83203125" style="187" customWidth="1"/>
    <col min="6658" max="6658" width="4.33203125" style="187" customWidth="1"/>
    <col min="6659" max="6659" width="8" style="187" customWidth="1"/>
    <col min="6660" max="6662" width="16.33203125" style="187" customWidth="1"/>
    <col min="6663" max="6663" width="4.5" style="187" customWidth="1"/>
    <col min="6664" max="6664" width="26.5" style="187" customWidth="1"/>
    <col min="6665" max="6665" width="16.33203125" style="187" customWidth="1"/>
    <col min="6666" max="6666" width="5" style="187" customWidth="1"/>
    <col min="6667" max="6667" width="23" style="187" customWidth="1"/>
    <col min="6668" max="6668" width="11.33203125" style="187" customWidth="1"/>
    <col min="6669" max="6669" width="16.33203125" style="187" customWidth="1"/>
    <col min="6670" max="6670" width="0.83203125" style="187" customWidth="1"/>
    <col min="6671" max="6671" width="1.6640625" style="187" customWidth="1"/>
    <col min="6672" max="6679" width="9.33203125" style="187"/>
    <col min="6680" max="6681" width="6.6640625" style="187" customWidth="1"/>
    <col min="6682" max="6682" width="7.6640625" style="187" customWidth="1"/>
    <col min="6683" max="6683" width="25" style="187" customWidth="1"/>
    <col min="6684" max="6684" width="5" style="187" customWidth="1"/>
    <col min="6685" max="6685" width="9.6640625" style="187" customWidth="1"/>
    <col min="6686" max="6686" width="10.1640625" style="187" customWidth="1"/>
    <col min="6687" max="6912" width="9.33203125" style="187"/>
    <col min="6913" max="6913" width="0.83203125" style="187" customWidth="1"/>
    <col min="6914" max="6914" width="4.33203125" style="187" customWidth="1"/>
    <col min="6915" max="6915" width="8" style="187" customWidth="1"/>
    <col min="6916" max="6918" width="16.33203125" style="187" customWidth="1"/>
    <col min="6919" max="6919" width="4.5" style="187" customWidth="1"/>
    <col min="6920" max="6920" width="26.5" style="187" customWidth="1"/>
    <col min="6921" max="6921" width="16.33203125" style="187" customWidth="1"/>
    <col min="6922" max="6922" width="5" style="187" customWidth="1"/>
    <col min="6923" max="6923" width="23" style="187" customWidth="1"/>
    <col min="6924" max="6924" width="11.33203125" style="187" customWidth="1"/>
    <col min="6925" max="6925" width="16.33203125" style="187" customWidth="1"/>
    <col min="6926" max="6926" width="0.83203125" style="187" customWidth="1"/>
    <col min="6927" max="6927" width="1.6640625" style="187" customWidth="1"/>
    <col min="6928" max="6935" width="9.33203125" style="187"/>
    <col min="6936" max="6937" width="6.6640625" style="187" customWidth="1"/>
    <col min="6938" max="6938" width="7.6640625" style="187" customWidth="1"/>
    <col min="6939" max="6939" width="25" style="187" customWidth="1"/>
    <col min="6940" max="6940" width="5" style="187" customWidth="1"/>
    <col min="6941" max="6941" width="9.6640625" style="187" customWidth="1"/>
    <col min="6942" max="6942" width="10.1640625" style="187" customWidth="1"/>
    <col min="6943" max="7168" width="9.33203125" style="187"/>
    <col min="7169" max="7169" width="0.83203125" style="187" customWidth="1"/>
    <col min="7170" max="7170" width="4.33203125" style="187" customWidth="1"/>
    <col min="7171" max="7171" width="8" style="187" customWidth="1"/>
    <col min="7172" max="7174" width="16.33203125" style="187" customWidth="1"/>
    <col min="7175" max="7175" width="4.5" style="187" customWidth="1"/>
    <col min="7176" max="7176" width="26.5" style="187" customWidth="1"/>
    <col min="7177" max="7177" width="16.33203125" style="187" customWidth="1"/>
    <col min="7178" max="7178" width="5" style="187" customWidth="1"/>
    <col min="7179" max="7179" width="23" style="187" customWidth="1"/>
    <col min="7180" max="7180" width="11.33203125" style="187" customWidth="1"/>
    <col min="7181" max="7181" width="16.33203125" style="187" customWidth="1"/>
    <col min="7182" max="7182" width="0.83203125" style="187" customWidth="1"/>
    <col min="7183" max="7183" width="1.6640625" style="187" customWidth="1"/>
    <col min="7184" max="7191" width="9.33203125" style="187"/>
    <col min="7192" max="7193" width="6.6640625" style="187" customWidth="1"/>
    <col min="7194" max="7194" width="7.6640625" style="187" customWidth="1"/>
    <col min="7195" max="7195" width="25" style="187" customWidth="1"/>
    <col min="7196" max="7196" width="5" style="187" customWidth="1"/>
    <col min="7197" max="7197" width="9.6640625" style="187" customWidth="1"/>
    <col min="7198" max="7198" width="10.1640625" style="187" customWidth="1"/>
    <col min="7199" max="7424" width="9.33203125" style="187"/>
    <col min="7425" max="7425" width="0.83203125" style="187" customWidth="1"/>
    <col min="7426" max="7426" width="4.33203125" style="187" customWidth="1"/>
    <col min="7427" max="7427" width="8" style="187" customWidth="1"/>
    <col min="7428" max="7430" width="16.33203125" style="187" customWidth="1"/>
    <col min="7431" max="7431" width="4.5" style="187" customWidth="1"/>
    <col min="7432" max="7432" width="26.5" style="187" customWidth="1"/>
    <col min="7433" max="7433" width="16.33203125" style="187" customWidth="1"/>
    <col min="7434" max="7434" width="5" style="187" customWidth="1"/>
    <col min="7435" max="7435" width="23" style="187" customWidth="1"/>
    <col min="7436" max="7436" width="11.33203125" style="187" customWidth="1"/>
    <col min="7437" max="7437" width="16.33203125" style="187" customWidth="1"/>
    <col min="7438" max="7438" width="0.83203125" style="187" customWidth="1"/>
    <col min="7439" max="7439" width="1.6640625" style="187" customWidth="1"/>
    <col min="7440" max="7447" width="9.33203125" style="187"/>
    <col min="7448" max="7449" width="6.6640625" style="187" customWidth="1"/>
    <col min="7450" max="7450" width="7.6640625" style="187" customWidth="1"/>
    <col min="7451" max="7451" width="25" style="187" customWidth="1"/>
    <col min="7452" max="7452" width="5" style="187" customWidth="1"/>
    <col min="7453" max="7453" width="9.6640625" style="187" customWidth="1"/>
    <col min="7454" max="7454" width="10.1640625" style="187" customWidth="1"/>
    <col min="7455" max="7680" width="9.33203125" style="187"/>
    <col min="7681" max="7681" width="0.83203125" style="187" customWidth="1"/>
    <col min="7682" max="7682" width="4.33203125" style="187" customWidth="1"/>
    <col min="7683" max="7683" width="8" style="187" customWidth="1"/>
    <col min="7684" max="7686" width="16.33203125" style="187" customWidth="1"/>
    <col min="7687" max="7687" width="4.5" style="187" customWidth="1"/>
    <col min="7688" max="7688" width="26.5" style="187" customWidth="1"/>
    <col min="7689" max="7689" width="16.33203125" style="187" customWidth="1"/>
    <col min="7690" max="7690" width="5" style="187" customWidth="1"/>
    <col min="7691" max="7691" width="23" style="187" customWidth="1"/>
    <col min="7692" max="7692" width="11.33203125" style="187" customWidth="1"/>
    <col min="7693" max="7693" width="16.33203125" style="187" customWidth="1"/>
    <col min="7694" max="7694" width="0.83203125" style="187" customWidth="1"/>
    <col min="7695" max="7695" width="1.6640625" style="187" customWidth="1"/>
    <col min="7696" max="7703" width="9.33203125" style="187"/>
    <col min="7704" max="7705" width="6.6640625" style="187" customWidth="1"/>
    <col min="7706" max="7706" width="7.6640625" style="187" customWidth="1"/>
    <col min="7707" max="7707" width="25" style="187" customWidth="1"/>
    <col min="7708" max="7708" width="5" style="187" customWidth="1"/>
    <col min="7709" max="7709" width="9.6640625" style="187" customWidth="1"/>
    <col min="7710" max="7710" width="10.1640625" style="187" customWidth="1"/>
    <col min="7711" max="7936" width="9.33203125" style="187"/>
    <col min="7937" max="7937" width="0.83203125" style="187" customWidth="1"/>
    <col min="7938" max="7938" width="4.33203125" style="187" customWidth="1"/>
    <col min="7939" max="7939" width="8" style="187" customWidth="1"/>
    <col min="7940" max="7942" width="16.33203125" style="187" customWidth="1"/>
    <col min="7943" max="7943" width="4.5" style="187" customWidth="1"/>
    <col min="7944" max="7944" width="26.5" style="187" customWidth="1"/>
    <col min="7945" max="7945" width="16.33203125" style="187" customWidth="1"/>
    <col min="7946" max="7946" width="5" style="187" customWidth="1"/>
    <col min="7947" max="7947" width="23" style="187" customWidth="1"/>
    <col min="7948" max="7948" width="11.33203125" style="187" customWidth="1"/>
    <col min="7949" max="7949" width="16.33203125" style="187" customWidth="1"/>
    <col min="7950" max="7950" width="0.83203125" style="187" customWidth="1"/>
    <col min="7951" max="7951" width="1.6640625" style="187" customWidth="1"/>
    <col min="7952" max="7959" width="9.33203125" style="187"/>
    <col min="7960" max="7961" width="6.6640625" style="187" customWidth="1"/>
    <col min="7962" max="7962" width="7.6640625" style="187" customWidth="1"/>
    <col min="7963" max="7963" width="25" style="187" customWidth="1"/>
    <col min="7964" max="7964" width="5" style="187" customWidth="1"/>
    <col min="7965" max="7965" width="9.6640625" style="187" customWidth="1"/>
    <col min="7966" max="7966" width="10.1640625" style="187" customWidth="1"/>
    <col min="7967" max="8192" width="9.33203125" style="187"/>
    <col min="8193" max="8193" width="0.83203125" style="187" customWidth="1"/>
    <col min="8194" max="8194" width="4.33203125" style="187" customWidth="1"/>
    <col min="8195" max="8195" width="8" style="187" customWidth="1"/>
    <col min="8196" max="8198" width="16.33203125" style="187" customWidth="1"/>
    <col min="8199" max="8199" width="4.5" style="187" customWidth="1"/>
    <col min="8200" max="8200" width="26.5" style="187" customWidth="1"/>
    <col min="8201" max="8201" width="16.33203125" style="187" customWidth="1"/>
    <col min="8202" max="8202" width="5" style="187" customWidth="1"/>
    <col min="8203" max="8203" width="23" style="187" customWidth="1"/>
    <col min="8204" max="8204" width="11.33203125" style="187" customWidth="1"/>
    <col min="8205" max="8205" width="16.33203125" style="187" customWidth="1"/>
    <col min="8206" max="8206" width="0.83203125" style="187" customWidth="1"/>
    <col min="8207" max="8207" width="1.6640625" style="187" customWidth="1"/>
    <col min="8208" max="8215" width="9.33203125" style="187"/>
    <col min="8216" max="8217" width="6.6640625" style="187" customWidth="1"/>
    <col min="8218" max="8218" width="7.6640625" style="187" customWidth="1"/>
    <col min="8219" max="8219" width="25" style="187" customWidth="1"/>
    <col min="8220" max="8220" width="5" style="187" customWidth="1"/>
    <col min="8221" max="8221" width="9.6640625" style="187" customWidth="1"/>
    <col min="8222" max="8222" width="10.1640625" style="187" customWidth="1"/>
    <col min="8223" max="8448" width="9.33203125" style="187"/>
    <col min="8449" max="8449" width="0.83203125" style="187" customWidth="1"/>
    <col min="8450" max="8450" width="4.33203125" style="187" customWidth="1"/>
    <col min="8451" max="8451" width="8" style="187" customWidth="1"/>
    <col min="8452" max="8454" width="16.33203125" style="187" customWidth="1"/>
    <col min="8455" max="8455" width="4.5" style="187" customWidth="1"/>
    <col min="8456" max="8456" width="26.5" style="187" customWidth="1"/>
    <col min="8457" max="8457" width="16.33203125" style="187" customWidth="1"/>
    <col min="8458" max="8458" width="5" style="187" customWidth="1"/>
    <col min="8459" max="8459" width="23" style="187" customWidth="1"/>
    <col min="8460" max="8460" width="11.33203125" style="187" customWidth="1"/>
    <col min="8461" max="8461" width="16.33203125" style="187" customWidth="1"/>
    <col min="8462" max="8462" width="0.83203125" style="187" customWidth="1"/>
    <col min="8463" max="8463" width="1.6640625" style="187" customWidth="1"/>
    <col min="8464" max="8471" width="9.33203125" style="187"/>
    <col min="8472" max="8473" width="6.6640625" style="187" customWidth="1"/>
    <col min="8474" max="8474" width="7.6640625" style="187" customWidth="1"/>
    <col min="8475" max="8475" width="25" style="187" customWidth="1"/>
    <col min="8476" max="8476" width="5" style="187" customWidth="1"/>
    <col min="8477" max="8477" width="9.6640625" style="187" customWidth="1"/>
    <col min="8478" max="8478" width="10.1640625" style="187" customWidth="1"/>
    <col min="8479" max="8704" width="9.33203125" style="187"/>
    <col min="8705" max="8705" width="0.83203125" style="187" customWidth="1"/>
    <col min="8706" max="8706" width="4.33203125" style="187" customWidth="1"/>
    <col min="8707" max="8707" width="8" style="187" customWidth="1"/>
    <col min="8708" max="8710" width="16.33203125" style="187" customWidth="1"/>
    <col min="8711" max="8711" width="4.5" style="187" customWidth="1"/>
    <col min="8712" max="8712" width="26.5" style="187" customWidth="1"/>
    <col min="8713" max="8713" width="16.33203125" style="187" customWidth="1"/>
    <col min="8714" max="8714" width="5" style="187" customWidth="1"/>
    <col min="8715" max="8715" width="23" style="187" customWidth="1"/>
    <col min="8716" max="8716" width="11.33203125" style="187" customWidth="1"/>
    <col min="8717" max="8717" width="16.33203125" style="187" customWidth="1"/>
    <col min="8718" max="8718" width="0.83203125" style="187" customWidth="1"/>
    <col min="8719" max="8719" width="1.6640625" style="187" customWidth="1"/>
    <col min="8720" max="8727" width="9.33203125" style="187"/>
    <col min="8728" max="8729" width="6.6640625" style="187" customWidth="1"/>
    <col min="8730" max="8730" width="7.6640625" style="187" customWidth="1"/>
    <col min="8731" max="8731" width="25" style="187" customWidth="1"/>
    <col min="8732" max="8732" width="5" style="187" customWidth="1"/>
    <col min="8733" max="8733" width="9.6640625" style="187" customWidth="1"/>
    <col min="8734" max="8734" width="10.1640625" style="187" customWidth="1"/>
    <col min="8735" max="8960" width="9.33203125" style="187"/>
    <col min="8961" max="8961" width="0.83203125" style="187" customWidth="1"/>
    <col min="8962" max="8962" width="4.33203125" style="187" customWidth="1"/>
    <col min="8963" max="8963" width="8" style="187" customWidth="1"/>
    <col min="8964" max="8966" width="16.33203125" style="187" customWidth="1"/>
    <col min="8967" max="8967" width="4.5" style="187" customWidth="1"/>
    <col min="8968" max="8968" width="26.5" style="187" customWidth="1"/>
    <col min="8969" max="8969" width="16.33203125" style="187" customWidth="1"/>
    <col min="8970" max="8970" width="5" style="187" customWidth="1"/>
    <col min="8971" max="8971" width="23" style="187" customWidth="1"/>
    <col min="8972" max="8972" width="11.33203125" style="187" customWidth="1"/>
    <col min="8973" max="8973" width="16.33203125" style="187" customWidth="1"/>
    <col min="8974" max="8974" width="0.83203125" style="187" customWidth="1"/>
    <col min="8975" max="8975" width="1.6640625" style="187" customWidth="1"/>
    <col min="8976" max="8983" width="9.33203125" style="187"/>
    <col min="8984" max="8985" width="6.6640625" style="187" customWidth="1"/>
    <col min="8986" max="8986" width="7.6640625" style="187" customWidth="1"/>
    <col min="8987" max="8987" width="25" style="187" customWidth="1"/>
    <col min="8988" max="8988" width="5" style="187" customWidth="1"/>
    <col min="8989" max="8989" width="9.6640625" style="187" customWidth="1"/>
    <col min="8990" max="8990" width="10.1640625" style="187" customWidth="1"/>
    <col min="8991" max="9216" width="9.33203125" style="187"/>
    <col min="9217" max="9217" width="0.83203125" style="187" customWidth="1"/>
    <col min="9218" max="9218" width="4.33203125" style="187" customWidth="1"/>
    <col min="9219" max="9219" width="8" style="187" customWidth="1"/>
    <col min="9220" max="9222" width="16.33203125" style="187" customWidth="1"/>
    <col min="9223" max="9223" width="4.5" style="187" customWidth="1"/>
    <col min="9224" max="9224" width="26.5" style="187" customWidth="1"/>
    <col min="9225" max="9225" width="16.33203125" style="187" customWidth="1"/>
    <col min="9226" max="9226" width="5" style="187" customWidth="1"/>
    <col min="9227" max="9227" width="23" style="187" customWidth="1"/>
    <col min="9228" max="9228" width="11.33203125" style="187" customWidth="1"/>
    <col min="9229" max="9229" width="16.33203125" style="187" customWidth="1"/>
    <col min="9230" max="9230" width="0.83203125" style="187" customWidth="1"/>
    <col min="9231" max="9231" width="1.6640625" style="187" customWidth="1"/>
    <col min="9232" max="9239" width="9.33203125" style="187"/>
    <col min="9240" max="9241" width="6.6640625" style="187" customWidth="1"/>
    <col min="9242" max="9242" width="7.6640625" style="187" customWidth="1"/>
    <col min="9243" max="9243" width="25" style="187" customWidth="1"/>
    <col min="9244" max="9244" width="5" style="187" customWidth="1"/>
    <col min="9245" max="9245" width="9.6640625" style="187" customWidth="1"/>
    <col min="9246" max="9246" width="10.1640625" style="187" customWidth="1"/>
    <col min="9247" max="9472" width="9.33203125" style="187"/>
    <col min="9473" max="9473" width="0.83203125" style="187" customWidth="1"/>
    <col min="9474" max="9474" width="4.33203125" style="187" customWidth="1"/>
    <col min="9475" max="9475" width="8" style="187" customWidth="1"/>
    <col min="9476" max="9478" width="16.33203125" style="187" customWidth="1"/>
    <col min="9479" max="9479" width="4.5" style="187" customWidth="1"/>
    <col min="9480" max="9480" width="26.5" style="187" customWidth="1"/>
    <col min="9481" max="9481" width="16.33203125" style="187" customWidth="1"/>
    <col min="9482" max="9482" width="5" style="187" customWidth="1"/>
    <col min="9483" max="9483" width="23" style="187" customWidth="1"/>
    <col min="9484" max="9484" width="11.33203125" style="187" customWidth="1"/>
    <col min="9485" max="9485" width="16.33203125" style="187" customWidth="1"/>
    <col min="9486" max="9486" width="0.83203125" style="187" customWidth="1"/>
    <col min="9487" max="9487" width="1.6640625" style="187" customWidth="1"/>
    <col min="9488" max="9495" width="9.33203125" style="187"/>
    <col min="9496" max="9497" width="6.6640625" style="187" customWidth="1"/>
    <col min="9498" max="9498" width="7.6640625" style="187" customWidth="1"/>
    <col min="9499" max="9499" width="25" style="187" customWidth="1"/>
    <col min="9500" max="9500" width="5" style="187" customWidth="1"/>
    <col min="9501" max="9501" width="9.6640625" style="187" customWidth="1"/>
    <col min="9502" max="9502" width="10.1640625" style="187" customWidth="1"/>
    <col min="9503" max="9728" width="9.33203125" style="187"/>
    <col min="9729" max="9729" width="0.83203125" style="187" customWidth="1"/>
    <col min="9730" max="9730" width="4.33203125" style="187" customWidth="1"/>
    <col min="9731" max="9731" width="8" style="187" customWidth="1"/>
    <col min="9732" max="9734" width="16.33203125" style="187" customWidth="1"/>
    <col min="9735" max="9735" width="4.5" style="187" customWidth="1"/>
    <col min="9736" max="9736" width="26.5" style="187" customWidth="1"/>
    <col min="9737" max="9737" width="16.33203125" style="187" customWidth="1"/>
    <col min="9738" max="9738" width="5" style="187" customWidth="1"/>
    <col min="9739" max="9739" width="23" style="187" customWidth="1"/>
    <col min="9740" max="9740" width="11.33203125" style="187" customWidth="1"/>
    <col min="9741" max="9741" width="16.33203125" style="187" customWidth="1"/>
    <col min="9742" max="9742" width="0.83203125" style="187" customWidth="1"/>
    <col min="9743" max="9743" width="1.6640625" style="187" customWidth="1"/>
    <col min="9744" max="9751" width="9.33203125" style="187"/>
    <col min="9752" max="9753" width="6.6640625" style="187" customWidth="1"/>
    <col min="9754" max="9754" width="7.6640625" style="187" customWidth="1"/>
    <col min="9755" max="9755" width="25" style="187" customWidth="1"/>
    <col min="9756" max="9756" width="5" style="187" customWidth="1"/>
    <col min="9757" max="9757" width="9.6640625" style="187" customWidth="1"/>
    <col min="9758" max="9758" width="10.1640625" style="187" customWidth="1"/>
    <col min="9759" max="9984" width="9.33203125" style="187"/>
    <col min="9985" max="9985" width="0.83203125" style="187" customWidth="1"/>
    <col min="9986" max="9986" width="4.33203125" style="187" customWidth="1"/>
    <col min="9987" max="9987" width="8" style="187" customWidth="1"/>
    <col min="9988" max="9990" width="16.33203125" style="187" customWidth="1"/>
    <col min="9991" max="9991" width="4.5" style="187" customWidth="1"/>
    <col min="9992" max="9992" width="26.5" style="187" customWidth="1"/>
    <col min="9993" max="9993" width="16.33203125" style="187" customWidth="1"/>
    <col min="9994" max="9994" width="5" style="187" customWidth="1"/>
    <col min="9995" max="9995" width="23" style="187" customWidth="1"/>
    <col min="9996" max="9996" width="11.33203125" style="187" customWidth="1"/>
    <col min="9997" max="9997" width="16.33203125" style="187" customWidth="1"/>
    <col min="9998" max="9998" width="0.83203125" style="187" customWidth="1"/>
    <col min="9999" max="9999" width="1.6640625" style="187" customWidth="1"/>
    <col min="10000" max="10007" width="9.33203125" style="187"/>
    <col min="10008" max="10009" width="6.6640625" style="187" customWidth="1"/>
    <col min="10010" max="10010" width="7.6640625" style="187" customWidth="1"/>
    <col min="10011" max="10011" width="25" style="187" customWidth="1"/>
    <col min="10012" max="10012" width="5" style="187" customWidth="1"/>
    <col min="10013" max="10013" width="9.6640625" style="187" customWidth="1"/>
    <col min="10014" max="10014" width="10.1640625" style="187" customWidth="1"/>
    <col min="10015" max="10240" width="9.33203125" style="187"/>
    <col min="10241" max="10241" width="0.83203125" style="187" customWidth="1"/>
    <col min="10242" max="10242" width="4.33203125" style="187" customWidth="1"/>
    <col min="10243" max="10243" width="8" style="187" customWidth="1"/>
    <col min="10244" max="10246" width="16.33203125" style="187" customWidth="1"/>
    <col min="10247" max="10247" width="4.5" style="187" customWidth="1"/>
    <col min="10248" max="10248" width="26.5" style="187" customWidth="1"/>
    <col min="10249" max="10249" width="16.33203125" style="187" customWidth="1"/>
    <col min="10250" max="10250" width="5" style="187" customWidth="1"/>
    <col min="10251" max="10251" width="23" style="187" customWidth="1"/>
    <col min="10252" max="10252" width="11.33203125" style="187" customWidth="1"/>
    <col min="10253" max="10253" width="16.33203125" style="187" customWidth="1"/>
    <col min="10254" max="10254" width="0.83203125" style="187" customWidth="1"/>
    <col min="10255" max="10255" width="1.6640625" style="187" customWidth="1"/>
    <col min="10256" max="10263" width="9.33203125" style="187"/>
    <col min="10264" max="10265" width="6.6640625" style="187" customWidth="1"/>
    <col min="10266" max="10266" width="7.6640625" style="187" customWidth="1"/>
    <col min="10267" max="10267" width="25" style="187" customWidth="1"/>
    <col min="10268" max="10268" width="5" style="187" customWidth="1"/>
    <col min="10269" max="10269" width="9.6640625" style="187" customWidth="1"/>
    <col min="10270" max="10270" width="10.1640625" style="187" customWidth="1"/>
    <col min="10271" max="10496" width="9.33203125" style="187"/>
    <col min="10497" max="10497" width="0.83203125" style="187" customWidth="1"/>
    <col min="10498" max="10498" width="4.33203125" style="187" customWidth="1"/>
    <col min="10499" max="10499" width="8" style="187" customWidth="1"/>
    <col min="10500" max="10502" width="16.33203125" style="187" customWidth="1"/>
    <col min="10503" max="10503" width="4.5" style="187" customWidth="1"/>
    <col min="10504" max="10504" width="26.5" style="187" customWidth="1"/>
    <col min="10505" max="10505" width="16.33203125" style="187" customWidth="1"/>
    <col min="10506" max="10506" width="5" style="187" customWidth="1"/>
    <col min="10507" max="10507" width="23" style="187" customWidth="1"/>
    <col min="10508" max="10508" width="11.33203125" style="187" customWidth="1"/>
    <col min="10509" max="10509" width="16.33203125" style="187" customWidth="1"/>
    <col min="10510" max="10510" width="0.83203125" style="187" customWidth="1"/>
    <col min="10511" max="10511" width="1.6640625" style="187" customWidth="1"/>
    <col min="10512" max="10519" width="9.33203125" style="187"/>
    <col min="10520" max="10521" width="6.6640625" style="187" customWidth="1"/>
    <col min="10522" max="10522" width="7.6640625" style="187" customWidth="1"/>
    <col min="10523" max="10523" width="25" style="187" customWidth="1"/>
    <col min="10524" max="10524" width="5" style="187" customWidth="1"/>
    <col min="10525" max="10525" width="9.6640625" style="187" customWidth="1"/>
    <col min="10526" max="10526" width="10.1640625" style="187" customWidth="1"/>
    <col min="10527" max="10752" width="9.33203125" style="187"/>
    <col min="10753" max="10753" width="0.83203125" style="187" customWidth="1"/>
    <col min="10754" max="10754" width="4.33203125" style="187" customWidth="1"/>
    <col min="10755" max="10755" width="8" style="187" customWidth="1"/>
    <col min="10756" max="10758" width="16.33203125" style="187" customWidth="1"/>
    <col min="10759" max="10759" width="4.5" style="187" customWidth="1"/>
    <col min="10760" max="10760" width="26.5" style="187" customWidth="1"/>
    <col min="10761" max="10761" width="16.33203125" style="187" customWidth="1"/>
    <col min="10762" max="10762" width="5" style="187" customWidth="1"/>
    <col min="10763" max="10763" width="23" style="187" customWidth="1"/>
    <col min="10764" max="10764" width="11.33203125" style="187" customWidth="1"/>
    <col min="10765" max="10765" width="16.33203125" style="187" customWidth="1"/>
    <col min="10766" max="10766" width="0.83203125" style="187" customWidth="1"/>
    <col min="10767" max="10767" width="1.6640625" style="187" customWidth="1"/>
    <col min="10768" max="10775" width="9.33203125" style="187"/>
    <col min="10776" max="10777" width="6.6640625" style="187" customWidth="1"/>
    <col min="10778" max="10778" width="7.6640625" style="187" customWidth="1"/>
    <col min="10779" max="10779" width="25" style="187" customWidth="1"/>
    <col min="10780" max="10780" width="5" style="187" customWidth="1"/>
    <col min="10781" max="10781" width="9.6640625" style="187" customWidth="1"/>
    <col min="10782" max="10782" width="10.1640625" style="187" customWidth="1"/>
    <col min="10783" max="11008" width="9.33203125" style="187"/>
    <col min="11009" max="11009" width="0.83203125" style="187" customWidth="1"/>
    <col min="11010" max="11010" width="4.33203125" style="187" customWidth="1"/>
    <col min="11011" max="11011" width="8" style="187" customWidth="1"/>
    <col min="11012" max="11014" width="16.33203125" style="187" customWidth="1"/>
    <col min="11015" max="11015" width="4.5" style="187" customWidth="1"/>
    <col min="11016" max="11016" width="26.5" style="187" customWidth="1"/>
    <col min="11017" max="11017" width="16.33203125" style="187" customWidth="1"/>
    <col min="11018" max="11018" width="5" style="187" customWidth="1"/>
    <col min="11019" max="11019" width="23" style="187" customWidth="1"/>
    <col min="11020" max="11020" width="11.33203125" style="187" customWidth="1"/>
    <col min="11021" max="11021" width="16.33203125" style="187" customWidth="1"/>
    <col min="11022" max="11022" width="0.83203125" style="187" customWidth="1"/>
    <col min="11023" max="11023" width="1.6640625" style="187" customWidth="1"/>
    <col min="11024" max="11031" width="9.33203125" style="187"/>
    <col min="11032" max="11033" width="6.6640625" style="187" customWidth="1"/>
    <col min="11034" max="11034" width="7.6640625" style="187" customWidth="1"/>
    <col min="11035" max="11035" width="25" style="187" customWidth="1"/>
    <col min="11036" max="11036" width="5" style="187" customWidth="1"/>
    <col min="11037" max="11037" width="9.6640625" style="187" customWidth="1"/>
    <col min="11038" max="11038" width="10.1640625" style="187" customWidth="1"/>
    <col min="11039" max="11264" width="9.33203125" style="187"/>
    <col min="11265" max="11265" width="0.83203125" style="187" customWidth="1"/>
    <col min="11266" max="11266" width="4.33203125" style="187" customWidth="1"/>
    <col min="11267" max="11267" width="8" style="187" customWidth="1"/>
    <col min="11268" max="11270" width="16.33203125" style="187" customWidth="1"/>
    <col min="11271" max="11271" width="4.5" style="187" customWidth="1"/>
    <col min="11272" max="11272" width="26.5" style="187" customWidth="1"/>
    <col min="11273" max="11273" width="16.33203125" style="187" customWidth="1"/>
    <col min="11274" max="11274" width="5" style="187" customWidth="1"/>
    <col min="11275" max="11275" width="23" style="187" customWidth="1"/>
    <col min="11276" max="11276" width="11.33203125" style="187" customWidth="1"/>
    <col min="11277" max="11277" width="16.33203125" style="187" customWidth="1"/>
    <col min="11278" max="11278" width="0.83203125" style="187" customWidth="1"/>
    <col min="11279" max="11279" width="1.6640625" style="187" customWidth="1"/>
    <col min="11280" max="11287" width="9.33203125" style="187"/>
    <col min="11288" max="11289" width="6.6640625" style="187" customWidth="1"/>
    <col min="11290" max="11290" width="7.6640625" style="187" customWidth="1"/>
    <col min="11291" max="11291" width="25" style="187" customWidth="1"/>
    <col min="11292" max="11292" width="5" style="187" customWidth="1"/>
    <col min="11293" max="11293" width="9.6640625" style="187" customWidth="1"/>
    <col min="11294" max="11294" width="10.1640625" style="187" customWidth="1"/>
    <col min="11295" max="11520" width="9.33203125" style="187"/>
    <col min="11521" max="11521" width="0.83203125" style="187" customWidth="1"/>
    <col min="11522" max="11522" width="4.33203125" style="187" customWidth="1"/>
    <col min="11523" max="11523" width="8" style="187" customWidth="1"/>
    <col min="11524" max="11526" width="16.33203125" style="187" customWidth="1"/>
    <col min="11527" max="11527" width="4.5" style="187" customWidth="1"/>
    <col min="11528" max="11528" width="26.5" style="187" customWidth="1"/>
    <col min="11529" max="11529" width="16.33203125" style="187" customWidth="1"/>
    <col min="11530" max="11530" width="5" style="187" customWidth="1"/>
    <col min="11531" max="11531" width="23" style="187" customWidth="1"/>
    <col min="11532" max="11532" width="11.33203125" style="187" customWidth="1"/>
    <col min="11533" max="11533" width="16.33203125" style="187" customWidth="1"/>
    <col min="11534" max="11534" width="0.83203125" style="187" customWidth="1"/>
    <col min="11535" max="11535" width="1.6640625" style="187" customWidth="1"/>
    <col min="11536" max="11543" width="9.33203125" style="187"/>
    <col min="11544" max="11545" width="6.6640625" style="187" customWidth="1"/>
    <col min="11546" max="11546" width="7.6640625" style="187" customWidth="1"/>
    <col min="11547" max="11547" width="25" style="187" customWidth="1"/>
    <col min="11548" max="11548" width="5" style="187" customWidth="1"/>
    <col min="11549" max="11549" width="9.6640625" style="187" customWidth="1"/>
    <col min="11550" max="11550" width="10.1640625" style="187" customWidth="1"/>
    <col min="11551" max="11776" width="9.33203125" style="187"/>
    <col min="11777" max="11777" width="0.83203125" style="187" customWidth="1"/>
    <col min="11778" max="11778" width="4.33203125" style="187" customWidth="1"/>
    <col min="11779" max="11779" width="8" style="187" customWidth="1"/>
    <col min="11780" max="11782" width="16.33203125" style="187" customWidth="1"/>
    <col min="11783" max="11783" width="4.5" style="187" customWidth="1"/>
    <col min="11784" max="11784" width="26.5" style="187" customWidth="1"/>
    <col min="11785" max="11785" width="16.33203125" style="187" customWidth="1"/>
    <col min="11786" max="11786" width="5" style="187" customWidth="1"/>
    <col min="11787" max="11787" width="23" style="187" customWidth="1"/>
    <col min="11788" max="11788" width="11.33203125" style="187" customWidth="1"/>
    <col min="11789" max="11789" width="16.33203125" style="187" customWidth="1"/>
    <col min="11790" max="11790" width="0.83203125" style="187" customWidth="1"/>
    <col min="11791" max="11791" width="1.6640625" style="187" customWidth="1"/>
    <col min="11792" max="11799" width="9.33203125" style="187"/>
    <col min="11800" max="11801" width="6.6640625" style="187" customWidth="1"/>
    <col min="11802" max="11802" width="7.6640625" style="187" customWidth="1"/>
    <col min="11803" max="11803" width="25" style="187" customWidth="1"/>
    <col min="11804" max="11804" width="5" style="187" customWidth="1"/>
    <col min="11805" max="11805" width="9.6640625" style="187" customWidth="1"/>
    <col min="11806" max="11806" width="10.1640625" style="187" customWidth="1"/>
    <col min="11807" max="12032" width="9.33203125" style="187"/>
    <col min="12033" max="12033" width="0.83203125" style="187" customWidth="1"/>
    <col min="12034" max="12034" width="4.33203125" style="187" customWidth="1"/>
    <col min="12035" max="12035" width="8" style="187" customWidth="1"/>
    <col min="12036" max="12038" width="16.33203125" style="187" customWidth="1"/>
    <col min="12039" max="12039" width="4.5" style="187" customWidth="1"/>
    <col min="12040" max="12040" width="26.5" style="187" customWidth="1"/>
    <col min="12041" max="12041" width="16.33203125" style="187" customWidth="1"/>
    <col min="12042" max="12042" width="5" style="187" customWidth="1"/>
    <col min="12043" max="12043" width="23" style="187" customWidth="1"/>
    <col min="12044" max="12044" width="11.33203125" style="187" customWidth="1"/>
    <col min="12045" max="12045" width="16.33203125" style="187" customWidth="1"/>
    <col min="12046" max="12046" width="0.83203125" style="187" customWidth="1"/>
    <col min="12047" max="12047" width="1.6640625" style="187" customWidth="1"/>
    <col min="12048" max="12055" width="9.33203125" style="187"/>
    <col min="12056" max="12057" width="6.6640625" style="187" customWidth="1"/>
    <col min="12058" max="12058" width="7.6640625" style="187" customWidth="1"/>
    <col min="12059" max="12059" width="25" style="187" customWidth="1"/>
    <col min="12060" max="12060" width="5" style="187" customWidth="1"/>
    <col min="12061" max="12061" width="9.6640625" style="187" customWidth="1"/>
    <col min="12062" max="12062" width="10.1640625" style="187" customWidth="1"/>
    <col min="12063" max="12288" width="9.33203125" style="187"/>
    <col min="12289" max="12289" width="0.83203125" style="187" customWidth="1"/>
    <col min="12290" max="12290" width="4.33203125" style="187" customWidth="1"/>
    <col min="12291" max="12291" width="8" style="187" customWidth="1"/>
    <col min="12292" max="12294" width="16.33203125" style="187" customWidth="1"/>
    <col min="12295" max="12295" width="4.5" style="187" customWidth="1"/>
    <col min="12296" max="12296" width="26.5" style="187" customWidth="1"/>
    <col min="12297" max="12297" width="16.33203125" style="187" customWidth="1"/>
    <col min="12298" max="12298" width="5" style="187" customWidth="1"/>
    <col min="12299" max="12299" width="23" style="187" customWidth="1"/>
    <col min="12300" max="12300" width="11.33203125" style="187" customWidth="1"/>
    <col min="12301" max="12301" width="16.33203125" style="187" customWidth="1"/>
    <col min="12302" max="12302" width="0.83203125" style="187" customWidth="1"/>
    <col min="12303" max="12303" width="1.6640625" style="187" customWidth="1"/>
    <col min="12304" max="12311" width="9.33203125" style="187"/>
    <col min="12312" max="12313" width="6.6640625" style="187" customWidth="1"/>
    <col min="12314" max="12314" width="7.6640625" style="187" customWidth="1"/>
    <col min="12315" max="12315" width="25" style="187" customWidth="1"/>
    <col min="12316" max="12316" width="5" style="187" customWidth="1"/>
    <col min="12317" max="12317" width="9.6640625" style="187" customWidth="1"/>
    <col min="12318" max="12318" width="10.1640625" style="187" customWidth="1"/>
    <col min="12319" max="12544" width="9.33203125" style="187"/>
    <col min="12545" max="12545" width="0.83203125" style="187" customWidth="1"/>
    <col min="12546" max="12546" width="4.33203125" style="187" customWidth="1"/>
    <col min="12547" max="12547" width="8" style="187" customWidth="1"/>
    <col min="12548" max="12550" width="16.33203125" style="187" customWidth="1"/>
    <col min="12551" max="12551" width="4.5" style="187" customWidth="1"/>
    <col min="12552" max="12552" width="26.5" style="187" customWidth="1"/>
    <col min="12553" max="12553" width="16.33203125" style="187" customWidth="1"/>
    <col min="12554" max="12554" width="5" style="187" customWidth="1"/>
    <col min="12555" max="12555" width="23" style="187" customWidth="1"/>
    <col min="12556" max="12556" width="11.33203125" style="187" customWidth="1"/>
    <col min="12557" max="12557" width="16.33203125" style="187" customWidth="1"/>
    <col min="12558" max="12558" width="0.83203125" style="187" customWidth="1"/>
    <col min="12559" max="12559" width="1.6640625" style="187" customWidth="1"/>
    <col min="12560" max="12567" width="9.33203125" style="187"/>
    <col min="12568" max="12569" width="6.6640625" style="187" customWidth="1"/>
    <col min="12570" max="12570" width="7.6640625" style="187" customWidth="1"/>
    <col min="12571" max="12571" width="25" style="187" customWidth="1"/>
    <col min="12572" max="12572" width="5" style="187" customWidth="1"/>
    <col min="12573" max="12573" width="9.6640625" style="187" customWidth="1"/>
    <col min="12574" max="12574" width="10.1640625" style="187" customWidth="1"/>
    <col min="12575" max="12800" width="9.33203125" style="187"/>
    <col min="12801" max="12801" width="0.83203125" style="187" customWidth="1"/>
    <col min="12802" max="12802" width="4.33203125" style="187" customWidth="1"/>
    <col min="12803" max="12803" width="8" style="187" customWidth="1"/>
    <col min="12804" max="12806" width="16.33203125" style="187" customWidth="1"/>
    <col min="12807" max="12807" width="4.5" style="187" customWidth="1"/>
    <col min="12808" max="12808" width="26.5" style="187" customWidth="1"/>
    <col min="12809" max="12809" width="16.33203125" style="187" customWidth="1"/>
    <col min="12810" max="12810" width="5" style="187" customWidth="1"/>
    <col min="12811" max="12811" width="23" style="187" customWidth="1"/>
    <col min="12812" max="12812" width="11.33203125" style="187" customWidth="1"/>
    <col min="12813" max="12813" width="16.33203125" style="187" customWidth="1"/>
    <col min="12814" max="12814" width="0.83203125" style="187" customWidth="1"/>
    <col min="12815" max="12815" width="1.6640625" style="187" customWidth="1"/>
    <col min="12816" max="12823" width="9.33203125" style="187"/>
    <col min="12824" max="12825" width="6.6640625" style="187" customWidth="1"/>
    <col min="12826" max="12826" width="7.6640625" style="187" customWidth="1"/>
    <col min="12827" max="12827" width="25" style="187" customWidth="1"/>
    <col min="12828" max="12828" width="5" style="187" customWidth="1"/>
    <col min="12829" max="12829" width="9.6640625" style="187" customWidth="1"/>
    <col min="12830" max="12830" width="10.1640625" style="187" customWidth="1"/>
    <col min="12831" max="13056" width="9.33203125" style="187"/>
    <col min="13057" max="13057" width="0.83203125" style="187" customWidth="1"/>
    <col min="13058" max="13058" width="4.33203125" style="187" customWidth="1"/>
    <col min="13059" max="13059" width="8" style="187" customWidth="1"/>
    <col min="13060" max="13062" width="16.33203125" style="187" customWidth="1"/>
    <col min="13063" max="13063" width="4.5" style="187" customWidth="1"/>
    <col min="13064" max="13064" width="26.5" style="187" customWidth="1"/>
    <col min="13065" max="13065" width="16.33203125" style="187" customWidth="1"/>
    <col min="13066" max="13066" width="5" style="187" customWidth="1"/>
    <col min="13067" max="13067" width="23" style="187" customWidth="1"/>
    <col min="13068" max="13068" width="11.33203125" style="187" customWidth="1"/>
    <col min="13069" max="13069" width="16.33203125" style="187" customWidth="1"/>
    <col min="13070" max="13070" width="0.83203125" style="187" customWidth="1"/>
    <col min="13071" max="13071" width="1.6640625" style="187" customWidth="1"/>
    <col min="13072" max="13079" width="9.33203125" style="187"/>
    <col min="13080" max="13081" width="6.6640625" style="187" customWidth="1"/>
    <col min="13082" max="13082" width="7.6640625" style="187" customWidth="1"/>
    <col min="13083" max="13083" width="25" style="187" customWidth="1"/>
    <col min="13084" max="13084" width="5" style="187" customWidth="1"/>
    <col min="13085" max="13085" width="9.6640625" style="187" customWidth="1"/>
    <col min="13086" max="13086" width="10.1640625" style="187" customWidth="1"/>
    <col min="13087" max="13312" width="9.33203125" style="187"/>
    <col min="13313" max="13313" width="0.83203125" style="187" customWidth="1"/>
    <col min="13314" max="13314" width="4.33203125" style="187" customWidth="1"/>
    <col min="13315" max="13315" width="8" style="187" customWidth="1"/>
    <col min="13316" max="13318" width="16.33203125" style="187" customWidth="1"/>
    <col min="13319" max="13319" width="4.5" style="187" customWidth="1"/>
    <col min="13320" max="13320" width="26.5" style="187" customWidth="1"/>
    <col min="13321" max="13321" width="16.33203125" style="187" customWidth="1"/>
    <col min="13322" max="13322" width="5" style="187" customWidth="1"/>
    <col min="13323" max="13323" width="23" style="187" customWidth="1"/>
    <col min="13324" max="13324" width="11.33203125" style="187" customWidth="1"/>
    <col min="13325" max="13325" width="16.33203125" style="187" customWidth="1"/>
    <col min="13326" max="13326" width="0.83203125" style="187" customWidth="1"/>
    <col min="13327" max="13327" width="1.6640625" style="187" customWidth="1"/>
    <col min="13328" max="13335" width="9.33203125" style="187"/>
    <col min="13336" max="13337" width="6.6640625" style="187" customWidth="1"/>
    <col min="13338" max="13338" width="7.6640625" style="187" customWidth="1"/>
    <col min="13339" max="13339" width="25" style="187" customWidth="1"/>
    <col min="13340" max="13340" width="5" style="187" customWidth="1"/>
    <col min="13341" max="13341" width="9.6640625" style="187" customWidth="1"/>
    <col min="13342" max="13342" width="10.1640625" style="187" customWidth="1"/>
    <col min="13343" max="13568" width="9.33203125" style="187"/>
    <col min="13569" max="13569" width="0.83203125" style="187" customWidth="1"/>
    <col min="13570" max="13570" width="4.33203125" style="187" customWidth="1"/>
    <col min="13571" max="13571" width="8" style="187" customWidth="1"/>
    <col min="13572" max="13574" width="16.33203125" style="187" customWidth="1"/>
    <col min="13575" max="13575" width="4.5" style="187" customWidth="1"/>
    <col min="13576" max="13576" width="26.5" style="187" customWidth="1"/>
    <col min="13577" max="13577" width="16.33203125" style="187" customWidth="1"/>
    <col min="13578" max="13578" width="5" style="187" customWidth="1"/>
    <col min="13579" max="13579" width="23" style="187" customWidth="1"/>
    <col min="13580" max="13580" width="11.33203125" style="187" customWidth="1"/>
    <col min="13581" max="13581" width="16.33203125" style="187" customWidth="1"/>
    <col min="13582" max="13582" width="0.83203125" style="187" customWidth="1"/>
    <col min="13583" max="13583" width="1.6640625" style="187" customWidth="1"/>
    <col min="13584" max="13591" width="9.33203125" style="187"/>
    <col min="13592" max="13593" width="6.6640625" style="187" customWidth="1"/>
    <col min="13594" max="13594" width="7.6640625" style="187" customWidth="1"/>
    <col min="13595" max="13595" width="25" style="187" customWidth="1"/>
    <col min="13596" max="13596" width="5" style="187" customWidth="1"/>
    <col min="13597" max="13597" width="9.6640625" style="187" customWidth="1"/>
    <col min="13598" max="13598" width="10.1640625" style="187" customWidth="1"/>
    <col min="13599" max="13824" width="9.33203125" style="187"/>
    <col min="13825" max="13825" width="0.83203125" style="187" customWidth="1"/>
    <col min="13826" max="13826" width="4.33203125" style="187" customWidth="1"/>
    <col min="13827" max="13827" width="8" style="187" customWidth="1"/>
    <col min="13828" max="13830" width="16.33203125" style="187" customWidth="1"/>
    <col min="13831" max="13831" width="4.5" style="187" customWidth="1"/>
    <col min="13832" max="13832" width="26.5" style="187" customWidth="1"/>
    <col min="13833" max="13833" width="16.33203125" style="187" customWidth="1"/>
    <col min="13834" max="13834" width="5" style="187" customWidth="1"/>
    <col min="13835" max="13835" width="23" style="187" customWidth="1"/>
    <col min="13836" max="13836" width="11.33203125" style="187" customWidth="1"/>
    <col min="13837" max="13837" width="16.33203125" style="187" customWidth="1"/>
    <col min="13838" max="13838" width="0.83203125" style="187" customWidth="1"/>
    <col min="13839" max="13839" width="1.6640625" style="187" customWidth="1"/>
    <col min="13840" max="13847" width="9.33203125" style="187"/>
    <col min="13848" max="13849" width="6.6640625" style="187" customWidth="1"/>
    <col min="13850" max="13850" width="7.6640625" style="187" customWidth="1"/>
    <col min="13851" max="13851" width="25" style="187" customWidth="1"/>
    <col min="13852" max="13852" width="5" style="187" customWidth="1"/>
    <col min="13853" max="13853" width="9.6640625" style="187" customWidth="1"/>
    <col min="13854" max="13854" width="10.1640625" style="187" customWidth="1"/>
    <col min="13855" max="14080" width="9.33203125" style="187"/>
    <col min="14081" max="14081" width="0.83203125" style="187" customWidth="1"/>
    <col min="14082" max="14082" width="4.33203125" style="187" customWidth="1"/>
    <col min="14083" max="14083" width="8" style="187" customWidth="1"/>
    <col min="14084" max="14086" width="16.33203125" style="187" customWidth="1"/>
    <col min="14087" max="14087" width="4.5" style="187" customWidth="1"/>
    <col min="14088" max="14088" width="26.5" style="187" customWidth="1"/>
    <col min="14089" max="14089" width="16.33203125" style="187" customWidth="1"/>
    <col min="14090" max="14090" width="5" style="187" customWidth="1"/>
    <col min="14091" max="14091" width="23" style="187" customWidth="1"/>
    <col min="14092" max="14092" width="11.33203125" style="187" customWidth="1"/>
    <col min="14093" max="14093" width="16.33203125" style="187" customWidth="1"/>
    <col min="14094" max="14094" width="0.83203125" style="187" customWidth="1"/>
    <col min="14095" max="14095" width="1.6640625" style="187" customWidth="1"/>
    <col min="14096" max="14103" width="9.33203125" style="187"/>
    <col min="14104" max="14105" width="6.6640625" style="187" customWidth="1"/>
    <col min="14106" max="14106" width="7.6640625" style="187" customWidth="1"/>
    <col min="14107" max="14107" width="25" style="187" customWidth="1"/>
    <col min="14108" max="14108" width="5" style="187" customWidth="1"/>
    <col min="14109" max="14109" width="9.6640625" style="187" customWidth="1"/>
    <col min="14110" max="14110" width="10.1640625" style="187" customWidth="1"/>
    <col min="14111" max="14336" width="9.33203125" style="187"/>
    <col min="14337" max="14337" width="0.83203125" style="187" customWidth="1"/>
    <col min="14338" max="14338" width="4.33203125" style="187" customWidth="1"/>
    <col min="14339" max="14339" width="8" style="187" customWidth="1"/>
    <col min="14340" max="14342" width="16.33203125" style="187" customWidth="1"/>
    <col min="14343" max="14343" width="4.5" style="187" customWidth="1"/>
    <col min="14344" max="14344" width="26.5" style="187" customWidth="1"/>
    <col min="14345" max="14345" width="16.33203125" style="187" customWidth="1"/>
    <col min="14346" max="14346" width="5" style="187" customWidth="1"/>
    <col min="14347" max="14347" width="23" style="187" customWidth="1"/>
    <col min="14348" max="14348" width="11.33203125" style="187" customWidth="1"/>
    <col min="14349" max="14349" width="16.33203125" style="187" customWidth="1"/>
    <col min="14350" max="14350" width="0.83203125" style="187" customWidth="1"/>
    <col min="14351" max="14351" width="1.6640625" style="187" customWidth="1"/>
    <col min="14352" max="14359" width="9.33203125" style="187"/>
    <col min="14360" max="14361" width="6.6640625" style="187" customWidth="1"/>
    <col min="14362" max="14362" width="7.6640625" style="187" customWidth="1"/>
    <col min="14363" max="14363" width="25" style="187" customWidth="1"/>
    <col min="14364" max="14364" width="5" style="187" customWidth="1"/>
    <col min="14365" max="14365" width="9.6640625" style="187" customWidth="1"/>
    <col min="14366" max="14366" width="10.1640625" style="187" customWidth="1"/>
    <col min="14367" max="14592" width="9.33203125" style="187"/>
    <col min="14593" max="14593" width="0.83203125" style="187" customWidth="1"/>
    <col min="14594" max="14594" width="4.33203125" style="187" customWidth="1"/>
    <col min="14595" max="14595" width="8" style="187" customWidth="1"/>
    <col min="14596" max="14598" width="16.33203125" style="187" customWidth="1"/>
    <col min="14599" max="14599" width="4.5" style="187" customWidth="1"/>
    <col min="14600" max="14600" width="26.5" style="187" customWidth="1"/>
    <col min="14601" max="14601" width="16.33203125" style="187" customWidth="1"/>
    <col min="14602" max="14602" width="5" style="187" customWidth="1"/>
    <col min="14603" max="14603" width="23" style="187" customWidth="1"/>
    <col min="14604" max="14604" width="11.33203125" style="187" customWidth="1"/>
    <col min="14605" max="14605" width="16.33203125" style="187" customWidth="1"/>
    <col min="14606" max="14606" width="0.83203125" style="187" customWidth="1"/>
    <col min="14607" max="14607" width="1.6640625" style="187" customWidth="1"/>
    <col min="14608" max="14615" width="9.33203125" style="187"/>
    <col min="14616" max="14617" width="6.6640625" style="187" customWidth="1"/>
    <col min="14618" max="14618" width="7.6640625" style="187" customWidth="1"/>
    <col min="14619" max="14619" width="25" style="187" customWidth="1"/>
    <col min="14620" max="14620" width="5" style="187" customWidth="1"/>
    <col min="14621" max="14621" width="9.6640625" style="187" customWidth="1"/>
    <col min="14622" max="14622" width="10.1640625" style="187" customWidth="1"/>
    <col min="14623" max="14848" width="9.33203125" style="187"/>
    <col min="14849" max="14849" width="0.83203125" style="187" customWidth="1"/>
    <col min="14850" max="14850" width="4.33203125" style="187" customWidth="1"/>
    <col min="14851" max="14851" width="8" style="187" customWidth="1"/>
    <col min="14852" max="14854" width="16.33203125" style="187" customWidth="1"/>
    <col min="14855" max="14855" width="4.5" style="187" customWidth="1"/>
    <col min="14856" max="14856" width="26.5" style="187" customWidth="1"/>
    <col min="14857" max="14857" width="16.33203125" style="187" customWidth="1"/>
    <col min="14858" max="14858" width="5" style="187" customWidth="1"/>
    <col min="14859" max="14859" width="23" style="187" customWidth="1"/>
    <col min="14860" max="14860" width="11.33203125" style="187" customWidth="1"/>
    <col min="14861" max="14861" width="16.33203125" style="187" customWidth="1"/>
    <col min="14862" max="14862" width="0.83203125" style="187" customWidth="1"/>
    <col min="14863" max="14863" width="1.6640625" style="187" customWidth="1"/>
    <col min="14864" max="14871" width="9.33203125" style="187"/>
    <col min="14872" max="14873" width="6.6640625" style="187" customWidth="1"/>
    <col min="14874" max="14874" width="7.6640625" style="187" customWidth="1"/>
    <col min="14875" max="14875" width="25" style="187" customWidth="1"/>
    <col min="14876" max="14876" width="5" style="187" customWidth="1"/>
    <col min="14877" max="14877" width="9.6640625" style="187" customWidth="1"/>
    <col min="14878" max="14878" width="10.1640625" style="187" customWidth="1"/>
    <col min="14879" max="15104" width="9.33203125" style="187"/>
    <col min="15105" max="15105" width="0.83203125" style="187" customWidth="1"/>
    <col min="15106" max="15106" width="4.33203125" style="187" customWidth="1"/>
    <col min="15107" max="15107" width="8" style="187" customWidth="1"/>
    <col min="15108" max="15110" width="16.33203125" style="187" customWidth="1"/>
    <col min="15111" max="15111" width="4.5" style="187" customWidth="1"/>
    <col min="15112" max="15112" width="26.5" style="187" customWidth="1"/>
    <col min="15113" max="15113" width="16.33203125" style="187" customWidth="1"/>
    <col min="15114" max="15114" width="5" style="187" customWidth="1"/>
    <col min="15115" max="15115" width="23" style="187" customWidth="1"/>
    <col min="15116" max="15116" width="11.33203125" style="187" customWidth="1"/>
    <col min="15117" max="15117" width="16.33203125" style="187" customWidth="1"/>
    <col min="15118" max="15118" width="0.83203125" style="187" customWidth="1"/>
    <col min="15119" max="15119" width="1.6640625" style="187" customWidth="1"/>
    <col min="15120" max="15127" width="9.33203125" style="187"/>
    <col min="15128" max="15129" width="6.6640625" style="187" customWidth="1"/>
    <col min="15130" max="15130" width="7.6640625" style="187" customWidth="1"/>
    <col min="15131" max="15131" width="25" style="187" customWidth="1"/>
    <col min="15132" max="15132" width="5" style="187" customWidth="1"/>
    <col min="15133" max="15133" width="9.6640625" style="187" customWidth="1"/>
    <col min="15134" max="15134" width="10.1640625" style="187" customWidth="1"/>
    <col min="15135" max="15360" width="9.33203125" style="187"/>
    <col min="15361" max="15361" width="0.83203125" style="187" customWidth="1"/>
    <col min="15362" max="15362" width="4.33203125" style="187" customWidth="1"/>
    <col min="15363" max="15363" width="8" style="187" customWidth="1"/>
    <col min="15364" max="15366" width="16.33203125" style="187" customWidth="1"/>
    <col min="15367" max="15367" width="4.5" style="187" customWidth="1"/>
    <col min="15368" max="15368" width="26.5" style="187" customWidth="1"/>
    <col min="15369" max="15369" width="16.33203125" style="187" customWidth="1"/>
    <col min="15370" max="15370" width="5" style="187" customWidth="1"/>
    <col min="15371" max="15371" width="23" style="187" customWidth="1"/>
    <col min="15372" max="15372" width="11.33203125" style="187" customWidth="1"/>
    <col min="15373" max="15373" width="16.33203125" style="187" customWidth="1"/>
    <col min="15374" max="15374" width="0.83203125" style="187" customWidth="1"/>
    <col min="15375" max="15375" width="1.6640625" style="187" customWidth="1"/>
    <col min="15376" max="15383" width="9.33203125" style="187"/>
    <col min="15384" max="15385" width="6.6640625" style="187" customWidth="1"/>
    <col min="15386" max="15386" width="7.6640625" style="187" customWidth="1"/>
    <col min="15387" max="15387" width="25" style="187" customWidth="1"/>
    <col min="15388" max="15388" width="5" style="187" customWidth="1"/>
    <col min="15389" max="15389" width="9.6640625" style="187" customWidth="1"/>
    <col min="15390" max="15390" width="10.1640625" style="187" customWidth="1"/>
    <col min="15391" max="15616" width="9.33203125" style="187"/>
    <col min="15617" max="15617" width="0.83203125" style="187" customWidth="1"/>
    <col min="15618" max="15618" width="4.33203125" style="187" customWidth="1"/>
    <col min="15619" max="15619" width="8" style="187" customWidth="1"/>
    <col min="15620" max="15622" width="16.33203125" style="187" customWidth="1"/>
    <col min="15623" max="15623" width="4.5" style="187" customWidth="1"/>
    <col min="15624" max="15624" width="26.5" style="187" customWidth="1"/>
    <col min="15625" max="15625" width="16.33203125" style="187" customWidth="1"/>
    <col min="15626" max="15626" width="5" style="187" customWidth="1"/>
    <col min="15627" max="15627" width="23" style="187" customWidth="1"/>
    <col min="15628" max="15628" width="11.33203125" style="187" customWidth="1"/>
    <col min="15629" max="15629" width="16.33203125" style="187" customWidth="1"/>
    <col min="15630" max="15630" width="0.83203125" style="187" customWidth="1"/>
    <col min="15631" max="15631" width="1.6640625" style="187" customWidth="1"/>
    <col min="15632" max="15639" width="9.33203125" style="187"/>
    <col min="15640" max="15641" width="6.6640625" style="187" customWidth="1"/>
    <col min="15642" max="15642" width="7.6640625" style="187" customWidth="1"/>
    <col min="15643" max="15643" width="25" style="187" customWidth="1"/>
    <col min="15644" max="15644" width="5" style="187" customWidth="1"/>
    <col min="15645" max="15645" width="9.6640625" style="187" customWidth="1"/>
    <col min="15646" max="15646" width="10.1640625" style="187" customWidth="1"/>
    <col min="15647" max="15872" width="9.33203125" style="187"/>
    <col min="15873" max="15873" width="0.83203125" style="187" customWidth="1"/>
    <col min="15874" max="15874" width="4.33203125" style="187" customWidth="1"/>
    <col min="15875" max="15875" width="8" style="187" customWidth="1"/>
    <col min="15876" max="15878" width="16.33203125" style="187" customWidth="1"/>
    <col min="15879" max="15879" width="4.5" style="187" customWidth="1"/>
    <col min="15880" max="15880" width="26.5" style="187" customWidth="1"/>
    <col min="15881" max="15881" width="16.33203125" style="187" customWidth="1"/>
    <col min="15882" max="15882" width="5" style="187" customWidth="1"/>
    <col min="15883" max="15883" width="23" style="187" customWidth="1"/>
    <col min="15884" max="15884" width="11.33203125" style="187" customWidth="1"/>
    <col min="15885" max="15885" width="16.33203125" style="187" customWidth="1"/>
    <col min="15886" max="15886" width="0.83203125" style="187" customWidth="1"/>
    <col min="15887" max="15887" width="1.6640625" style="187" customWidth="1"/>
    <col min="15888" max="15895" width="9.33203125" style="187"/>
    <col min="15896" max="15897" width="6.6640625" style="187" customWidth="1"/>
    <col min="15898" max="15898" width="7.6640625" style="187" customWidth="1"/>
    <col min="15899" max="15899" width="25" style="187" customWidth="1"/>
    <col min="15900" max="15900" width="5" style="187" customWidth="1"/>
    <col min="15901" max="15901" width="9.6640625" style="187" customWidth="1"/>
    <col min="15902" max="15902" width="10.1640625" style="187" customWidth="1"/>
    <col min="15903" max="16128" width="9.33203125" style="187"/>
    <col min="16129" max="16129" width="0.83203125" style="187" customWidth="1"/>
    <col min="16130" max="16130" width="4.33203125" style="187" customWidth="1"/>
    <col min="16131" max="16131" width="8" style="187" customWidth="1"/>
    <col min="16132" max="16134" width="16.33203125" style="187" customWidth="1"/>
    <col min="16135" max="16135" width="4.5" style="187" customWidth="1"/>
    <col min="16136" max="16136" width="26.5" style="187" customWidth="1"/>
    <col min="16137" max="16137" width="16.33203125" style="187" customWidth="1"/>
    <col min="16138" max="16138" width="5" style="187" customWidth="1"/>
    <col min="16139" max="16139" width="23" style="187" customWidth="1"/>
    <col min="16140" max="16140" width="11.33203125" style="187" customWidth="1"/>
    <col min="16141" max="16141" width="16.33203125" style="187" customWidth="1"/>
    <col min="16142" max="16142" width="0.83203125" style="187" customWidth="1"/>
    <col min="16143" max="16143" width="1.6640625" style="187" customWidth="1"/>
    <col min="16144" max="16151" width="9.33203125" style="187"/>
    <col min="16152" max="16153" width="6.6640625" style="187" customWidth="1"/>
    <col min="16154" max="16154" width="7.6640625" style="187" customWidth="1"/>
    <col min="16155" max="16155" width="25" style="187" customWidth="1"/>
    <col min="16156" max="16156" width="5" style="187" customWidth="1"/>
    <col min="16157" max="16157" width="9.6640625" style="187" customWidth="1"/>
    <col min="16158" max="16158" width="10.1640625" style="187" customWidth="1"/>
    <col min="16159" max="16384" width="9.33203125" style="187"/>
  </cols>
  <sheetData>
    <row r="1" spans="2:30" ht="28.5" customHeight="1" thickBot="1">
      <c r="B1" s="185" t="s">
        <v>1609</v>
      </c>
      <c r="C1" s="185"/>
      <c r="D1" s="185"/>
      <c r="E1" s="185"/>
      <c r="F1" s="185"/>
      <c r="G1" s="185"/>
      <c r="H1" s="186" t="str">
        <f>CONCATENATE(AA2," ",AB2," ",AC2," ",AD2)</f>
        <v xml:space="preserve">Krycí list rozpočtu v EUR  </v>
      </c>
      <c r="I1" s="185"/>
      <c r="J1" s="185"/>
      <c r="K1" s="185"/>
      <c r="L1" s="185"/>
      <c r="M1" s="185"/>
      <c r="Z1" s="188" t="s">
        <v>1610</v>
      </c>
      <c r="AA1" s="188" t="s">
        <v>1611</v>
      </c>
      <c r="AB1" s="188" t="s">
        <v>1612</v>
      </c>
      <c r="AC1" s="188" t="s">
        <v>1613</v>
      </c>
      <c r="AD1" s="188" t="s">
        <v>1614</v>
      </c>
    </row>
    <row r="2" spans="2:30" ht="18" customHeight="1" thickTop="1">
      <c r="B2" s="189" t="s">
        <v>1615</v>
      </c>
      <c r="C2" s="190"/>
      <c r="D2" s="190"/>
      <c r="E2" s="190"/>
      <c r="F2" s="190"/>
      <c r="G2" s="191" t="s">
        <v>12</v>
      </c>
      <c r="H2" s="190"/>
      <c r="I2" s="190"/>
      <c r="J2" s="191" t="s">
        <v>1616</v>
      </c>
      <c r="K2" s="190"/>
      <c r="L2" s="190"/>
      <c r="M2" s="192"/>
      <c r="Z2" s="188" t="s">
        <v>1617</v>
      </c>
      <c r="AA2" s="193" t="s">
        <v>1618</v>
      </c>
      <c r="AB2" s="193" t="s">
        <v>35</v>
      </c>
      <c r="AC2" s="193"/>
      <c r="AD2" s="194"/>
    </row>
    <row r="3" spans="2:30" ht="18" customHeight="1">
      <c r="B3" s="195" t="s">
        <v>1619</v>
      </c>
      <c r="C3" s="196"/>
      <c r="D3" s="196"/>
      <c r="E3" s="196"/>
      <c r="F3" s="196"/>
      <c r="G3" s="197" t="s">
        <v>1620</v>
      </c>
      <c r="H3" s="198"/>
      <c r="I3" s="198"/>
      <c r="J3" s="197" t="s">
        <v>1621</v>
      </c>
      <c r="K3" s="198"/>
      <c r="L3" s="198"/>
      <c r="M3" s="199"/>
      <c r="Z3" s="188" t="s">
        <v>1622</v>
      </c>
      <c r="AA3" s="193" t="s">
        <v>1623</v>
      </c>
      <c r="AB3" s="193" t="s">
        <v>35</v>
      </c>
      <c r="AC3" s="193" t="s">
        <v>1624</v>
      </c>
      <c r="AD3" s="194" t="s">
        <v>1625</v>
      </c>
    </row>
    <row r="4" spans="2:30" ht="18" customHeight="1">
      <c r="B4" s="200"/>
      <c r="C4" s="1518" t="s">
        <v>1626</v>
      </c>
      <c r="D4" s="1518"/>
      <c r="E4" s="201"/>
      <c r="F4" s="201"/>
      <c r="G4" s="202"/>
      <c r="H4" s="203"/>
      <c r="I4" s="203"/>
      <c r="J4" s="202"/>
      <c r="K4" s="203"/>
      <c r="L4" s="203"/>
      <c r="M4" s="204"/>
      <c r="Z4" s="188"/>
      <c r="AA4" s="193"/>
      <c r="AB4" s="193"/>
      <c r="AC4" s="193"/>
      <c r="AD4" s="194"/>
    </row>
    <row r="5" spans="2:30" ht="18" customHeight="1" thickBot="1">
      <c r="B5" s="205" t="s">
        <v>1627</v>
      </c>
      <c r="C5" s="206"/>
      <c r="D5" s="206"/>
      <c r="E5" s="206"/>
      <c r="F5" s="206"/>
      <c r="G5" s="207"/>
      <c r="H5" s="206"/>
      <c r="I5" s="206"/>
      <c r="J5" s="207" t="s">
        <v>1628</v>
      </c>
      <c r="K5" s="1352" t="s">
        <v>2757</v>
      </c>
      <c r="L5" s="206" t="s">
        <v>1629</v>
      </c>
      <c r="M5" s="208"/>
      <c r="Z5" s="188" t="s">
        <v>1630</v>
      </c>
      <c r="AA5" s="193" t="s">
        <v>1631</v>
      </c>
      <c r="AB5" s="193" t="s">
        <v>35</v>
      </c>
      <c r="AC5" s="193"/>
      <c r="AD5" s="194"/>
    </row>
    <row r="6" spans="2:30" ht="18" customHeight="1" thickTop="1">
      <c r="B6" s="189" t="s">
        <v>2747</v>
      </c>
      <c r="C6" s="190"/>
      <c r="D6" s="190"/>
      <c r="E6" s="190"/>
      <c r="F6" s="190"/>
      <c r="G6" s="209"/>
      <c r="H6" s="190"/>
      <c r="I6" s="190"/>
      <c r="J6" s="190" t="s">
        <v>16</v>
      </c>
      <c r="K6" s="190"/>
      <c r="L6" s="190" t="s">
        <v>1632</v>
      </c>
      <c r="M6" s="192"/>
      <c r="Z6" s="188" t="s">
        <v>1633</v>
      </c>
      <c r="AA6" s="193" t="s">
        <v>1623</v>
      </c>
      <c r="AB6" s="193" t="s">
        <v>35</v>
      </c>
      <c r="AC6" s="193" t="s">
        <v>1624</v>
      </c>
      <c r="AD6" s="194" t="s">
        <v>1625</v>
      </c>
    </row>
    <row r="7" spans="2:30" ht="18" customHeight="1">
      <c r="B7" s="210" t="s">
        <v>1634</v>
      </c>
      <c r="C7" s="198"/>
      <c r="D7" s="198"/>
      <c r="E7" s="198"/>
      <c r="F7" s="198"/>
      <c r="G7" s="211"/>
      <c r="H7" s="198"/>
      <c r="I7" s="198"/>
      <c r="J7" s="198" t="s">
        <v>16</v>
      </c>
      <c r="K7" s="198"/>
      <c r="L7" s="198" t="s">
        <v>1632</v>
      </c>
      <c r="M7" s="199"/>
    </row>
    <row r="8" spans="2:30" ht="18" customHeight="1" thickBot="1">
      <c r="B8" s="205" t="s">
        <v>1635</v>
      </c>
      <c r="C8" s="206"/>
      <c r="D8" s="206"/>
      <c r="E8" s="206"/>
      <c r="F8" s="206"/>
      <c r="G8" s="212"/>
      <c r="H8" s="206"/>
      <c r="I8" s="206"/>
      <c r="J8" s="206" t="s">
        <v>16</v>
      </c>
      <c r="K8" s="206"/>
      <c r="L8" s="206" t="s">
        <v>1632</v>
      </c>
      <c r="M8" s="208"/>
    </row>
    <row r="9" spans="2:30" ht="18" customHeight="1" thickTop="1">
      <c r="B9" s="213"/>
      <c r="C9" s="214"/>
      <c r="D9" s="215"/>
      <c r="E9" s="216"/>
      <c r="F9" s="217">
        <f>IF(B9&lt;&gt;0,ROUND($M$27/B9,0),0)</f>
        <v>0</v>
      </c>
      <c r="G9" s="209"/>
      <c r="H9" s="214"/>
      <c r="I9" s="217">
        <f>IF(G9&lt;&gt;0,ROUND($M$27/G9,0),0)</f>
        <v>0</v>
      </c>
      <c r="J9" s="191"/>
      <c r="K9" s="214"/>
      <c r="L9" s="216"/>
      <c r="M9" s="218">
        <f>IF(J9&lt;&gt;0,ROUND($M$27/J9,0),0)</f>
        <v>0</v>
      </c>
    </row>
    <row r="10" spans="2:30" ht="18" customHeight="1" thickBot="1">
      <c r="B10" s="219"/>
      <c r="C10" s="220"/>
      <c r="D10" s="221"/>
      <c r="E10" s="222"/>
      <c r="F10" s="223">
        <f>IF(B10&lt;&gt;0,ROUND($M$27/B10,0),0)</f>
        <v>0</v>
      </c>
      <c r="G10" s="224"/>
      <c r="H10" s="220"/>
      <c r="I10" s="223">
        <f>IF(G10&lt;&gt;0,ROUND($M$27/G10,0),0)</f>
        <v>0</v>
      </c>
      <c r="J10" s="224"/>
      <c r="K10" s="220"/>
      <c r="L10" s="222"/>
      <c r="M10" s="225">
        <f>IF(J10&lt;&gt;0,ROUND($M$27/J10,0),0)</f>
        <v>0</v>
      </c>
    </row>
    <row r="11" spans="2:30" ht="18" customHeight="1" thickTop="1">
      <c r="B11" s="226" t="s">
        <v>1636</v>
      </c>
      <c r="C11" s="227" t="s">
        <v>1637</v>
      </c>
      <c r="D11" s="228" t="s">
        <v>1638</v>
      </c>
      <c r="E11" s="228" t="s">
        <v>1639</v>
      </c>
      <c r="F11" s="229" t="s">
        <v>1640</v>
      </c>
      <c r="G11" s="226" t="s">
        <v>1641</v>
      </c>
      <c r="H11" s="230" t="s">
        <v>1642</v>
      </c>
      <c r="I11" s="231"/>
      <c r="J11" s="226" t="s">
        <v>1643</v>
      </c>
      <c r="K11" s="230" t="s">
        <v>1644</v>
      </c>
      <c r="L11" s="232"/>
      <c r="M11" s="231"/>
    </row>
    <row r="12" spans="2:30" ht="18" customHeight="1">
      <c r="B12" s="233">
        <v>1</v>
      </c>
      <c r="C12" s="234" t="s">
        <v>1645</v>
      </c>
      <c r="D12" s="235"/>
      <c r="E12" s="235"/>
      <c r="F12" s="236"/>
      <c r="G12" s="233">
        <v>6</v>
      </c>
      <c r="H12" s="234" t="s">
        <v>1646</v>
      </c>
      <c r="I12" s="236">
        <v>0</v>
      </c>
      <c r="J12" s="233">
        <v>11</v>
      </c>
      <c r="K12" s="237" t="s">
        <v>1647</v>
      </c>
      <c r="L12" s="238"/>
      <c r="M12" s="236"/>
    </row>
    <row r="13" spans="2:30" ht="18" customHeight="1">
      <c r="B13" s="239">
        <v>2</v>
      </c>
      <c r="C13" s="240" t="s">
        <v>1648</v>
      </c>
      <c r="D13" s="241"/>
      <c r="E13" s="241"/>
      <c r="F13" s="236"/>
      <c r="G13" s="239">
        <v>7</v>
      </c>
      <c r="H13" s="240" t="s">
        <v>1649</v>
      </c>
      <c r="I13" s="242">
        <v>0</v>
      </c>
      <c r="J13" s="239">
        <v>12</v>
      </c>
      <c r="K13" s="243" t="s">
        <v>1650</v>
      </c>
      <c r="L13" s="244"/>
      <c r="M13" s="242"/>
    </row>
    <row r="14" spans="2:30" ht="18" customHeight="1">
      <c r="B14" s="239">
        <v>3</v>
      </c>
      <c r="C14" s="240" t="s">
        <v>1651</v>
      </c>
      <c r="D14" s="241"/>
      <c r="E14" s="241"/>
      <c r="F14" s="241"/>
      <c r="G14" s="239">
        <v>8</v>
      </c>
      <c r="H14" s="240" t="s">
        <v>1652</v>
      </c>
      <c r="I14" s="242">
        <v>0</v>
      </c>
      <c r="J14" s="239">
        <v>13</v>
      </c>
      <c r="K14" s="243" t="s">
        <v>1653</v>
      </c>
      <c r="L14" s="244">
        <v>0</v>
      </c>
      <c r="M14" s="242"/>
    </row>
    <row r="15" spans="2:30" ht="18" customHeight="1" thickBot="1">
      <c r="B15" s="239">
        <v>4</v>
      </c>
      <c r="C15" s="240" t="s">
        <v>1654</v>
      </c>
      <c r="D15" s="241"/>
      <c r="E15" s="241"/>
      <c r="F15" s="245"/>
      <c r="G15" s="239">
        <v>9</v>
      </c>
      <c r="H15" s="240" t="s">
        <v>22</v>
      </c>
      <c r="I15" s="242">
        <v>0</v>
      </c>
      <c r="J15" s="239">
        <v>14</v>
      </c>
      <c r="K15" s="243" t="s">
        <v>1655</v>
      </c>
      <c r="L15" s="244"/>
      <c r="M15" s="242"/>
    </row>
    <row r="16" spans="2:30" ht="18" customHeight="1" thickBot="1">
      <c r="B16" s="246">
        <v>5</v>
      </c>
      <c r="C16" s="247" t="s">
        <v>1656</v>
      </c>
      <c r="D16" s="248"/>
      <c r="E16" s="249"/>
      <c r="F16" s="250"/>
      <c r="G16" s="251">
        <v>10</v>
      </c>
      <c r="H16" s="252" t="s">
        <v>1657</v>
      </c>
      <c r="I16" s="250">
        <f>SUM(I12:I15)</f>
        <v>0</v>
      </c>
      <c r="J16" s="246">
        <v>15</v>
      </c>
      <c r="K16" s="253"/>
      <c r="L16" s="254" t="s">
        <v>1658</v>
      </c>
      <c r="M16" s="250"/>
    </row>
    <row r="17" spans="2:13" ht="18" customHeight="1" thickTop="1">
      <c r="B17" s="255" t="s">
        <v>1659</v>
      </c>
      <c r="C17" s="256"/>
      <c r="D17" s="256"/>
      <c r="E17" s="256"/>
      <c r="F17" s="257"/>
      <c r="G17" s="255" t="s">
        <v>1660</v>
      </c>
      <c r="H17" s="256"/>
      <c r="I17" s="258"/>
      <c r="J17" s="226" t="s">
        <v>49</v>
      </c>
      <c r="K17" s="230" t="s">
        <v>1661</v>
      </c>
      <c r="L17" s="232"/>
      <c r="M17" s="259"/>
    </row>
    <row r="18" spans="2:13" ht="18" customHeight="1">
      <c r="B18" s="260"/>
      <c r="C18" s="261" t="s">
        <v>1662</v>
      </c>
      <c r="D18" s="261"/>
      <c r="E18" s="261" t="s">
        <v>1663</v>
      </c>
      <c r="F18" s="262"/>
      <c r="G18" s="260"/>
      <c r="H18" s="263"/>
      <c r="I18" s="264"/>
      <c r="J18" s="239">
        <v>16</v>
      </c>
      <c r="K18" s="243" t="s">
        <v>1664</v>
      </c>
      <c r="L18" s="265"/>
      <c r="M18" s="242">
        <v>0</v>
      </c>
    </row>
    <row r="19" spans="2:13" ht="18" customHeight="1">
      <c r="B19" s="266"/>
      <c r="C19" s="263" t="s">
        <v>1665</v>
      </c>
      <c r="D19" s="263"/>
      <c r="E19" s="263"/>
      <c r="F19" s="267"/>
      <c r="G19" s="266"/>
      <c r="H19" s="263" t="s">
        <v>1662</v>
      </c>
      <c r="I19" s="264"/>
      <c r="J19" s="239">
        <v>17</v>
      </c>
      <c r="K19" s="243" t="s">
        <v>1666</v>
      </c>
      <c r="L19" s="265"/>
      <c r="M19" s="242">
        <v>0</v>
      </c>
    </row>
    <row r="20" spans="2:13" ht="18" customHeight="1">
      <c r="B20" s="266"/>
      <c r="C20" s="263"/>
      <c r="D20" s="263"/>
      <c r="E20" s="263"/>
      <c r="F20" s="267"/>
      <c r="G20" s="266"/>
      <c r="H20" s="203"/>
      <c r="I20" s="264"/>
      <c r="J20" s="239">
        <v>18</v>
      </c>
      <c r="K20" s="243" t="s">
        <v>1667</v>
      </c>
      <c r="L20" s="265"/>
      <c r="M20" s="242">
        <v>0</v>
      </c>
    </row>
    <row r="21" spans="2:13" ht="18" customHeight="1" thickBot="1">
      <c r="B21" s="266"/>
      <c r="C21" s="263"/>
      <c r="D21" s="263"/>
      <c r="E21" s="263"/>
      <c r="F21" s="267"/>
      <c r="G21" s="266"/>
      <c r="H21" s="261" t="s">
        <v>1663</v>
      </c>
      <c r="I21" s="264"/>
      <c r="J21" s="239">
        <v>19</v>
      </c>
      <c r="K21" s="243" t="s">
        <v>22</v>
      </c>
      <c r="L21" s="265"/>
      <c r="M21" s="242">
        <v>0</v>
      </c>
    </row>
    <row r="22" spans="2:13" ht="18" customHeight="1" thickBot="1">
      <c r="B22" s="260"/>
      <c r="C22" s="263"/>
      <c r="D22" s="263"/>
      <c r="E22" s="263"/>
      <c r="F22" s="263"/>
      <c r="G22" s="260"/>
      <c r="H22" s="263" t="s">
        <v>1665</v>
      </c>
      <c r="I22" s="264"/>
      <c r="J22" s="246">
        <v>20</v>
      </c>
      <c r="K22" s="253"/>
      <c r="L22" s="254" t="s">
        <v>1668</v>
      </c>
      <c r="M22" s="250">
        <f>SUM(M18:M21)</f>
        <v>0</v>
      </c>
    </row>
    <row r="23" spans="2:13" ht="18" customHeight="1" thickTop="1">
      <c r="B23" s="255" t="s">
        <v>1669</v>
      </c>
      <c r="C23" s="256"/>
      <c r="D23" s="256"/>
      <c r="E23" s="256"/>
      <c r="F23" s="257"/>
      <c r="G23" s="260"/>
      <c r="H23" s="263"/>
      <c r="I23" s="264"/>
      <c r="J23" s="226" t="s">
        <v>1670</v>
      </c>
      <c r="K23" s="230" t="s">
        <v>1671</v>
      </c>
      <c r="L23" s="232"/>
      <c r="M23" s="259"/>
    </row>
    <row r="24" spans="2:13" ht="18" customHeight="1">
      <c r="B24" s="260"/>
      <c r="C24" s="261" t="s">
        <v>1662</v>
      </c>
      <c r="D24" s="261"/>
      <c r="E24" s="261" t="s">
        <v>1663</v>
      </c>
      <c r="F24" s="262"/>
      <c r="G24" s="260"/>
      <c r="H24" s="263"/>
      <c r="I24" s="264"/>
      <c r="J24" s="233">
        <v>21</v>
      </c>
      <c r="K24" s="237"/>
      <c r="L24" s="268" t="s">
        <v>1672</v>
      </c>
      <c r="M24" s="236"/>
    </row>
    <row r="25" spans="2:13" ht="18" customHeight="1">
      <c r="B25" s="266"/>
      <c r="C25" s="263" t="s">
        <v>1665</v>
      </c>
      <c r="D25" s="263"/>
      <c r="E25" s="263"/>
      <c r="F25" s="267"/>
      <c r="G25" s="260"/>
      <c r="H25" s="263"/>
      <c r="I25" s="264"/>
      <c r="J25" s="239">
        <v>22</v>
      </c>
      <c r="K25" s="243" t="s">
        <v>1673</v>
      </c>
      <c r="L25" s="269"/>
      <c r="M25" s="242"/>
    </row>
    <row r="26" spans="2:13" ht="18" customHeight="1" thickBot="1">
      <c r="B26" s="266"/>
      <c r="C26" s="263"/>
      <c r="D26" s="263"/>
      <c r="E26" s="263"/>
      <c r="F26" s="267"/>
      <c r="G26" s="260"/>
      <c r="H26" s="263"/>
      <c r="I26" s="264"/>
      <c r="J26" s="239">
        <v>23</v>
      </c>
      <c r="K26" s="243" t="s">
        <v>1674</v>
      </c>
      <c r="L26" s="269"/>
      <c r="M26" s="242"/>
    </row>
    <row r="27" spans="2:13" ht="18" customHeight="1" thickBot="1">
      <c r="B27" s="266"/>
      <c r="C27" s="263"/>
      <c r="D27" s="263"/>
      <c r="E27" s="263"/>
      <c r="F27" s="267"/>
      <c r="G27" s="260"/>
      <c r="H27" s="263"/>
      <c r="I27" s="264"/>
      <c r="J27" s="246">
        <v>24</v>
      </c>
      <c r="K27" s="253"/>
      <c r="L27" s="254" t="s">
        <v>1675</v>
      </c>
      <c r="M27" s="250"/>
    </row>
    <row r="28" spans="2:13" ht="17.100000000000001" customHeight="1" thickTop="1" thickBot="1">
      <c r="B28" s="270"/>
      <c r="C28" s="271"/>
      <c r="D28" s="271"/>
      <c r="E28" s="271"/>
      <c r="F28" s="271"/>
      <c r="G28" s="270"/>
      <c r="H28" s="271"/>
      <c r="I28" s="272"/>
      <c r="J28" s="273" t="s">
        <v>1676</v>
      </c>
      <c r="K28" s="274" t="s">
        <v>1677</v>
      </c>
      <c r="L28" s="275"/>
      <c r="M28" s="276">
        <v>0</v>
      </c>
    </row>
    <row r="29" spans="2:13" ht="14.25" customHeight="1" thickTop="1"/>
    <row r="30" spans="2:13" ht="2.25" customHeight="1"/>
  </sheetData>
  <mergeCells count="1">
    <mergeCell ref="C4:D4"/>
  </mergeCells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showGridLines="0" workbookViewId="0">
      <selection activeCell="C27" sqref="C26:C27"/>
    </sheetView>
  </sheetViews>
  <sheetFormatPr defaultRowHeight="12.75"/>
  <cols>
    <col min="1" max="1" width="53.5" style="279" customWidth="1"/>
    <col min="2" max="2" width="16.6640625" style="278" customWidth="1"/>
    <col min="3" max="3" width="15.83203125" style="278" customWidth="1"/>
    <col min="4" max="4" width="13.5" style="278" customWidth="1"/>
    <col min="5" max="5" width="14.1640625" style="281" customWidth="1"/>
    <col min="6" max="6" width="11.83203125" style="282" customWidth="1"/>
    <col min="7" max="22" width="9.33203125" style="279"/>
    <col min="23" max="24" width="6.6640625" style="279" customWidth="1"/>
    <col min="25" max="25" width="7.6640625" style="279" customWidth="1"/>
    <col min="26" max="26" width="28.33203125" style="279" customWidth="1"/>
    <col min="27" max="27" width="5" style="279" customWidth="1"/>
    <col min="28" max="28" width="9.6640625" style="279" customWidth="1"/>
    <col min="29" max="29" width="10.1640625" style="279" customWidth="1"/>
    <col min="30" max="255" width="9.33203125" style="279"/>
    <col min="256" max="256" width="53.5" style="279" customWidth="1"/>
    <col min="257" max="257" width="16.6640625" style="279" customWidth="1"/>
    <col min="258" max="258" width="15.83203125" style="279" customWidth="1"/>
    <col min="259" max="259" width="13.5" style="279" customWidth="1"/>
    <col min="260" max="260" width="14.1640625" style="279" customWidth="1"/>
    <col min="261" max="261" width="11.83203125" style="279" customWidth="1"/>
    <col min="262" max="278" width="9.33203125" style="279"/>
    <col min="279" max="280" width="6.6640625" style="279" customWidth="1"/>
    <col min="281" max="281" width="7.6640625" style="279" customWidth="1"/>
    <col min="282" max="282" width="28.33203125" style="279" customWidth="1"/>
    <col min="283" max="283" width="5" style="279" customWidth="1"/>
    <col min="284" max="284" width="9.6640625" style="279" customWidth="1"/>
    <col min="285" max="285" width="10.1640625" style="279" customWidth="1"/>
    <col min="286" max="511" width="9.33203125" style="279"/>
    <col min="512" max="512" width="53.5" style="279" customWidth="1"/>
    <col min="513" max="513" width="16.6640625" style="279" customWidth="1"/>
    <col min="514" max="514" width="15.83203125" style="279" customWidth="1"/>
    <col min="515" max="515" width="13.5" style="279" customWidth="1"/>
    <col min="516" max="516" width="14.1640625" style="279" customWidth="1"/>
    <col min="517" max="517" width="11.83203125" style="279" customWidth="1"/>
    <col min="518" max="534" width="9.33203125" style="279"/>
    <col min="535" max="536" width="6.6640625" style="279" customWidth="1"/>
    <col min="537" max="537" width="7.6640625" style="279" customWidth="1"/>
    <col min="538" max="538" width="28.33203125" style="279" customWidth="1"/>
    <col min="539" max="539" width="5" style="279" customWidth="1"/>
    <col min="540" max="540" width="9.6640625" style="279" customWidth="1"/>
    <col min="541" max="541" width="10.1640625" style="279" customWidth="1"/>
    <col min="542" max="767" width="9.33203125" style="279"/>
    <col min="768" max="768" width="53.5" style="279" customWidth="1"/>
    <col min="769" max="769" width="16.6640625" style="279" customWidth="1"/>
    <col min="770" max="770" width="15.83203125" style="279" customWidth="1"/>
    <col min="771" max="771" width="13.5" style="279" customWidth="1"/>
    <col min="772" max="772" width="14.1640625" style="279" customWidth="1"/>
    <col min="773" max="773" width="11.83203125" style="279" customWidth="1"/>
    <col min="774" max="790" width="9.33203125" style="279"/>
    <col min="791" max="792" width="6.6640625" style="279" customWidth="1"/>
    <col min="793" max="793" width="7.6640625" style="279" customWidth="1"/>
    <col min="794" max="794" width="28.33203125" style="279" customWidth="1"/>
    <col min="795" max="795" width="5" style="279" customWidth="1"/>
    <col min="796" max="796" width="9.6640625" style="279" customWidth="1"/>
    <col min="797" max="797" width="10.1640625" style="279" customWidth="1"/>
    <col min="798" max="1023" width="9.33203125" style="279"/>
    <col min="1024" max="1024" width="53.5" style="279" customWidth="1"/>
    <col min="1025" max="1025" width="16.6640625" style="279" customWidth="1"/>
    <col min="1026" max="1026" width="15.83203125" style="279" customWidth="1"/>
    <col min="1027" max="1027" width="13.5" style="279" customWidth="1"/>
    <col min="1028" max="1028" width="14.1640625" style="279" customWidth="1"/>
    <col min="1029" max="1029" width="11.83203125" style="279" customWidth="1"/>
    <col min="1030" max="1046" width="9.33203125" style="279"/>
    <col min="1047" max="1048" width="6.6640625" style="279" customWidth="1"/>
    <col min="1049" max="1049" width="7.6640625" style="279" customWidth="1"/>
    <col min="1050" max="1050" width="28.33203125" style="279" customWidth="1"/>
    <col min="1051" max="1051" width="5" style="279" customWidth="1"/>
    <col min="1052" max="1052" width="9.6640625" style="279" customWidth="1"/>
    <col min="1053" max="1053" width="10.1640625" style="279" customWidth="1"/>
    <col min="1054" max="1279" width="9.33203125" style="279"/>
    <col min="1280" max="1280" width="53.5" style="279" customWidth="1"/>
    <col min="1281" max="1281" width="16.6640625" style="279" customWidth="1"/>
    <col min="1282" max="1282" width="15.83203125" style="279" customWidth="1"/>
    <col min="1283" max="1283" width="13.5" style="279" customWidth="1"/>
    <col min="1284" max="1284" width="14.1640625" style="279" customWidth="1"/>
    <col min="1285" max="1285" width="11.83203125" style="279" customWidth="1"/>
    <col min="1286" max="1302" width="9.33203125" style="279"/>
    <col min="1303" max="1304" width="6.6640625" style="279" customWidth="1"/>
    <col min="1305" max="1305" width="7.6640625" style="279" customWidth="1"/>
    <col min="1306" max="1306" width="28.33203125" style="279" customWidth="1"/>
    <col min="1307" max="1307" width="5" style="279" customWidth="1"/>
    <col min="1308" max="1308" width="9.6640625" style="279" customWidth="1"/>
    <col min="1309" max="1309" width="10.1640625" style="279" customWidth="1"/>
    <col min="1310" max="1535" width="9.33203125" style="279"/>
    <col min="1536" max="1536" width="53.5" style="279" customWidth="1"/>
    <col min="1537" max="1537" width="16.6640625" style="279" customWidth="1"/>
    <col min="1538" max="1538" width="15.83203125" style="279" customWidth="1"/>
    <col min="1539" max="1539" width="13.5" style="279" customWidth="1"/>
    <col min="1540" max="1540" width="14.1640625" style="279" customWidth="1"/>
    <col min="1541" max="1541" width="11.83203125" style="279" customWidth="1"/>
    <col min="1542" max="1558" width="9.33203125" style="279"/>
    <col min="1559" max="1560" width="6.6640625" style="279" customWidth="1"/>
    <col min="1561" max="1561" width="7.6640625" style="279" customWidth="1"/>
    <col min="1562" max="1562" width="28.33203125" style="279" customWidth="1"/>
    <col min="1563" max="1563" width="5" style="279" customWidth="1"/>
    <col min="1564" max="1564" width="9.6640625" style="279" customWidth="1"/>
    <col min="1565" max="1565" width="10.1640625" style="279" customWidth="1"/>
    <col min="1566" max="1791" width="9.33203125" style="279"/>
    <col min="1792" max="1792" width="53.5" style="279" customWidth="1"/>
    <col min="1793" max="1793" width="16.6640625" style="279" customWidth="1"/>
    <col min="1794" max="1794" width="15.83203125" style="279" customWidth="1"/>
    <col min="1795" max="1795" width="13.5" style="279" customWidth="1"/>
    <col min="1796" max="1796" width="14.1640625" style="279" customWidth="1"/>
    <col min="1797" max="1797" width="11.83203125" style="279" customWidth="1"/>
    <col min="1798" max="1814" width="9.33203125" style="279"/>
    <col min="1815" max="1816" width="6.6640625" style="279" customWidth="1"/>
    <col min="1817" max="1817" width="7.6640625" style="279" customWidth="1"/>
    <col min="1818" max="1818" width="28.33203125" style="279" customWidth="1"/>
    <col min="1819" max="1819" width="5" style="279" customWidth="1"/>
    <col min="1820" max="1820" width="9.6640625" style="279" customWidth="1"/>
    <col min="1821" max="1821" width="10.1640625" style="279" customWidth="1"/>
    <col min="1822" max="2047" width="9.33203125" style="279"/>
    <col min="2048" max="2048" width="53.5" style="279" customWidth="1"/>
    <col min="2049" max="2049" width="16.6640625" style="279" customWidth="1"/>
    <col min="2050" max="2050" width="15.83203125" style="279" customWidth="1"/>
    <col min="2051" max="2051" width="13.5" style="279" customWidth="1"/>
    <col min="2052" max="2052" width="14.1640625" style="279" customWidth="1"/>
    <col min="2053" max="2053" width="11.83203125" style="279" customWidth="1"/>
    <col min="2054" max="2070" width="9.33203125" style="279"/>
    <col min="2071" max="2072" width="6.6640625" style="279" customWidth="1"/>
    <col min="2073" max="2073" width="7.6640625" style="279" customWidth="1"/>
    <col min="2074" max="2074" width="28.33203125" style="279" customWidth="1"/>
    <col min="2075" max="2075" width="5" style="279" customWidth="1"/>
    <col min="2076" max="2076" width="9.6640625" style="279" customWidth="1"/>
    <col min="2077" max="2077" width="10.1640625" style="279" customWidth="1"/>
    <col min="2078" max="2303" width="9.33203125" style="279"/>
    <col min="2304" max="2304" width="53.5" style="279" customWidth="1"/>
    <col min="2305" max="2305" width="16.6640625" style="279" customWidth="1"/>
    <col min="2306" max="2306" width="15.83203125" style="279" customWidth="1"/>
    <col min="2307" max="2307" width="13.5" style="279" customWidth="1"/>
    <col min="2308" max="2308" width="14.1640625" style="279" customWidth="1"/>
    <col min="2309" max="2309" width="11.83203125" style="279" customWidth="1"/>
    <col min="2310" max="2326" width="9.33203125" style="279"/>
    <col min="2327" max="2328" width="6.6640625" style="279" customWidth="1"/>
    <col min="2329" max="2329" width="7.6640625" style="279" customWidth="1"/>
    <col min="2330" max="2330" width="28.33203125" style="279" customWidth="1"/>
    <col min="2331" max="2331" width="5" style="279" customWidth="1"/>
    <col min="2332" max="2332" width="9.6640625" style="279" customWidth="1"/>
    <col min="2333" max="2333" width="10.1640625" style="279" customWidth="1"/>
    <col min="2334" max="2559" width="9.33203125" style="279"/>
    <col min="2560" max="2560" width="53.5" style="279" customWidth="1"/>
    <col min="2561" max="2561" width="16.6640625" style="279" customWidth="1"/>
    <col min="2562" max="2562" width="15.83203125" style="279" customWidth="1"/>
    <col min="2563" max="2563" width="13.5" style="279" customWidth="1"/>
    <col min="2564" max="2564" width="14.1640625" style="279" customWidth="1"/>
    <col min="2565" max="2565" width="11.83203125" style="279" customWidth="1"/>
    <col min="2566" max="2582" width="9.33203125" style="279"/>
    <col min="2583" max="2584" width="6.6640625" style="279" customWidth="1"/>
    <col min="2585" max="2585" width="7.6640625" style="279" customWidth="1"/>
    <col min="2586" max="2586" width="28.33203125" style="279" customWidth="1"/>
    <col min="2587" max="2587" width="5" style="279" customWidth="1"/>
    <col min="2588" max="2588" width="9.6640625" style="279" customWidth="1"/>
    <col min="2589" max="2589" width="10.1640625" style="279" customWidth="1"/>
    <col min="2590" max="2815" width="9.33203125" style="279"/>
    <col min="2816" max="2816" width="53.5" style="279" customWidth="1"/>
    <col min="2817" max="2817" width="16.6640625" style="279" customWidth="1"/>
    <col min="2818" max="2818" width="15.83203125" style="279" customWidth="1"/>
    <col min="2819" max="2819" width="13.5" style="279" customWidth="1"/>
    <col min="2820" max="2820" width="14.1640625" style="279" customWidth="1"/>
    <col min="2821" max="2821" width="11.83203125" style="279" customWidth="1"/>
    <col min="2822" max="2838" width="9.33203125" style="279"/>
    <col min="2839" max="2840" width="6.6640625" style="279" customWidth="1"/>
    <col min="2841" max="2841" width="7.6640625" style="279" customWidth="1"/>
    <col min="2842" max="2842" width="28.33203125" style="279" customWidth="1"/>
    <col min="2843" max="2843" width="5" style="279" customWidth="1"/>
    <col min="2844" max="2844" width="9.6640625" style="279" customWidth="1"/>
    <col min="2845" max="2845" width="10.1640625" style="279" customWidth="1"/>
    <col min="2846" max="3071" width="9.33203125" style="279"/>
    <col min="3072" max="3072" width="53.5" style="279" customWidth="1"/>
    <col min="3073" max="3073" width="16.6640625" style="279" customWidth="1"/>
    <col min="3074" max="3074" width="15.83203125" style="279" customWidth="1"/>
    <col min="3075" max="3075" width="13.5" style="279" customWidth="1"/>
    <col min="3076" max="3076" width="14.1640625" style="279" customWidth="1"/>
    <col min="3077" max="3077" width="11.83203125" style="279" customWidth="1"/>
    <col min="3078" max="3094" width="9.33203125" style="279"/>
    <col min="3095" max="3096" width="6.6640625" style="279" customWidth="1"/>
    <col min="3097" max="3097" width="7.6640625" style="279" customWidth="1"/>
    <col min="3098" max="3098" width="28.33203125" style="279" customWidth="1"/>
    <col min="3099" max="3099" width="5" style="279" customWidth="1"/>
    <col min="3100" max="3100" width="9.6640625" style="279" customWidth="1"/>
    <col min="3101" max="3101" width="10.1640625" style="279" customWidth="1"/>
    <col min="3102" max="3327" width="9.33203125" style="279"/>
    <col min="3328" max="3328" width="53.5" style="279" customWidth="1"/>
    <col min="3329" max="3329" width="16.6640625" style="279" customWidth="1"/>
    <col min="3330" max="3330" width="15.83203125" style="279" customWidth="1"/>
    <col min="3331" max="3331" width="13.5" style="279" customWidth="1"/>
    <col min="3332" max="3332" width="14.1640625" style="279" customWidth="1"/>
    <col min="3333" max="3333" width="11.83203125" style="279" customWidth="1"/>
    <col min="3334" max="3350" width="9.33203125" style="279"/>
    <col min="3351" max="3352" width="6.6640625" style="279" customWidth="1"/>
    <col min="3353" max="3353" width="7.6640625" style="279" customWidth="1"/>
    <col min="3354" max="3354" width="28.33203125" style="279" customWidth="1"/>
    <col min="3355" max="3355" width="5" style="279" customWidth="1"/>
    <col min="3356" max="3356" width="9.6640625" style="279" customWidth="1"/>
    <col min="3357" max="3357" width="10.1640625" style="279" customWidth="1"/>
    <col min="3358" max="3583" width="9.33203125" style="279"/>
    <col min="3584" max="3584" width="53.5" style="279" customWidth="1"/>
    <col min="3585" max="3585" width="16.6640625" style="279" customWidth="1"/>
    <col min="3586" max="3586" width="15.83203125" style="279" customWidth="1"/>
    <col min="3587" max="3587" width="13.5" style="279" customWidth="1"/>
    <col min="3588" max="3588" width="14.1640625" style="279" customWidth="1"/>
    <col min="3589" max="3589" width="11.83203125" style="279" customWidth="1"/>
    <col min="3590" max="3606" width="9.33203125" style="279"/>
    <col min="3607" max="3608" width="6.6640625" style="279" customWidth="1"/>
    <col min="3609" max="3609" width="7.6640625" style="279" customWidth="1"/>
    <col min="3610" max="3610" width="28.33203125" style="279" customWidth="1"/>
    <col min="3611" max="3611" width="5" style="279" customWidth="1"/>
    <col min="3612" max="3612" width="9.6640625" style="279" customWidth="1"/>
    <col min="3613" max="3613" width="10.1640625" style="279" customWidth="1"/>
    <col min="3614" max="3839" width="9.33203125" style="279"/>
    <col min="3840" max="3840" width="53.5" style="279" customWidth="1"/>
    <col min="3841" max="3841" width="16.6640625" style="279" customWidth="1"/>
    <col min="3842" max="3842" width="15.83203125" style="279" customWidth="1"/>
    <col min="3843" max="3843" width="13.5" style="279" customWidth="1"/>
    <col min="3844" max="3844" width="14.1640625" style="279" customWidth="1"/>
    <col min="3845" max="3845" width="11.83203125" style="279" customWidth="1"/>
    <col min="3846" max="3862" width="9.33203125" style="279"/>
    <col min="3863" max="3864" width="6.6640625" style="279" customWidth="1"/>
    <col min="3865" max="3865" width="7.6640625" style="279" customWidth="1"/>
    <col min="3866" max="3866" width="28.33203125" style="279" customWidth="1"/>
    <col min="3867" max="3867" width="5" style="279" customWidth="1"/>
    <col min="3868" max="3868" width="9.6640625" style="279" customWidth="1"/>
    <col min="3869" max="3869" width="10.1640625" style="279" customWidth="1"/>
    <col min="3870" max="4095" width="9.33203125" style="279"/>
    <col min="4096" max="4096" width="53.5" style="279" customWidth="1"/>
    <col min="4097" max="4097" width="16.6640625" style="279" customWidth="1"/>
    <col min="4098" max="4098" width="15.83203125" style="279" customWidth="1"/>
    <col min="4099" max="4099" width="13.5" style="279" customWidth="1"/>
    <col min="4100" max="4100" width="14.1640625" style="279" customWidth="1"/>
    <col min="4101" max="4101" width="11.83203125" style="279" customWidth="1"/>
    <col min="4102" max="4118" width="9.33203125" style="279"/>
    <col min="4119" max="4120" width="6.6640625" style="279" customWidth="1"/>
    <col min="4121" max="4121" width="7.6640625" style="279" customWidth="1"/>
    <col min="4122" max="4122" width="28.33203125" style="279" customWidth="1"/>
    <col min="4123" max="4123" width="5" style="279" customWidth="1"/>
    <col min="4124" max="4124" width="9.6640625" style="279" customWidth="1"/>
    <col min="4125" max="4125" width="10.1640625" style="279" customWidth="1"/>
    <col min="4126" max="4351" width="9.33203125" style="279"/>
    <col min="4352" max="4352" width="53.5" style="279" customWidth="1"/>
    <col min="4353" max="4353" width="16.6640625" style="279" customWidth="1"/>
    <col min="4354" max="4354" width="15.83203125" style="279" customWidth="1"/>
    <col min="4355" max="4355" width="13.5" style="279" customWidth="1"/>
    <col min="4356" max="4356" width="14.1640625" style="279" customWidth="1"/>
    <col min="4357" max="4357" width="11.83203125" style="279" customWidth="1"/>
    <col min="4358" max="4374" width="9.33203125" style="279"/>
    <col min="4375" max="4376" width="6.6640625" style="279" customWidth="1"/>
    <col min="4377" max="4377" width="7.6640625" style="279" customWidth="1"/>
    <col min="4378" max="4378" width="28.33203125" style="279" customWidth="1"/>
    <col min="4379" max="4379" width="5" style="279" customWidth="1"/>
    <col min="4380" max="4380" width="9.6640625" style="279" customWidth="1"/>
    <col min="4381" max="4381" width="10.1640625" style="279" customWidth="1"/>
    <col min="4382" max="4607" width="9.33203125" style="279"/>
    <col min="4608" max="4608" width="53.5" style="279" customWidth="1"/>
    <col min="4609" max="4609" width="16.6640625" style="279" customWidth="1"/>
    <col min="4610" max="4610" width="15.83203125" style="279" customWidth="1"/>
    <col min="4611" max="4611" width="13.5" style="279" customWidth="1"/>
    <col min="4612" max="4612" width="14.1640625" style="279" customWidth="1"/>
    <col min="4613" max="4613" width="11.83203125" style="279" customWidth="1"/>
    <col min="4614" max="4630" width="9.33203125" style="279"/>
    <col min="4631" max="4632" width="6.6640625" style="279" customWidth="1"/>
    <col min="4633" max="4633" width="7.6640625" style="279" customWidth="1"/>
    <col min="4634" max="4634" width="28.33203125" style="279" customWidth="1"/>
    <col min="4635" max="4635" width="5" style="279" customWidth="1"/>
    <col min="4636" max="4636" width="9.6640625" style="279" customWidth="1"/>
    <col min="4637" max="4637" width="10.1640625" style="279" customWidth="1"/>
    <col min="4638" max="4863" width="9.33203125" style="279"/>
    <col min="4864" max="4864" width="53.5" style="279" customWidth="1"/>
    <col min="4865" max="4865" width="16.6640625" style="279" customWidth="1"/>
    <col min="4866" max="4866" width="15.83203125" style="279" customWidth="1"/>
    <col min="4867" max="4867" width="13.5" style="279" customWidth="1"/>
    <col min="4868" max="4868" width="14.1640625" style="279" customWidth="1"/>
    <col min="4869" max="4869" width="11.83203125" style="279" customWidth="1"/>
    <col min="4870" max="4886" width="9.33203125" style="279"/>
    <col min="4887" max="4888" width="6.6640625" style="279" customWidth="1"/>
    <col min="4889" max="4889" width="7.6640625" style="279" customWidth="1"/>
    <col min="4890" max="4890" width="28.33203125" style="279" customWidth="1"/>
    <col min="4891" max="4891" width="5" style="279" customWidth="1"/>
    <col min="4892" max="4892" width="9.6640625" style="279" customWidth="1"/>
    <col min="4893" max="4893" width="10.1640625" style="279" customWidth="1"/>
    <col min="4894" max="5119" width="9.33203125" style="279"/>
    <col min="5120" max="5120" width="53.5" style="279" customWidth="1"/>
    <col min="5121" max="5121" width="16.6640625" style="279" customWidth="1"/>
    <col min="5122" max="5122" width="15.83203125" style="279" customWidth="1"/>
    <col min="5123" max="5123" width="13.5" style="279" customWidth="1"/>
    <col min="5124" max="5124" width="14.1640625" style="279" customWidth="1"/>
    <col min="5125" max="5125" width="11.83203125" style="279" customWidth="1"/>
    <col min="5126" max="5142" width="9.33203125" style="279"/>
    <col min="5143" max="5144" width="6.6640625" style="279" customWidth="1"/>
    <col min="5145" max="5145" width="7.6640625" style="279" customWidth="1"/>
    <col min="5146" max="5146" width="28.33203125" style="279" customWidth="1"/>
    <col min="5147" max="5147" width="5" style="279" customWidth="1"/>
    <col min="5148" max="5148" width="9.6640625" style="279" customWidth="1"/>
    <col min="5149" max="5149" width="10.1640625" style="279" customWidth="1"/>
    <col min="5150" max="5375" width="9.33203125" style="279"/>
    <col min="5376" max="5376" width="53.5" style="279" customWidth="1"/>
    <col min="5377" max="5377" width="16.6640625" style="279" customWidth="1"/>
    <col min="5378" max="5378" width="15.83203125" style="279" customWidth="1"/>
    <col min="5379" max="5379" width="13.5" style="279" customWidth="1"/>
    <col min="5380" max="5380" width="14.1640625" style="279" customWidth="1"/>
    <col min="5381" max="5381" width="11.83203125" style="279" customWidth="1"/>
    <col min="5382" max="5398" width="9.33203125" style="279"/>
    <col min="5399" max="5400" width="6.6640625" style="279" customWidth="1"/>
    <col min="5401" max="5401" width="7.6640625" style="279" customWidth="1"/>
    <col min="5402" max="5402" width="28.33203125" style="279" customWidth="1"/>
    <col min="5403" max="5403" width="5" style="279" customWidth="1"/>
    <col min="5404" max="5404" width="9.6640625" style="279" customWidth="1"/>
    <col min="5405" max="5405" width="10.1640625" style="279" customWidth="1"/>
    <col min="5406" max="5631" width="9.33203125" style="279"/>
    <col min="5632" max="5632" width="53.5" style="279" customWidth="1"/>
    <col min="5633" max="5633" width="16.6640625" style="279" customWidth="1"/>
    <col min="5634" max="5634" width="15.83203125" style="279" customWidth="1"/>
    <col min="5635" max="5635" width="13.5" style="279" customWidth="1"/>
    <col min="5636" max="5636" width="14.1640625" style="279" customWidth="1"/>
    <col min="5637" max="5637" width="11.83203125" style="279" customWidth="1"/>
    <col min="5638" max="5654" width="9.33203125" style="279"/>
    <col min="5655" max="5656" width="6.6640625" style="279" customWidth="1"/>
    <col min="5657" max="5657" width="7.6640625" style="279" customWidth="1"/>
    <col min="5658" max="5658" width="28.33203125" style="279" customWidth="1"/>
    <col min="5659" max="5659" width="5" style="279" customWidth="1"/>
    <col min="5660" max="5660" width="9.6640625" style="279" customWidth="1"/>
    <col min="5661" max="5661" width="10.1640625" style="279" customWidth="1"/>
    <col min="5662" max="5887" width="9.33203125" style="279"/>
    <col min="5888" max="5888" width="53.5" style="279" customWidth="1"/>
    <col min="5889" max="5889" width="16.6640625" style="279" customWidth="1"/>
    <col min="5890" max="5890" width="15.83203125" style="279" customWidth="1"/>
    <col min="5891" max="5891" width="13.5" style="279" customWidth="1"/>
    <col min="5892" max="5892" width="14.1640625" style="279" customWidth="1"/>
    <col min="5893" max="5893" width="11.83203125" style="279" customWidth="1"/>
    <col min="5894" max="5910" width="9.33203125" style="279"/>
    <col min="5911" max="5912" width="6.6640625" style="279" customWidth="1"/>
    <col min="5913" max="5913" width="7.6640625" style="279" customWidth="1"/>
    <col min="5914" max="5914" width="28.33203125" style="279" customWidth="1"/>
    <col min="5915" max="5915" width="5" style="279" customWidth="1"/>
    <col min="5916" max="5916" width="9.6640625" style="279" customWidth="1"/>
    <col min="5917" max="5917" width="10.1640625" style="279" customWidth="1"/>
    <col min="5918" max="6143" width="9.33203125" style="279"/>
    <col min="6144" max="6144" width="53.5" style="279" customWidth="1"/>
    <col min="6145" max="6145" width="16.6640625" style="279" customWidth="1"/>
    <col min="6146" max="6146" width="15.83203125" style="279" customWidth="1"/>
    <col min="6147" max="6147" width="13.5" style="279" customWidth="1"/>
    <col min="6148" max="6148" width="14.1640625" style="279" customWidth="1"/>
    <col min="6149" max="6149" width="11.83203125" style="279" customWidth="1"/>
    <col min="6150" max="6166" width="9.33203125" style="279"/>
    <col min="6167" max="6168" width="6.6640625" style="279" customWidth="1"/>
    <col min="6169" max="6169" width="7.6640625" style="279" customWidth="1"/>
    <col min="6170" max="6170" width="28.33203125" style="279" customWidth="1"/>
    <col min="6171" max="6171" width="5" style="279" customWidth="1"/>
    <col min="6172" max="6172" width="9.6640625" style="279" customWidth="1"/>
    <col min="6173" max="6173" width="10.1640625" style="279" customWidth="1"/>
    <col min="6174" max="6399" width="9.33203125" style="279"/>
    <col min="6400" max="6400" width="53.5" style="279" customWidth="1"/>
    <col min="6401" max="6401" width="16.6640625" style="279" customWidth="1"/>
    <col min="6402" max="6402" width="15.83203125" style="279" customWidth="1"/>
    <col min="6403" max="6403" width="13.5" style="279" customWidth="1"/>
    <col min="6404" max="6404" width="14.1640625" style="279" customWidth="1"/>
    <col min="6405" max="6405" width="11.83203125" style="279" customWidth="1"/>
    <col min="6406" max="6422" width="9.33203125" style="279"/>
    <col min="6423" max="6424" width="6.6640625" style="279" customWidth="1"/>
    <col min="6425" max="6425" width="7.6640625" style="279" customWidth="1"/>
    <col min="6426" max="6426" width="28.33203125" style="279" customWidth="1"/>
    <col min="6427" max="6427" width="5" style="279" customWidth="1"/>
    <col min="6428" max="6428" width="9.6640625" style="279" customWidth="1"/>
    <col min="6429" max="6429" width="10.1640625" style="279" customWidth="1"/>
    <col min="6430" max="6655" width="9.33203125" style="279"/>
    <col min="6656" max="6656" width="53.5" style="279" customWidth="1"/>
    <col min="6657" max="6657" width="16.6640625" style="279" customWidth="1"/>
    <col min="6658" max="6658" width="15.83203125" style="279" customWidth="1"/>
    <col min="6659" max="6659" width="13.5" style="279" customWidth="1"/>
    <col min="6660" max="6660" width="14.1640625" style="279" customWidth="1"/>
    <col min="6661" max="6661" width="11.83203125" style="279" customWidth="1"/>
    <col min="6662" max="6678" width="9.33203125" style="279"/>
    <col min="6679" max="6680" width="6.6640625" style="279" customWidth="1"/>
    <col min="6681" max="6681" width="7.6640625" style="279" customWidth="1"/>
    <col min="6682" max="6682" width="28.33203125" style="279" customWidth="1"/>
    <col min="6683" max="6683" width="5" style="279" customWidth="1"/>
    <col min="6684" max="6684" width="9.6640625" style="279" customWidth="1"/>
    <col min="6685" max="6685" width="10.1640625" style="279" customWidth="1"/>
    <col min="6686" max="6911" width="9.33203125" style="279"/>
    <col min="6912" max="6912" width="53.5" style="279" customWidth="1"/>
    <col min="6913" max="6913" width="16.6640625" style="279" customWidth="1"/>
    <col min="6914" max="6914" width="15.83203125" style="279" customWidth="1"/>
    <col min="6915" max="6915" width="13.5" style="279" customWidth="1"/>
    <col min="6916" max="6916" width="14.1640625" style="279" customWidth="1"/>
    <col min="6917" max="6917" width="11.83203125" style="279" customWidth="1"/>
    <col min="6918" max="6934" width="9.33203125" style="279"/>
    <col min="6935" max="6936" width="6.6640625" style="279" customWidth="1"/>
    <col min="6937" max="6937" width="7.6640625" style="279" customWidth="1"/>
    <col min="6938" max="6938" width="28.33203125" style="279" customWidth="1"/>
    <col min="6939" max="6939" width="5" style="279" customWidth="1"/>
    <col min="6940" max="6940" width="9.6640625" style="279" customWidth="1"/>
    <col min="6941" max="6941" width="10.1640625" style="279" customWidth="1"/>
    <col min="6942" max="7167" width="9.33203125" style="279"/>
    <col min="7168" max="7168" width="53.5" style="279" customWidth="1"/>
    <col min="7169" max="7169" width="16.6640625" style="279" customWidth="1"/>
    <col min="7170" max="7170" width="15.83203125" style="279" customWidth="1"/>
    <col min="7171" max="7171" width="13.5" style="279" customWidth="1"/>
    <col min="7172" max="7172" width="14.1640625" style="279" customWidth="1"/>
    <col min="7173" max="7173" width="11.83203125" style="279" customWidth="1"/>
    <col min="7174" max="7190" width="9.33203125" style="279"/>
    <col min="7191" max="7192" width="6.6640625" style="279" customWidth="1"/>
    <col min="7193" max="7193" width="7.6640625" style="279" customWidth="1"/>
    <col min="7194" max="7194" width="28.33203125" style="279" customWidth="1"/>
    <col min="7195" max="7195" width="5" style="279" customWidth="1"/>
    <col min="7196" max="7196" width="9.6640625" style="279" customWidth="1"/>
    <col min="7197" max="7197" width="10.1640625" style="279" customWidth="1"/>
    <col min="7198" max="7423" width="9.33203125" style="279"/>
    <col min="7424" max="7424" width="53.5" style="279" customWidth="1"/>
    <col min="7425" max="7425" width="16.6640625" style="279" customWidth="1"/>
    <col min="7426" max="7426" width="15.83203125" style="279" customWidth="1"/>
    <col min="7427" max="7427" width="13.5" style="279" customWidth="1"/>
    <col min="7428" max="7428" width="14.1640625" style="279" customWidth="1"/>
    <col min="7429" max="7429" width="11.83203125" style="279" customWidth="1"/>
    <col min="7430" max="7446" width="9.33203125" style="279"/>
    <col min="7447" max="7448" width="6.6640625" style="279" customWidth="1"/>
    <col min="7449" max="7449" width="7.6640625" style="279" customWidth="1"/>
    <col min="7450" max="7450" width="28.33203125" style="279" customWidth="1"/>
    <col min="7451" max="7451" width="5" style="279" customWidth="1"/>
    <col min="7452" max="7452" width="9.6640625" style="279" customWidth="1"/>
    <col min="7453" max="7453" width="10.1640625" style="279" customWidth="1"/>
    <col min="7454" max="7679" width="9.33203125" style="279"/>
    <col min="7680" max="7680" width="53.5" style="279" customWidth="1"/>
    <col min="7681" max="7681" width="16.6640625" style="279" customWidth="1"/>
    <col min="7682" max="7682" width="15.83203125" style="279" customWidth="1"/>
    <col min="7683" max="7683" width="13.5" style="279" customWidth="1"/>
    <col min="7684" max="7684" width="14.1640625" style="279" customWidth="1"/>
    <col min="7685" max="7685" width="11.83203125" style="279" customWidth="1"/>
    <col min="7686" max="7702" width="9.33203125" style="279"/>
    <col min="7703" max="7704" width="6.6640625" style="279" customWidth="1"/>
    <col min="7705" max="7705" width="7.6640625" style="279" customWidth="1"/>
    <col min="7706" max="7706" width="28.33203125" style="279" customWidth="1"/>
    <col min="7707" max="7707" width="5" style="279" customWidth="1"/>
    <col min="7708" max="7708" width="9.6640625" style="279" customWidth="1"/>
    <col min="7709" max="7709" width="10.1640625" style="279" customWidth="1"/>
    <col min="7710" max="7935" width="9.33203125" style="279"/>
    <col min="7936" max="7936" width="53.5" style="279" customWidth="1"/>
    <col min="7937" max="7937" width="16.6640625" style="279" customWidth="1"/>
    <col min="7938" max="7938" width="15.83203125" style="279" customWidth="1"/>
    <col min="7939" max="7939" width="13.5" style="279" customWidth="1"/>
    <col min="7940" max="7940" width="14.1640625" style="279" customWidth="1"/>
    <col min="7941" max="7941" width="11.83203125" style="279" customWidth="1"/>
    <col min="7942" max="7958" width="9.33203125" style="279"/>
    <col min="7959" max="7960" width="6.6640625" style="279" customWidth="1"/>
    <col min="7961" max="7961" width="7.6640625" style="279" customWidth="1"/>
    <col min="7962" max="7962" width="28.33203125" style="279" customWidth="1"/>
    <col min="7963" max="7963" width="5" style="279" customWidth="1"/>
    <col min="7964" max="7964" width="9.6640625" style="279" customWidth="1"/>
    <col min="7965" max="7965" width="10.1640625" style="279" customWidth="1"/>
    <col min="7966" max="8191" width="9.33203125" style="279"/>
    <col min="8192" max="8192" width="53.5" style="279" customWidth="1"/>
    <col min="8193" max="8193" width="16.6640625" style="279" customWidth="1"/>
    <col min="8194" max="8194" width="15.83203125" style="279" customWidth="1"/>
    <col min="8195" max="8195" width="13.5" style="279" customWidth="1"/>
    <col min="8196" max="8196" width="14.1640625" style="279" customWidth="1"/>
    <col min="8197" max="8197" width="11.83203125" style="279" customWidth="1"/>
    <col min="8198" max="8214" width="9.33203125" style="279"/>
    <col min="8215" max="8216" width="6.6640625" style="279" customWidth="1"/>
    <col min="8217" max="8217" width="7.6640625" style="279" customWidth="1"/>
    <col min="8218" max="8218" width="28.33203125" style="279" customWidth="1"/>
    <col min="8219" max="8219" width="5" style="279" customWidth="1"/>
    <col min="8220" max="8220" width="9.6640625" style="279" customWidth="1"/>
    <col min="8221" max="8221" width="10.1640625" style="279" customWidth="1"/>
    <col min="8222" max="8447" width="9.33203125" style="279"/>
    <col min="8448" max="8448" width="53.5" style="279" customWidth="1"/>
    <col min="8449" max="8449" width="16.6640625" style="279" customWidth="1"/>
    <col min="8450" max="8450" width="15.83203125" style="279" customWidth="1"/>
    <col min="8451" max="8451" width="13.5" style="279" customWidth="1"/>
    <col min="8452" max="8452" width="14.1640625" style="279" customWidth="1"/>
    <col min="8453" max="8453" width="11.83203125" style="279" customWidth="1"/>
    <col min="8454" max="8470" width="9.33203125" style="279"/>
    <col min="8471" max="8472" width="6.6640625" style="279" customWidth="1"/>
    <col min="8473" max="8473" width="7.6640625" style="279" customWidth="1"/>
    <col min="8474" max="8474" width="28.33203125" style="279" customWidth="1"/>
    <col min="8475" max="8475" width="5" style="279" customWidth="1"/>
    <col min="8476" max="8476" width="9.6640625" style="279" customWidth="1"/>
    <col min="8477" max="8477" width="10.1640625" style="279" customWidth="1"/>
    <col min="8478" max="8703" width="9.33203125" style="279"/>
    <col min="8704" max="8704" width="53.5" style="279" customWidth="1"/>
    <col min="8705" max="8705" width="16.6640625" style="279" customWidth="1"/>
    <col min="8706" max="8706" width="15.83203125" style="279" customWidth="1"/>
    <col min="8707" max="8707" width="13.5" style="279" customWidth="1"/>
    <col min="8708" max="8708" width="14.1640625" style="279" customWidth="1"/>
    <col min="8709" max="8709" width="11.83203125" style="279" customWidth="1"/>
    <col min="8710" max="8726" width="9.33203125" style="279"/>
    <col min="8727" max="8728" width="6.6640625" style="279" customWidth="1"/>
    <col min="8729" max="8729" width="7.6640625" style="279" customWidth="1"/>
    <col min="8730" max="8730" width="28.33203125" style="279" customWidth="1"/>
    <col min="8731" max="8731" width="5" style="279" customWidth="1"/>
    <col min="8732" max="8732" width="9.6640625" style="279" customWidth="1"/>
    <col min="8733" max="8733" width="10.1640625" style="279" customWidth="1"/>
    <col min="8734" max="8959" width="9.33203125" style="279"/>
    <col min="8960" max="8960" width="53.5" style="279" customWidth="1"/>
    <col min="8961" max="8961" width="16.6640625" style="279" customWidth="1"/>
    <col min="8962" max="8962" width="15.83203125" style="279" customWidth="1"/>
    <col min="8963" max="8963" width="13.5" style="279" customWidth="1"/>
    <col min="8964" max="8964" width="14.1640625" style="279" customWidth="1"/>
    <col min="8965" max="8965" width="11.83203125" style="279" customWidth="1"/>
    <col min="8966" max="8982" width="9.33203125" style="279"/>
    <col min="8983" max="8984" width="6.6640625" style="279" customWidth="1"/>
    <col min="8985" max="8985" width="7.6640625" style="279" customWidth="1"/>
    <col min="8986" max="8986" width="28.33203125" style="279" customWidth="1"/>
    <col min="8987" max="8987" width="5" style="279" customWidth="1"/>
    <col min="8988" max="8988" width="9.6640625" style="279" customWidth="1"/>
    <col min="8989" max="8989" width="10.1640625" style="279" customWidth="1"/>
    <col min="8990" max="9215" width="9.33203125" style="279"/>
    <col min="9216" max="9216" width="53.5" style="279" customWidth="1"/>
    <col min="9217" max="9217" width="16.6640625" style="279" customWidth="1"/>
    <col min="9218" max="9218" width="15.83203125" style="279" customWidth="1"/>
    <col min="9219" max="9219" width="13.5" style="279" customWidth="1"/>
    <col min="9220" max="9220" width="14.1640625" style="279" customWidth="1"/>
    <col min="9221" max="9221" width="11.83203125" style="279" customWidth="1"/>
    <col min="9222" max="9238" width="9.33203125" style="279"/>
    <col min="9239" max="9240" width="6.6640625" style="279" customWidth="1"/>
    <col min="9241" max="9241" width="7.6640625" style="279" customWidth="1"/>
    <col min="9242" max="9242" width="28.33203125" style="279" customWidth="1"/>
    <col min="9243" max="9243" width="5" style="279" customWidth="1"/>
    <col min="9244" max="9244" width="9.6640625" style="279" customWidth="1"/>
    <col min="9245" max="9245" width="10.1640625" style="279" customWidth="1"/>
    <col min="9246" max="9471" width="9.33203125" style="279"/>
    <col min="9472" max="9472" width="53.5" style="279" customWidth="1"/>
    <col min="9473" max="9473" width="16.6640625" style="279" customWidth="1"/>
    <col min="9474" max="9474" width="15.83203125" style="279" customWidth="1"/>
    <col min="9475" max="9475" width="13.5" style="279" customWidth="1"/>
    <col min="9476" max="9476" width="14.1640625" style="279" customWidth="1"/>
    <col min="9477" max="9477" width="11.83203125" style="279" customWidth="1"/>
    <col min="9478" max="9494" width="9.33203125" style="279"/>
    <col min="9495" max="9496" width="6.6640625" style="279" customWidth="1"/>
    <col min="9497" max="9497" width="7.6640625" style="279" customWidth="1"/>
    <col min="9498" max="9498" width="28.33203125" style="279" customWidth="1"/>
    <col min="9499" max="9499" width="5" style="279" customWidth="1"/>
    <col min="9500" max="9500" width="9.6640625" style="279" customWidth="1"/>
    <col min="9501" max="9501" width="10.1640625" style="279" customWidth="1"/>
    <col min="9502" max="9727" width="9.33203125" style="279"/>
    <col min="9728" max="9728" width="53.5" style="279" customWidth="1"/>
    <col min="9729" max="9729" width="16.6640625" style="279" customWidth="1"/>
    <col min="9730" max="9730" width="15.83203125" style="279" customWidth="1"/>
    <col min="9731" max="9731" width="13.5" style="279" customWidth="1"/>
    <col min="9732" max="9732" width="14.1640625" style="279" customWidth="1"/>
    <col min="9733" max="9733" width="11.83203125" style="279" customWidth="1"/>
    <col min="9734" max="9750" width="9.33203125" style="279"/>
    <col min="9751" max="9752" width="6.6640625" style="279" customWidth="1"/>
    <col min="9753" max="9753" width="7.6640625" style="279" customWidth="1"/>
    <col min="9754" max="9754" width="28.33203125" style="279" customWidth="1"/>
    <col min="9755" max="9755" width="5" style="279" customWidth="1"/>
    <col min="9756" max="9756" width="9.6640625" style="279" customWidth="1"/>
    <col min="9757" max="9757" width="10.1640625" style="279" customWidth="1"/>
    <col min="9758" max="9983" width="9.33203125" style="279"/>
    <col min="9984" max="9984" width="53.5" style="279" customWidth="1"/>
    <col min="9985" max="9985" width="16.6640625" style="279" customWidth="1"/>
    <col min="9986" max="9986" width="15.83203125" style="279" customWidth="1"/>
    <col min="9987" max="9987" width="13.5" style="279" customWidth="1"/>
    <col min="9988" max="9988" width="14.1640625" style="279" customWidth="1"/>
    <col min="9989" max="9989" width="11.83203125" style="279" customWidth="1"/>
    <col min="9990" max="10006" width="9.33203125" style="279"/>
    <col min="10007" max="10008" width="6.6640625" style="279" customWidth="1"/>
    <col min="10009" max="10009" width="7.6640625" style="279" customWidth="1"/>
    <col min="10010" max="10010" width="28.33203125" style="279" customWidth="1"/>
    <col min="10011" max="10011" width="5" style="279" customWidth="1"/>
    <col min="10012" max="10012" width="9.6640625" style="279" customWidth="1"/>
    <col min="10013" max="10013" width="10.1640625" style="279" customWidth="1"/>
    <col min="10014" max="10239" width="9.33203125" style="279"/>
    <col min="10240" max="10240" width="53.5" style="279" customWidth="1"/>
    <col min="10241" max="10241" width="16.6640625" style="279" customWidth="1"/>
    <col min="10242" max="10242" width="15.83203125" style="279" customWidth="1"/>
    <col min="10243" max="10243" width="13.5" style="279" customWidth="1"/>
    <col min="10244" max="10244" width="14.1640625" style="279" customWidth="1"/>
    <col min="10245" max="10245" width="11.83203125" style="279" customWidth="1"/>
    <col min="10246" max="10262" width="9.33203125" style="279"/>
    <col min="10263" max="10264" width="6.6640625" style="279" customWidth="1"/>
    <col min="10265" max="10265" width="7.6640625" style="279" customWidth="1"/>
    <col min="10266" max="10266" width="28.33203125" style="279" customWidth="1"/>
    <col min="10267" max="10267" width="5" style="279" customWidth="1"/>
    <col min="10268" max="10268" width="9.6640625" style="279" customWidth="1"/>
    <col min="10269" max="10269" width="10.1640625" style="279" customWidth="1"/>
    <col min="10270" max="10495" width="9.33203125" style="279"/>
    <col min="10496" max="10496" width="53.5" style="279" customWidth="1"/>
    <col min="10497" max="10497" width="16.6640625" style="279" customWidth="1"/>
    <col min="10498" max="10498" width="15.83203125" style="279" customWidth="1"/>
    <col min="10499" max="10499" width="13.5" style="279" customWidth="1"/>
    <col min="10500" max="10500" width="14.1640625" style="279" customWidth="1"/>
    <col min="10501" max="10501" width="11.83203125" style="279" customWidth="1"/>
    <col min="10502" max="10518" width="9.33203125" style="279"/>
    <col min="10519" max="10520" width="6.6640625" style="279" customWidth="1"/>
    <col min="10521" max="10521" width="7.6640625" style="279" customWidth="1"/>
    <col min="10522" max="10522" width="28.33203125" style="279" customWidth="1"/>
    <col min="10523" max="10523" width="5" style="279" customWidth="1"/>
    <col min="10524" max="10524" width="9.6640625" style="279" customWidth="1"/>
    <col min="10525" max="10525" width="10.1640625" style="279" customWidth="1"/>
    <col min="10526" max="10751" width="9.33203125" style="279"/>
    <col min="10752" max="10752" width="53.5" style="279" customWidth="1"/>
    <col min="10753" max="10753" width="16.6640625" style="279" customWidth="1"/>
    <col min="10754" max="10754" width="15.83203125" style="279" customWidth="1"/>
    <col min="10755" max="10755" width="13.5" style="279" customWidth="1"/>
    <col min="10756" max="10756" width="14.1640625" style="279" customWidth="1"/>
    <col min="10757" max="10757" width="11.83203125" style="279" customWidth="1"/>
    <col min="10758" max="10774" width="9.33203125" style="279"/>
    <col min="10775" max="10776" width="6.6640625" style="279" customWidth="1"/>
    <col min="10777" max="10777" width="7.6640625" style="279" customWidth="1"/>
    <col min="10778" max="10778" width="28.33203125" style="279" customWidth="1"/>
    <col min="10779" max="10779" width="5" style="279" customWidth="1"/>
    <col min="10780" max="10780" width="9.6640625" style="279" customWidth="1"/>
    <col min="10781" max="10781" width="10.1640625" style="279" customWidth="1"/>
    <col min="10782" max="11007" width="9.33203125" style="279"/>
    <col min="11008" max="11008" width="53.5" style="279" customWidth="1"/>
    <col min="11009" max="11009" width="16.6640625" style="279" customWidth="1"/>
    <col min="11010" max="11010" width="15.83203125" style="279" customWidth="1"/>
    <col min="11011" max="11011" width="13.5" style="279" customWidth="1"/>
    <col min="11012" max="11012" width="14.1640625" style="279" customWidth="1"/>
    <col min="11013" max="11013" width="11.83203125" style="279" customWidth="1"/>
    <col min="11014" max="11030" width="9.33203125" style="279"/>
    <col min="11031" max="11032" width="6.6640625" style="279" customWidth="1"/>
    <col min="11033" max="11033" width="7.6640625" style="279" customWidth="1"/>
    <col min="11034" max="11034" width="28.33203125" style="279" customWidth="1"/>
    <col min="11035" max="11035" width="5" style="279" customWidth="1"/>
    <col min="11036" max="11036" width="9.6640625" style="279" customWidth="1"/>
    <col min="11037" max="11037" width="10.1640625" style="279" customWidth="1"/>
    <col min="11038" max="11263" width="9.33203125" style="279"/>
    <col min="11264" max="11264" width="53.5" style="279" customWidth="1"/>
    <col min="11265" max="11265" width="16.6640625" style="279" customWidth="1"/>
    <col min="11266" max="11266" width="15.83203125" style="279" customWidth="1"/>
    <col min="11267" max="11267" width="13.5" style="279" customWidth="1"/>
    <col min="11268" max="11268" width="14.1640625" style="279" customWidth="1"/>
    <col min="11269" max="11269" width="11.83203125" style="279" customWidth="1"/>
    <col min="11270" max="11286" width="9.33203125" style="279"/>
    <col min="11287" max="11288" width="6.6640625" style="279" customWidth="1"/>
    <col min="11289" max="11289" width="7.6640625" style="279" customWidth="1"/>
    <col min="11290" max="11290" width="28.33203125" style="279" customWidth="1"/>
    <col min="11291" max="11291" width="5" style="279" customWidth="1"/>
    <col min="11292" max="11292" width="9.6640625" style="279" customWidth="1"/>
    <col min="11293" max="11293" width="10.1640625" style="279" customWidth="1"/>
    <col min="11294" max="11519" width="9.33203125" style="279"/>
    <col min="11520" max="11520" width="53.5" style="279" customWidth="1"/>
    <col min="11521" max="11521" width="16.6640625" style="279" customWidth="1"/>
    <col min="11522" max="11522" width="15.83203125" style="279" customWidth="1"/>
    <col min="11523" max="11523" width="13.5" style="279" customWidth="1"/>
    <col min="11524" max="11524" width="14.1640625" style="279" customWidth="1"/>
    <col min="11525" max="11525" width="11.83203125" style="279" customWidth="1"/>
    <col min="11526" max="11542" width="9.33203125" style="279"/>
    <col min="11543" max="11544" width="6.6640625" style="279" customWidth="1"/>
    <col min="11545" max="11545" width="7.6640625" style="279" customWidth="1"/>
    <col min="11546" max="11546" width="28.33203125" style="279" customWidth="1"/>
    <col min="11547" max="11547" width="5" style="279" customWidth="1"/>
    <col min="11548" max="11548" width="9.6640625" style="279" customWidth="1"/>
    <col min="11549" max="11549" width="10.1640625" style="279" customWidth="1"/>
    <col min="11550" max="11775" width="9.33203125" style="279"/>
    <col min="11776" max="11776" width="53.5" style="279" customWidth="1"/>
    <col min="11777" max="11777" width="16.6640625" style="279" customWidth="1"/>
    <col min="11778" max="11778" width="15.83203125" style="279" customWidth="1"/>
    <col min="11779" max="11779" width="13.5" style="279" customWidth="1"/>
    <col min="11780" max="11780" width="14.1640625" style="279" customWidth="1"/>
    <col min="11781" max="11781" width="11.83203125" style="279" customWidth="1"/>
    <col min="11782" max="11798" width="9.33203125" style="279"/>
    <col min="11799" max="11800" width="6.6640625" style="279" customWidth="1"/>
    <col min="11801" max="11801" width="7.6640625" style="279" customWidth="1"/>
    <col min="11802" max="11802" width="28.33203125" style="279" customWidth="1"/>
    <col min="11803" max="11803" width="5" style="279" customWidth="1"/>
    <col min="11804" max="11804" width="9.6640625" style="279" customWidth="1"/>
    <col min="11805" max="11805" width="10.1640625" style="279" customWidth="1"/>
    <col min="11806" max="12031" width="9.33203125" style="279"/>
    <col min="12032" max="12032" width="53.5" style="279" customWidth="1"/>
    <col min="12033" max="12033" width="16.6640625" style="279" customWidth="1"/>
    <col min="12034" max="12034" width="15.83203125" style="279" customWidth="1"/>
    <col min="12035" max="12035" width="13.5" style="279" customWidth="1"/>
    <col min="12036" max="12036" width="14.1640625" style="279" customWidth="1"/>
    <col min="12037" max="12037" width="11.83203125" style="279" customWidth="1"/>
    <col min="12038" max="12054" width="9.33203125" style="279"/>
    <col min="12055" max="12056" width="6.6640625" style="279" customWidth="1"/>
    <col min="12057" max="12057" width="7.6640625" style="279" customWidth="1"/>
    <col min="12058" max="12058" width="28.33203125" style="279" customWidth="1"/>
    <col min="12059" max="12059" width="5" style="279" customWidth="1"/>
    <col min="12060" max="12060" width="9.6640625" style="279" customWidth="1"/>
    <col min="12061" max="12061" width="10.1640625" style="279" customWidth="1"/>
    <col min="12062" max="12287" width="9.33203125" style="279"/>
    <col min="12288" max="12288" width="53.5" style="279" customWidth="1"/>
    <col min="12289" max="12289" width="16.6640625" style="279" customWidth="1"/>
    <col min="12290" max="12290" width="15.83203125" style="279" customWidth="1"/>
    <col min="12291" max="12291" width="13.5" style="279" customWidth="1"/>
    <col min="12292" max="12292" width="14.1640625" style="279" customWidth="1"/>
    <col min="12293" max="12293" width="11.83203125" style="279" customWidth="1"/>
    <col min="12294" max="12310" width="9.33203125" style="279"/>
    <col min="12311" max="12312" width="6.6640625" style="279" customWidth="1"/>
    <col min="12313" max="12313" width="7.6640625" style="279" customWidth="1"/>
    <col min="12314" max="12314" width="28.33203125" style="279" customWidth="1"/>
    <col min="12315" max="12315" width="5" style="279" customWidth="1"/>
    <col min="12316" max="12316" width="9.6640625" style="279" customWidth="1"/>
    <col min="12317" max="12317" width="10.1640625" style="279" customWidth="1"/>
    <col min="12318" max="12543" width="9.33203125" style="279"/>
    <col min="12544" max="12544" width="53.5" style="279" customWidth="1"/>
    <col min="12545" max="12545" width="16.6640625" style="279" customWidth="1"/>
    <col min="12546" max="12546" width="15.83203125" style="279" customWidth="1"/>
    <col min="12547" max="12547" width="13.5" style="279" customWidth="1"/>
    <col min="12548" max="12548" width="14.1640625" style="279" customWidth="1"/>
    <col min="12549" max="12549" width="11.83203125" style="279" customWidth="1"/>
    <col min="12550" max="12566" width="9.33203125" style="279"/>
    <col min="12567" max="12568" width="6.6640625" style="279" customWidth="1"/>
    <col min="12569" max="12569" width="7.6640625" style="279" customWidth="1"/>
    <col min="12570" max="12570" width="28.33203125" style="279" customWidth="1"/>
    <col min="12571" max="12571" width="5" style="279" customWidth="1"/>
    <col min="12572" max="12572" width="9.6640625" style="279" customWidth="1"/>
    <col min="12573" max="12573" width="10.1640625" style="279" customWidth="1"/>
    <col min="12574" max="12799" width="9.33203125" style="279"/>
    <col min="12800" max="12800" width="53.5" style="279" customWidth="1"/>
    <col min="12801" max="12801" width="16.6640625" style="279" customWidth="1"/>
    <col min="12802" max="12802" width="15.83203125" style="279" customWidth="1"/>
    <col min="12803" max="12803" width="13.5" style="279" customWidth="1"/>
    <col min="12804" max="12804" width="14.1640625" style="279" customWidth="1"/>
    <col min="12805" max="12805" width="11.83203125" style="279" customWidth="1"/>
    <col min="12806" max="12822" width="9.33203125" style="279"/>
    <col min="12823" max="12824" width="6.6640625" style="279" customWidth="1"/>
    <col min="12825" max="12825" width="7.6640625" style="279" customWidth="1"/>
    <col min="12826" max="12826" width="28.33203125" style="279" customWidth="1"/>
    <col min="12827" max="12827" width="5" style="279" customWidth="1"/>
    <col min="12828" max="12828" width="9.6640625" style="279" customWidth="1"/>
    <col min="12829" max="12829" width="10.1640625" style="279" customWidth="1"/>
    <col min="12830" max="13055" width="9.33203125" style="279"/>
    <col min="13056" max="13056" width="53.5" style="279" customWidth="1"/>
    <col min="13057" max="13057" width="16.6640625" style="279" customWidth="1"/>
    <col min="13058" max="13058" width="15.83203125" style="279" customWidth="1"/>
    <col min="13059" max="13059" width="13.5" style="279" customWidth="1"/>
    <col min="13060" max="13060" width="14.1640625" style="279" customWidth="1"/>
    <col min="13061" max="13061" width="11.83203125" style="279" customWidth="1"/>
    <col min="13062" max="13078" width="9.33203125" style="279"/>
    <col min="13079" max="13080" width="6.6640625" style="279" customWidth="1"/>
    <col min="13081" max="13081" width="7.6640625" style="279" customWidth="1"/>
    <col min="13082" max="13082" width="28.33203125" style="279" customWidth="1"/>
    <col min="13083" max="13083" width="5" style="279" customWidth="1"/>
    <col min="13084" max="13084" width="9.6640625" style="279" customWidth="1"/>
    <col min="13085" max="13085" width="10.1640625" style="279" customWidth="1"/>
    <col min="13086" max="13311" width="9.33203125" style="279"/>
    <col min="13312" max="13312" width="53.5" style="279" customWidth="1"/>
    <col min="13313" max="13313" width="16.6640625" style="279" customWidth="1"/>
    <col min="13314" max="13314" width="15.83203125" style="279" customWidth="1"/>
    <col min="13315" max="13315" width="13.5" style="279" customWidth="1"/>
    <col min="13316" max="13316" width="14.1640625" style="279" customWidth="1"/>
    <col min="13317" max="13317" width="11.83203125" style="279" customWidth="1"/>
    <col min="13318" max="13334" width="9.33203125" style="279"/>
    <col min="13335" max="13336" width="6.6640625" style="279" customWidth="1"/>
    <col min="13337" max="13337" width="7.6640625" style="279" customWidth="1"/>
    <col min="13338" max="13338" width="28.33203125" style="279" customWidth="1"/>
    <col min="13339" max="13339" width="5" style="279" customWidth="1"/>
    <col min="13340" max="13340" width="9.6640625" style="279" customWidth="1"/>
    <col min="13341" max="13341" width="10.1640625" style="279" customWidth="1"/>
    <col min="13342" max="13567" width="9.33203125" style="279"/>
    <col min="13568" max="13568" width="53.5" style="279" customWidth="1"/>
    <col min="13569" max="13569" width="16.6640625" style="279" customWidth="1"/>
    <col min="13570" max="13570" width="15.83203125" style="279" customWidth="1"/>
    <col min="13571" max="13571" width="13.5" style="279" customWidth="1"/>
    <col min="13572" max="13572" width="14.1640625" style="279" customWidth="1"/>
    <col min="13573" max="13573" width="11.83203125" style="279" customWidth="1"/>
    <col min="13574" max="13590" width="9.33203125" style="279"/>
    <col min="13591" max="13592" width="6.6640625" style="279" customWidth="1"/>
    <col min="13593" max="13593" width="7.6640625" style="279" customWidth="1"/>
    <col min="13594" max="13594" width="28.33203125" style="279" customWidth="1"/>
    <col min="13595" max="13595" width="5" style="279" customWidth="1"/>
    <col min="13596" max="13596" width="9.6640625" style="279" customWidth="1"/>
    <col min="13597" max="13597" width="10.1640625" style="279" customWidth="1"/>
    <col min="13598" max="13823" width="9.33203125" style="279"/>
    <col min="13824" max="13824" width="53.5" style="279" customWidth="1"/>
    <col min="13825" max="13825" width="16.6640625" style="279" customWidth="1"/>
    <col min="13826" max="13826" width="15.83203125" style="279" customWidth="1"/>
    <col min="13827" max="13827" width="13.5" style="279" customWidth="1"/>
    <col min="13828" max="13828" width="14.1640625" style="279" customWidth="1"/>
    <col min="13829" max="13829" width="11.83203125" style="279" customWidth="1"/>
    <col min="13830" max="13846" width="9.33203125" style="279"/>
    <col min="13847" max="13848" width="6.6640625" style="279" customWidth="1"/>
    <col min="13849" max="13849" width="7.6640625" style="279" customWidth="1"/>
    <col min="13850" max="13850" width="28.33203125" style="279" customWidth="1"/>
    <col min="13851" max="13851" width="5" style="279" customWidth="1"/>
    <col min="13852" max="13852" width="9.6640625" style="279" customWidth="1"/>
    <col min="13853" max="13853" width="10.1640625" style="279" customWidth="1"/>
    <col min="13854" max="14079" width="9.33203125" style="279"/>
    <col min="14080" max="14080" width="53.5" style="279" customWidth="1"/>
    <col min="14081" max="14081" width="16.6640625" style="279" customWidth="1"/>
    <col min="14082" max="14082" width="15.83203125" style="279" customWidth="1"/>
    <col min="14083" max="14083" width="13.5" style="279" customWidth="1"/>
    <col min="14084" max="14084" width="14.1640625" style="279" customWidth="1"/>
    <col min="14085" max="14085" width="11.83203125" style="279" customWidth="1"/>
    <col min="14086" max="14102" width="9.33203125" style="279"/>
    <col min="14103" max="14104" width="6.6640625" style="279" customWidth="1"/>
    <col min="14105" max="14105" width="7.6640625" style="279" customWidth="1"/>
    <col min="14106" max="14106" width="28.33203125" style="279" customWidth="1"/>
    <col min="14107" max="14107" width="5" style="279" customWidth="1"/>
    <col min="14108" max="14108" width="9.6640625" style="279" customWidth="1"/>
    <col min="14109" max="14109" width="10.1640625" style="279" customWidth="1"/>
    <col min="14110" max="14335" width="9.33203125" style="279"/>
    <col min="14336" max="14336" width="53.5" style="279" customWidth="1"/>
    <col min="14337" max="14337" width="16.6640625" style="279" customWidth="1"/>
    <col min="14338" max="14338" width="15.83203125" style="279" customWidth="1"/>
    <col min="14339" max="14339" width="13.5" style="279" customWidth="1"/>
    <col min="14340" max="14340" width="14.1640625" style="279" customWidth="1"/>
    <col min="14341" max="14341" width="11.83203125" style="279" customWidth="1"/>
    <col min="14342" max="14358" width="9.33203125" style="279"/>
    <col min="14359" max="14360" width="6.6640625" style="279" customWidth="1"/>
    <col min="14361" max="14361" width="7.6640625" style="279" customWidth="1"/>
    <col min="14362" max="14362" width="28.33203125" style="279" customWidth="1"/>
    <col min="14363" max="14363" width="5" style="279" customWidth="1"/>
    <col min="14364" max="14364" width="9.6640625" style="279" customWidth="1"/>
    <col min="14365" max="14365" width="10.1640625" style="279" customWidth="1"/>
    <col min="14366" max="14591" width="9.33203125" style="279"/>
    <col min="14592" max="14592" width="53.5" style="279" customWidth="1"/>
    <col min="14593" max="14593" width="16.6640625" style="279" customWidth="1"/>
    <col min="14594" max="14594" width="15.83203125" style="279" customWidth="1"/>
    <col min="14595" max="14595" width="13.5" style="279" customWidth="1"/>
    <col min="14596" max="14596" width="14.1640625" style="279" customWidth="1"/>
    <col min="14597" max="14597" width="11.83203125" style="279" customWidth="1"/>
    <col min="14598" max="14614" width="9.33203125" style="279"/>
    <col min="14615" max="14616" width="6.6640625" style="279" customWidth="1"/>
    <col min="14617" max="14617" width="7.6640625" style="279" customWidth="1"/>
    <col min="14618" max="14618" width="28.33203125" style="279" customWidth="1"/>
    <col min="14619" max="14619" width="5" style="279" customWidth="1"/>
    <col min="14620" max="14620" width="9.6640625" style="279" customWidth="1"/>
    <col min="14621" max="14621" width="10.1640625" style="279" customWidth="1"/>
    <col min="14622" max="14847" width="9.33203125" style="279"/>
    <col min="14848" max="14848" width="53.5" style="279" customWidth="1"/>
    <col min="14849" max="14849" width="16.6640625" style="279" customWidth="1"/>
    <col min="14850" max="14850" width="15.83203125" style="279" customWidth="1"/>
    <col min="14851" max="14851" width="13.5" style="279" customWidth="1"/>
    <col min="14852" max="14852" width="14.1640625" style="279" customWidth="1"/>
    <col min="14853" max="14853" width="11.83203125" style="279" customWidth="1"/>
    <col min="14854" max="14870" width="9.33203125" style="279"/>
    <col min="14871" max="14872" width="6.6640625" style="279" customWidth="1"/>
    <col min="14873" max="14873" width="7.6640625" style="279" customWidth="1"/>
    <col min="14874" max="14874" width="28.33203125" style="279" customWidth="1"/>
    <col min="14875" max="14875" width="5" style="279" customWidth="1"/>
    <col min="14876" max="14876" width="9.6640625" style="279" customWidth="1"/>
    <col min="14877" max="14877" width="10.1640625" style="279" customWidth="1"/>
    <col min="14878" max="15103" width="9.33203125" style="279"/>
    <col min="15104" max="15104" width="53.5" style="279" customWidth="1"/>
    <col min="15105" max="15105" width="16.6640625" style="279" customWidth="1"/>
    <col min="15106" max="15106" width="15.83203125" style="279" customWidth="1"/>
    <col min="15107" max="15107" width="13.5" style="279" customWidth="1"/>
    <col min="15108" max="15108" width="14.1640625" style="279" customWidth="1"/>
    <col min="15109" max="15109" width="11.83203125" style="279" customWidth="1"/>
    <col min="15110" max="15126" width="9.33203125" style="279"/>
    <col min="15127" max="15128" width="6.6640625" style="279" customWidth="1"/>
    <col min="15129" max="15129" width="7.6640625" style="279" customWidth="1"/>
    <col min="15130" max="15130" width="28.33203125" style="279" customWidth="1"/>
    <col min="15131" max="15131" width="5" style="279" customWidth="1"/>
    <col min="15132" max="15132" width="9.6640625" style="279" customWidth="1"/>
    <col min="15133" max="15133" width="10.1640625" style="279" customWidth="1"/>
    <col min="15134" max="15359" width="9.33203125" style="279"/>
    <col min="15360" max="15360" width="53.5" style="279" customWidth="1"/>
    <col min="15361" max="15361" width="16.6640625" style="279" customWidth="1"/>
    <col min="15362" max="15362" width="15.83203125" style="279" customWidth="1"/>
    <col min="15363" max="15363" width="13.5" style="279" customWidth="1"/>
    <col min="15364" max="15364" width="14.1640625" style="279" customWidth="1"/>
    <col min="15365" max="15365" width="11.83203125" style="279" customWidth="1"/>
    <col min="15366" max="15382" width="9.33203125" style="279"/>
    <col min="15383" max="15384" width="6.6640625" style="279" customWidth="1"/>
    <col min="15385" max="15385" width="7.6640625" style="279" customWidth="1"/>
    <col min="15386" max="15386" width="28.33203125" style="279" customWidth="1"/>
    <col min="15387" max="15387" width="5" style="279" customWidth="1"/>
    <col min="15388" max="15388" width="9.6640625" style="279" customWidth="1"/>
    <col min="15389" max="15389" width="10.1640625" style="279" customWidth="1"/>
    <col min="15390" max="15615" width="9.33203125" style="279"/>
    <col min="15616" max="15616" width="53.5" style="279" customWidth="1"/>
    <col min="15617" max="15617" width="16.6640625" style="279" customWidth="1"/>
    <col min="15618" max="15618" width="15.83203125" style="279" customWidth="1"/>
    <col min="15619" max="15619" width="13.5" style="279" customWidth="1"/>
    <col min="15620" max="15620" width="14.1640625" style="279" customWidth="1"/>
    <col min="15621" max="15621" width="11.83203125" style="279" customWidth="1"/>
    <col min="15622" max="15638" width="9.33203125" style="279"/>
    <col min="15639" max="15640" width="6.6640625" style="279" customWidth="1"/>
    <col min="15641" max="15641" width="7.6640625" style="279" customWidth="1"/>
    <col min="15642" max="15642" width="28.33203125" style="279" customWidth="1"/>
    <col min="15643" max="15643" width="5" style="279" customWidth="1"/>
    <col min="15644" max="15644" width="9.6640625" style="279" customWidth="1"/>
    <col min="15645" max="15645" width="10.1640625" style="279" customWidth="1"/>
    <col min="15646" max="15871" width="9.33203125" style="279"/>
    <col min="15872" max="15872" width="53.5" style="279" customWidth="1"/>
    <col min="15873" max="15873" width="16.6640625" style="279" customWidth="1"/>
    <col min="15874" max="15874" width="15.83203125" style="279" customWidth="1"/>
    <col min="15875" max="15875" width="13.5" style="279" customWidth="1"/>
    <col min="15876" max="15876" width="14.1640625" style="279" customWidth="1"/>
    <col min="15877" max="15877" width="11.83203125" style="279" customWidth="1"/>
    <col min="15878" max="15894" width="9.33203125" style="279"/>
    <col min="15895" max="15896" width="6.6640625" style="279" customWidth="1"/>
    <col min="15897" max="15897" width="7.6640625" style="279" customWidth="1"/>
    <col min="15898" max="15898" width="28.33203125" style="279" customWidth="1"/>
    <col min="15899" max="15899" width="5" style="279" customWidth="1"/>
    <col min="15900" max="15900" width="9.6640625" style="279" customWidth="1"/>
    <col min="15901" max="15901" width="10.1640625" style="279" customWidth="1"/>
    <col min="15902" max="16127" width="9.33203125" style="279"/>
    <col min="16128" max="16128" width="53.5" style="279" customWidth="1"/>
    <col min="16129" max="16129" width="16.6640625" style="279" customWidth="1"/>
    <col min="16130" max="16130" width="15.83203125" style="279" customWidth="1"/>
    <col min="16131" max="16131" width="13.5" style="279" customWidth="1"/>
    <col min="16132" max="16132" width="14.1640625" style="279" customWidth="1"/>
    <col min="16133" max="16133" width="11.83203125" style="279" customWidth="1"/>
    <col min="16134" max="16150" width="9.33203125" style="279"/>
    <col min="16151" max="16152" width="6.6640625" style="279" customWidth="1"/>
    <col min="16153" max="16153" width="7.6640625" style="279" customWidth="1"/>
    <col min="16154" max="16154" width="28.33203125" style="279" customWidth="1"/>
    <col min="16155" max="16155" width="5" style="279" customWidth="1"/>
    <col min="16156" max="16156" width="9.6640625" style="279" customWidth="1"/>
    <col min="16157" max="16157" width="10.1640625" style="279" customWidth="1"/>
    <col min="16158" max="16384" width="9.33203125" style="279"/>
  </cols>
  <sheetData>
    <row r="1" spans="1:29">
      <c r="A1" s="277" t="s">
        <v>2746</v>
      </c>
      <c r="C1" s="279"/>
      <c r="E1" s="277" t="s">
        <v>1678</v>
      </c>
      <c r="F1" s="279"/>
      <c r="Y1" s="188" t="s">
        <v>1610</v>
      </c>
      <c r="Z1" s="188" t="s">
        <v>1611</v>
      </c>
      <c r="AA1" s="188" t="s">
        <v>1612</v>
      </c>
      <c r="AB1" s="188" t="s">
        <v>1613</v>
      </c>
      <c r="AC1" s="188" t="s">
        <v>1614</v>
      </c>
    </row>
    <row r="2" spans="1:29">
      <c r="A2" s="277" t="s">
        <v>1679</v>
      </c>
      <c r="C2" s="279"/>
      <c r="E2" s="277" t="s">
        <v>1680</v>
      </c>
      <c r="F2" s="279"/>
      <c r="Y2" s="188" t="s">
        <v>1617</v>
      </c>
      <c r="Z2" s="193" t="s">
        <v>1681</v>
      </c>
      <c r="AA2" s="193" t="s">
        <v>35</v>
      </c>
      <c r="AB2" s="193"/>
      <c r="AC2" s="194"/>
    </row>
    <row r="3" spans="1:29">
      <c r="A3" s="277" t="s">
        <v>1682</v>
      </c>
      <c r="C3" s="279"/>
      <c r="E3" s="277" t="s">
        <v>2758</v>
      </c>
      <c r="F3" s="279"/>
      <c r="Y3" s="188" t="s">
        <v>1622</v>
      </c>
      <c r="Z3" s="193" t="s">
        <v>1683</v>
      </c>
      <c r="AA3" s="193" t="s">
        <v>35</v>
      </c>
      <c r="AB3" s="193" t="s">
        <v>1624</v>
      </c>
      <c r="AC3" s="194" t="s">
        <v>1625</v>
      </c>
    </row>
    <row r="4" spans="1:29">
      <c r="B4" s="279"/>
      <c r="C4" s="279"/>
      <c r="D4" s="279"/>
      <c r="E4" s="279"/>
      <c r="F4" s="279"/>
      <c r="Y4" s="188" t="s">
        <v>1630</v>
      </c>
      <c r="Z4" s="193" t="s">
        <v>1684</v>
      </c>
      <c r="AA4" s="193" t="s">
        <v>35</v>
      </c>
      <c r="AB4" s="193"/>
      <c r="AC4" s="194"/>
    </row>
    <row r="5" spans="1:29">
      <c r="A5" s="277" t="s">
        <v>1685</v>
      </c>
      <c r="B5" s="279"/>
      <c r="C5" s="279"/>
      <c r="D5" s="279"/>
      <c r="E5" s="279"/>
      <c r="F5" s="279"/>
      <c r="Y5" s="188" t="s">
        <v>1633</v>
      </c>
      <c r="Z5" s="193" t="s">
        <v>1683</v>
      </c>
      <c r="AA5" s="193" t="s">
        <v>35</v>
      </c>
      <c r="AB5" s="193" t="s">
        <v>1624</v>
      </c>
      <c r="AC5" s="194" t="s">
        <v>1625</v>
      </c>
    </row>
    <row r="6" spans="1:29">
      <c r="A6" s="277" t="s">
        <v>1686</v>
      </c>
      <c r="B6" s="279"/>
      <c r="C6" s="279"/>
      <c r="D6" s="279"/>
      <c r="E6" s="279"/>
      <c r="F6" s="279"/>
    </row>
    <row r="7" spans="1:29">
      <c r="A7" s="277" t="s">
        <v>1687</v>
      </c>
      <c r="B7" s="279"/>
      <c r="C7" s="279"/>
      <c r="D7" s="279"/>
      <c r="E7" s="279"/>
      <c r="F7" s="279"/>
    </row>
    <row r="8" spans="1:29">
      <c r="A8" s="277" t="s">
        <v>1688</v>
      </c>
      <c r="B8" s="279"/>
      <c r="C8" s="279"/>
      <c r="D8" s="279"/>
      <c r="E8" s="279"/>
      <c r="F8" s="279"/>
    </row>
    <row r="9" spans="1:29" ht="13.5">
      <c r="B9" s="280" t="str">
        <f>CONCATENATE(Z2," ",AA2," ",AB2," ",AC2)</f>
        <v xml:space="preserve">Rekapitulácia rozpočtu v EUR  </v>
      </c>
    </row>
    <row r="10" spans="1:29">
      <c r="A10" s="283" t="s">
        <v>1689</v>
      </c>
      <c r="B10" s="283" t="s">
        <v>1638</v>
      </c>
      <c r="C10" s="283" t="s">
        <v>1690</v>
      </c>
      <c r="D10" s="283" t="s">
        <v>1691</v>
      </c>
      <c r="E10" s="284" t="s">
        <v>1692</v>
      </c>
      <c r="F10" s="284" t="s">
        <v>1693</v>
      </c>
    </row>
    <row r="11" spans="1:29">
      <c r="A11" s="285"/>
      <c r="B11" s="285"/>
      <c r="C11" s="285" t="s">
        <v>1694</v>
      </c>
      <c r="D11" s="285"/>
      <c r="E11" s="285" t="s">
        <v>1691</v>
      </c>
      <c r="F11" s="285" t="s">
        <v>1691</v>
      </c>
    </row>
    <row r="13" spans="1:29">
      <c r="A13" s="279" t="s">
        <v>1695</v>
      </c>
      <c r="E13" s="281">
        <f>'[1]RZP blesk'!L24</f>
        <v>9.1999999999999998E-2</v>
      </c>
      <c r="F13" s="282">
        <f>'[1]RZP blesk'!N24</f>
        <v>0</v>
      </c>
    </row>
    <row r="14" spans="1:29">
      <c r="A14" s="279" t="s">
        <v>1696</v>
      </c>
      <c r="E14" s="281">
        <f>'[1]RZP blesk'!L48</f>
        <v>4.2520000000000002E-2</v>
      </c>
      <c r="F14" s="282">
        <f>'[1]RZP blesk'!N48</f>
        <v>0</v>
      </c>
    </row>
    <row r="15" spans="1:29">
      <c r="A15" s="279" t="s">
        <v>1697</v>
      </c>
      <c r="E15" s="281">
        <f>'[1]RZP blesk'!L61</f>
        <v>0</v>
      </c>
      <c r="F15" s="282">
        <f>'[1]RZP blesk'!N61</f>
        <v>0</v>
      </c>
    </row>
    <row r="16" spans="1:29">
      <c r="A16" s="279" t="s">
        <v>1698</v>
      </c>
      <c r="E16" s="281">
        <f>'[1]RZP blesk'!L69</f>
        <v>4.0873E-2</v>
      </c>
      <c r="F16" s="282">
        <f>'[1]RZP blesk'!N69</f>
        <v>0</v>
      </c>
    </row>
    <row r="17" spans="1:6">
      <c r="A17" s="279" t="s">
        <v>1699</v>
      </c>
      <c r="E17" s="281">
        <f>'[1]RZP blesk'!L77</f>
        <v>0</v>
      </c>
      <c r="F17" s="282">
        <f>'[1]RZP blesk'!N77</f>
        <v>0</v>
      </c>
    </row>
    <row r="18" spans="1:6">
      <c r="A18" s="279" t="s">
        <v>1700</v>
      </c>
      <c r="E18" s="281">
        <f>'[1]RZP blesk'!L78</f>
        <v>0.17539299999999999</v>
      </c>
      <c r="F18" s="282">
        <f>'[1]RZP blesk'!N78</f>
        <v>0</v>
      </c>
    </row>
    <row r="19" spans="1:6">
      <c r="A19" s="279" t="s">
        <v>1701</v>
      </c>
      <c r="E19" s="281">
        <f>'[1]RZP blesk'!L79</f>
        <v>0.17539299999999999</v>
      </c>
      <c r="F19" s="282">
        <f>'[1]RZP blesk'!N79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showGridLines="0" zoomScaleNormal="100" workbookViewId="0">
      <selection activeCell="S84" sqref="S84"/>
    </sheetView>
  </sheetViews>
  <sheetFormatPr defaultRowHeight="12.75"/>
  <cols>
    <col min="1" max="1" width="7.83203125" style="294" customWidth="1"/>
    <col min="2" max="2" width="4.33203125" style="295" customWidth="1"/>
    <col min="3" max="3" width="15.1640625" style="302" customWidth="1"/>
    <col min="4" max="4" width="53.33203125" style="303" customWidth="1"/>
    <col min="5" max="5" width="13.1640625" style="298" customWidth="1"/>
    <col min="6" max="6" width="6.83203125" style="299" customWidth="1"/>
    <col min="7" max="7" width="10.1640625" style="300" customWidth="1"/>
    <col min="8" max="10" width="11.33203125" style="300" customWidth="1"/>
    <col min="11" max="11" width="8.6640625" style="301" customWidth="1"/>
    <col min="12" max="12" width="9.6640625" style="301" customWidth="1"/>
    <col min="13" max="13" width="8.33203125" style="298" customWidth="1"/>
    <col min="14" max="14" width="8.1640625" style="298" customWidth="1"/>
    <col min="15" max="15" width="4.1640625" style="299" customWidth="1"/>
    <col min="16" max="16" width="9.6640625" style="299" customWidth="1"/>
    <col min="17" max="17" width="10.1640625" style="299" customWidth="1"/>
    <col min="18" max="20" width="9.33203125" style="299"/>
    <col min="21" max="242" width="9.33203125" style="279"/>
    <col min="243" max="243" width="7.83203125" style="279" customWidth="1"/>
    <col min="244" max="244" width="4.33203125" style="279" customWidth="1"/>
    <col min="245" max="245" width="15.1640625" style="279" customWidth="1"/>
    <col min="246" max="246" width="53.33203125" style="279" customWidth="1"/>
    <col min="247" max="247" width="13.1640625" style="279" customWidth="1"/>
    <col min="248" max="248" width="6.83203125" style="279" customWidth="1"/>
    <col min="249" max="249" width="10.1640625" style="279" customWidth="1"/>
    <col min="250" max="252" width="11.33203125" style="279" customWidth="1"/>
    <col min="253" max="253" width="8.6640625" style="279" customWidth="1"/>
    <col min="254" max="254" width="9.6640625" style="279" customWidth="1"/>
    <col min="255" max="255" width="8.33203125" style="279" customWidth="1"/>
    <col min="256" max="256" width="8.1640625" style="279" customWidth="1"/>
    <col min="257" max="257" width="4.1640625" style="279" customWidth="1"/>
    <col min="258" max="258" width="14.83203125" style="279" customWidth="1"/>
    <col min="259" max="261" width="13.1640625" style="279" customWidth="1"/>
    <col min="262" max="262" width="12.33203125" style="279" customWidth="1"/>
    <col min="263" max="263" width="12" style="279" customWidth="1"/>
    <col min="264" max="264" width="6.6640625" style="279" customWidth="1"/>
    <col min="265" max="267" width="9.33203125" style="279"/>
    <col min="268" max="268" width="8.83203125" style="279" customWidth="1"/>
    <col min="269" max="269" width="29" style="279" customWidth="1"/>
    <col min="270" max="270" width="5" style="279" customWidth="1"/>
    <col min="271" max="271" width="9.6640625" style="279" customWidth="1"/>
    <col min="272" max="272" width="10.1640625" style="279" customWidth="1"/>
    <col min="273" max="274" width="9.33203125" style="279"/>
    <col min="275" max="275" width="23.5" style="279" customWidth="1"/>
    <col min="276" max="498" width="9.33203125" style="279"/>
    <col min="499" max="499" width="7.83203125" style="279" customWidth="1"/>
    <col min="500" max="500" width="4.33203125" style="279" customWidth="1"/>
    <col min="501" max="501" width="15.1640625" style="279" customWidth="1"/>
    <col min="502" max="502" width="53.33203125" style="279" customWidth="1"/>
    <col min="503" max="503" width="13.1640625" style="279" customWidth="1"/>
    <col min="504" max="504" width="6.83203125" style="279" customWidth="1"/>
    <col min="505" max="505" width="10.1640625" style="279" customWidth="1"/>
    <col min="506" max="508" width="11.33203125" style="279" customWidth="1"/>
    <col min="509" max="509" width="8.6640625" style="279" customWidth="1"/>
    <col min="510" max="510" width="9.6640625" style="279" customWidth="1"/>
    <col min="511" max="511" width="8.33203125" style="279" customWidth="1"/>
    <col min="512" max="512" width="8.1640625" style="279" customWidth="1"/>
    <col min="513" max="513" width="4.1640625" style="279" customWidth="1"/>
    <col min="514" max="514" width="14.83203125" style="279" customWidth="1"/>
    <col min="515" max="517" width="13.1640625" style="279" customWidth="1"/>
    <col min="518" max="518" width="12.33203125" style="279" customWidth="1"/>
    <col min="519" max="519" width="12" style="279" customWidth="1"/>
    <col min="520" max="520" width="6.6640625" style="279" customWidth="1"/>
    <col min="521" max="523" width="9.33203125" style="279"/>
    <col min="524" max="524" width="8.83203125" style="279" customWidth="1"/>
    <col min="525" max="525" width="29" style="279" customWidth="1"/>
    <col min="526" max="526" width="5" style="279" customWidth="1"/>
    <col min="527" max="527" width="9.6640625" style="279" customWidth="1"/>
    <col min="528" max="528" width="10.1640625" style="279" customWidth="1"/>
    <col min="529" max="530" width="9.33203125" style="279"/>
    <col min="531" max="531" width="23.5" style="279" customWidth="1"/>
    <col min="532" max="754" width="9.33203125" style="279"/>
    <col min="755" max="755" width="7.83203125" style="279" customWidth="1"/>
    <col min="756" max="756" width="4.33203125" style="279" customWidth="1"/>
    <col min="757" max="757" width="15.1640625" style="279" customWidth="1"/>
    <col min="758" max="758" width="53.33203125" style="279" customWidth="1"/>
    <col min="759" max="759" width="13.1640625" style="279" customWidth="1"/>
    <col min="760" max="760" width="6.83203125" style="279" customWidth="1"/>
    <col min="761" max="761" width="10.1640625" style="279" customWidth="1"/>
    <col min="762" max="764" width="11.33203125" style="279" customWidth="1"/>
    <col min="765" max="765" width="8.6640625" style="279" customWidth="1"/>
    <col min="766" max="766" width="9.6640625" style="279" customWidth="1"/>
    <col min="767" max="767" width="8.33203125" style="279" customWidth="1"/>
    <col min="768" max="768" width="8.1640625" style="279" customWidth="1"/>
    <col min="769" max="769" width="4.1640625" style="279" customWidth="1"/>
    <col min="770" max="770" width="14.83203125" style="279" customWidth="1"/>
    <col min="771" max="773" width="13.1640625" style="279" customWidth="1"/>
    <col min="774" max="774" width="12.33203125" style="279" customWidth="1"/>
    <col min="775" max="775" width="12" style="279" customWidth="1"/>
    <col min="776" max="776" width="6.6640625" style="279" customWidth="1"/>
    <col min="777" max="779" width="9.33203125" style="279"/>
    <col min="780" max="780" width="8.83203125" style="279" customWidth="1"/>
    <col min="781" max="781" width="29" style="279" customWidth="1"/>
    <col min="782" max="782" width="5" style="279" customWidth="1"/>
    <col min="783" max="783" width="9.6640625" style="279" customWidth="1"/>
    <col min="784" max="784" width="10.1640625" style="279" customWidth="1"/>
    <col min="785" max="786" width="9.33203125" style="279"/>
    <col min="787" max="787" width="23.5" style="279" customWidth="1"/>
    <col min="788" max="1010" width="9.33203125" style="279"/>
    <col min="1011" max="1011" width="7.83203125" style="279" customWidth="1"/>
    <col min="1012" max="1012" width="4.33203125" style="279" customWidth="1"/>
    <col min="1013" max="1013" width="15.1640625" style="279" customWidth="1"/>
    <col min="1014" max="1014" width="53.33203125" style="279" customWidth="1"/>
    <col min="1015" max="1015" width="13.1640625" style="279" customWidth="1"/>
    <col min="1016" max="1016" width="6.83203125" style="279" customWidth="1"/>
    <col min="1017" max="1017" width="10.1640625" style="279" customWidth="1"/>
    <col min="1018" max="1020" width="11.33203125" style="279" customWidth="1"/>
    <col min="1021" max="1021" width="8.6640625" style="279" customWidth="1"/>
    <col min="1022" max="1022" width="9.6640625" style="279" customWidth="1"/>
    <col min="1023" max="1023" width="8.33203125" style="279" customWidth="1"/>
    <col min="1024" max="1024" width="8.1640625" style="279" customWidth="1"/>
    <col min="1025" max="1025" width="4.1640625" style="279" customWidth="1"/>
    <col min="1026" max="1026" width="14.83203125" style="279" customWidth="1"/>
    <col min="1027" max="1029" width="13.1640625" style="279" customWidth="1"/>
    <col min="1030" max="1030" width="12.33203125" style="279" customWidth="1"/>
    <col min="1031" max="1031" width="12" style="279" customWidth="1"/>
    <col min="1032" max="1032" width="6.6640625" style="279" customWidth="1"/>
    <col min="1033" max="1035" width="9.33203125" style="279"/>
    <col min="1036" max="1036" width="8.83203125" style="279" customWidth="1"/>
    <col min="1037" max="1037" width="29" style="279" customWidth="1"/>
    <col min="1038" max="1038" width="5" style="279" customWidth="1"/>
    <col min="1039" max="1039" width="9.6640625" style="279" customWidth="1"/>
    <col min="1040" max="1040" width="10.1640625" style="279" customWidth="1"/>
    <col min="1041" max="1042" width="9.33203125" style="279"/>
    <col min="1043" max="1043" width="23.5" style="279" customWidth="1"/>
    <col min="1044" max="1266" width="9.33203125" style="279"/>
    <col min="1267" max="1267" width="7.83203125" style="279" customWidth="1"/>
    <col min="1268" max="1268" width="4.33203125" style="279" customWidth="1"/>
    <col min="1269" max="1269" width="15.1640625" style="279" customWidth="1"/>
    <col min="1270" max="1270" width="53.33203125" style="279" customWidth="1"/>
    <col min="1271" max="1271" width="13.1640625" style="279" customWidth="1"/>
    <col min="1272" max="1272" width="6.83203125" style="279" customWidth="1"/>
    <col min="1273" max="1273" width="10.1640625" style="279" customWidth="1"/>
    <col min="1274" max="1276" width="11.33203125" style="279" customWidth="1"/>
    <col min="1277" max="1277" width="8.6640625" style="279" customWidth="1"/>
    <col min="1278" max="1278" width="9.6640625" style="279" customWidth="1"/>
    <col min="1279" max="1279" width="8.33203125" style="279" customWidth="1"/>
    <col min="1280" max="1280" width="8.1640625" style="279" customWidth="1"/>
    <col min="1281" max="1281" width="4.1640625" style="279" customWidth="1"/>
    <col min="1282" max="1282" width="14.83203125" style="279" customWidth="1"/>
    <col min="1283" max="1285" width="13.1640625" style="279" customWidth="1"/>
    <col min="1286" max="1286" width="12.33203125" style="279" customWidth="1"/>
    <col min="1287" max="1287" width="12" style="279" customWidth="1"/>
    <col min="1288" max="1288" width="6.6640625" style="279" customWidth="1"/>
    <col min="1289" max="1291" width="9.33203125" style="279"/>
    <col min="1292" max="1292" width="8.83203125" style="279" customWidth="1"/>
    <col min="1293" max="1293" width="29" style="279" customWidth="1"/>
    <col min="1294" max="1294" width="5" style="279" customWidth="1"/>
    <col min="1295" max="1295" width="9.6640625" style="279" customWidth="1"/>
    <col min="1296" max="1296" width="10.1640625" style="279" customWidth="1"/>
    <col min="1297" max="1298" width="9.33203125" style="279"/>
    <col min="1299" max="1299" width="23.5" style="279" customWidth="1"/>
    <col min="1300" max="1522" width="9.33203125" style="279"/>
    <col min="1523" max="1523" width="7.83203125" style="279" customWidth="1"/>
    <col min="1524" max="1524" width="4.33203125" style="279" customWidth="1"/>
    <col min="1525" max="1525" width="15.1640625" style="279" customWidth="1"/>
    <col min="1526" max="1526" width="53.33203125" style="279" customWidth="1"/>
    <col min="1527" max="1527" width="13.1640625" style="279" customWidth="1"/>
    <col min="1528" max="1528" width="6.83203125" style="279" customWidth="1"/>
    <col min="1529" max="1529" width="10.1640625" style="279" customWidth="1"/>
    <col min="1530" max="1532" width="11.33203125" style="279" customWidth="1"/>
    <col min="1533" max="1533" width="8.6640625" style="279" customWidth="1"/>
    <col min="1534" max="1534" width="9.6640625" style="279" customWidth="1"/>
    <col min="1535" max="1535" width="8.33203125" style="279" customWidth="1"/>
    <col min="1536" max="1536" width="8.1640625" style="279" customWidth="1"/>
    <col min="1537" max="1537" width="4.1640625" style="279" customWidth="1"/>
    <col min="1538" max="1538" width="14.83203125" style="279" customWidth="1"/>
    <col min="1539" max="1541" width="13.1640625" style="279" customWidth="1"/>
    <col min="1542" max="1542" width="12.33203125" style="279" customWidth="1"/>
    <col min="1543" max="1543" width="12" style="279" customWidth="1"/>
    <col min="1544" max="1544" width="6.6640625" style="279" customWidth="1"/>
    <col min="1545" max="1547" width="9.33203125" style="279"/>
    <col min="1548" max="1548" width="8.83203125" style="279" customWidth="1"/>
    <col min="1549" max="1549" width="29" style="279" customWidth="1"/>
    <col min="1550" max="1550" width="5" style="279" customWidth="1"/>
    <col min="1551" max="1551" width="9.6640625" style="279" customWidth="1"/>
    <col min="1552" max="1552" width="10.1640625" style="279" customWidth="1"/>
    <col min="1553" max="1554" width="9.33203125" style="279"/>
    <col min="1555" max="1555" width="23.5" style="279" customWidth="1"/>
    <col min="1556" max="1778" width="9.33203125" style="279"/>
    <col min="1779" max="1779" width="7.83203125" style="279" customWidth="1"/>
    <col min="1780" max="1780" width="4.33203125" style="279" customWidth="1"/>
    <col min="1781" max="1781" width="15.1640625" style="279" customWidth="1"/>
    <col min="1782" max="1782" width="53.33203125" style="279" customWidth="1"/>
    <col min="1783" max="1783" width="13.1640625" style="279" customWidth="1"/>
    <col min="1784" max="1784" width="6.83203125" style="279" customWidth="1"/>
    <col min="1785" max="1785" width="10.1640625" style="279" customWidth="1"/>
    <col min="1786" max="1788" width="11.33203125" style="279" customWidth="1"/>
    <col min="1789" max="1789" width="8.6640625" style="279" customWidth="1"/>
    <col min="1790" max="1790" width="9.6640625" style="279" customWidth="1"/>
    <col min="1791" max="1791" width="8.33203125" style="279" customWidth="1"/>
    <col min="1792" max="1792" width="8.1640625" style="279" customWidth="1"/>
    <col min="1793" max="1793" width="4.1640625" style="279" customWidth="1"/>
    <col min="1794" max="1794" width="14.83203125" style="279" customWidth="1"/>
    <col min="1795" max="1797" width="13.1640625" style="279" customWidth="1"/>
    <col min="1798" max="1798" width="12.33203125" style="279" customWidth="1"/>
    <col min="1799" max="1799" width="12" style="279" customWidth="1"/>
    <col min="1800" max="1800" width="6.6640625" style="279" customWidth="1"/>
    <col min="1801" max="1803" width="9.33203125" style="279"/>
    <col min="1804" max="1804" width="8.83203125" style="279" customWidth="1"/>
    <col min="1805" max="1805" width="29" style="279" customWidth="1"/>
    <col min="1806" max="1806" width="5" style="279" customWidth="1"/>
    <col min="1807" max="1807" width="9.6640625" style="279" customWidth="1"/>
    <col min="1808" max="1808" width="10.1640625" style="279" customWidth="1"/>
    <col min="1809" max="1810" width="9.33203125" style="279"/>
    <col min="1811" max="1811" width="23.5" style="279" customWidth="1"/>
    <col min="1812" max="2034" width="9.33203125" style="279"/>
    <col min="2035" max="2035" width="7.83203125" style="279" customWidth="1"/>
    <col min="2036" max="2036" width="4.33203125" style="279" customWidth="1"/>
    <col min="2037" max="2037" width="15.1640625" style="279" customWidth="1"/>
    <col min="2038" max="2038" width="53.33203125" style="279" customWidth="1"/>
    <col min="2039" max="2039" width="13.1640625" style="279" customWidth="1"/>
    <col min="2040" max="2040" width="6.83203125" style="279" customWidth="1"/>
    <col min="2041" max="2041" width="10.1640625" style="279" customWidth="1"/>
    <col min="2042" max="2044" width="11.33203125" style="279" customWidth="1"/>
    <col min="2045" max="2045" width="8.6640625" style="279" customWidth="1"/>
    <col min="2046" max="2046" width="9.6640625" style="279" customWidth="1"/>
    <col min="2047" max="2047" width="8.33203125" style="279" customWidth="1"/>
    <col min="2048" max="2048" width="8.1640625" style="279" customWidth="1"/>
    <col min="2049" max="2049" width="4.1640625" style="279" customWidth="1"/>
    <col min="2050" max="2050" width="14.83203125" style="279" customWidth="1"/>
    <col min="2051" max="2053" width="13.1640625" style="279" customWidth="1"/>
    <col min="2054" max="2054" width="12.33203125" style="279" customWidth="1"/>
    <col min="2055" max="2055" width="12" style="279" customWidth="1"/>
    <col min="2056" max="2056" width="6.6640625" style="279" customWidth="1"/>
    <col min="2057" max="2059" width="9.33203125" style="279"/>
    <col min="2060" max="2060" width="8.83203125" style="279" customWidth="1"/>
    <col min="2061" max="2061" width="29" style="279" customWidth="1"/>
    <col min="2062" max="2062" width="5" style="279" customWidth="1"/>
    <col min="2063" max="2063" width="9.6640625" style="279" customWidth="1"/>
    <col min="2064" max="2064" width="10.1640625" style="279" customWidth="1"/>
    <col min="2065" max="2066" width="9.33203125" style="279"/>
    <col min="2067" max="2067" width="23.5" style="279" customWidth="1"/>
    <col min="2068" max="2290" width="9.33203125" style="279"/>
    <col min="2291" max="2291" width="7.83203125" style="279" customWidth="1"/>
    <col min="2292" max="2292" width="4.33203125" style="279" customWidth="1"/>
    <col min="2293" max="2293" width="15.1640625" style="279" customWidth="1"/>
    <col min="2294" max="2294" width="53.33203125" style="279" customWidth="1"/>
    <col min="2295" max="2295" width="13.1640625" style="279" customWidth="1"/>
    <col min="2296" max="2296" width="6.83203125" style="279" customWidth="1"/>
    <col min="2297" max="2297" width="10.1640625" style="279" customWidth="1"/>
    <col min="2298" max="2300" width="11.33203125" style="279" customWidth="1"/>
    <col min="2301" max="2301" width="8.6640625" style="279" customWidth="1"/>
    <col min="2302" max="2302" width="9.6640625" style="279" customWidth="1"/>
    <col min="2303" max="2303" width="8.33203125" style="279" customWidth="1"/>
    <col min="2304" max="2304" width="8.1640625" style="279" customWidth="1"/>
    <col min="2305" max="2305" width="4.1640625" style="279" customWidth="1"/>
    <col min="2306" max="2306" width="14.83203125" style="279" customWidth="1"/>
    <col min="2307" max="2309" width="13.1640625" style="279" customWidth="1"/>
    <col min="2310" max="2310" width="12.33203125" style="279" customWidth="1"/>
    <col min="2311" max="2311" width="12" style="279" customWidth="1"/>
    <col min="2312" max="2312" width="6.6640625" style="279" customWidth="1"/>
    <col min="2313" max="2315" width="9.33203125" style="279"/>
    <col min="2316" max="2316" width="8.83203125" style="279" customWidth="1"/>
    <col min="2317" max="2317" width="29" style="279" customWidth="1"/>
    <col min="2318" max="2318" width="5" style="279" customWidth="1"/>
    <col min="2319" max="2319" width="9.6640625" style="279" customWidth="1"/>
    <col min="2320" max="2320" width="10.1640625" style="279" customWidth="1"/>
    <col min="2321" max="2322" width="9.33203125" style="279"/>
    <col min="2323" max="2323" width="23.5" style="279" customWidth="1"/>
    <col min="2324" max="2546" width="9.33203125" style="279"/>
    <col min="2547" max="2547" width="7.83203125" style="279" customWidth="1"/>
    <col min="2548" max="2548" width="4.33203125" style="279" customWidth="1"/>
    <col min="2549" max="2549" width="15.1640625" style="279" customWidth="1"/>
    <col min="2550" max="2550" width="53.33203125" style="279" customWidth="1"/>
    <col min="2551" max="2551" width="13.1640625" style="279" customWidth="1"/>
    <col min="2552" max="2552" width="6.83203125" style="279" customWidth="1"/>
    <col min="2553" max="2553" width="10.1640625" style="279" customWidth="1"/>
    <col min="2554" max="2556" width="11.33203125" style="279" customWidth="1"/>
    <col min="2557" max="2557" width="8.6640625" style="279" customWidth="1"/>
    <col min="2558" max="2558" width="9.6640625" style="279" customWidth="1"/>
    <col min="2559" max="2559" width="8.33203125" style="279" customWidth="1"/>
    <col min="2560" max="2560" width="8.1640625" style="279" customWidth="1"/>
    <col min="2561" max="2561" width="4.1640625" style="279" customWidth="1"/>
    <col min="2562" max="2562" width="14.83203125" style="279" customWidth="1"/>
    <col min="2563" max="2565" width="13.1640625" style="279" customWidth="1"/>
    <col min="2566" max="2566" width="12.33203125" style="279" customWidth="1"/>
    <col min="2567" max="2567" width="12" style="279" customWidth="1"/>
    <col min="2568" max="2568" width="6.6640625" style="279" customWidth="1"/>
    <col min="2569" max="2571" width="9.33203125" style="279"/>
    <col min="2572" max="2572" width="8.83203125" style="279" customWidth="1"/>
    <col min="2573" max="2573" width="29" style="279" customWidth="1"/>
    <col min="2574" max="2574" width="5" style="279" customWidth="1"/>
    <col min="2575" max="2575" width="9.6640625" style="279" customWidth="1"/>
    <col min="2576" max="2576" width="10.1640625" style="279" customWidth="1"/>
    <col min="2577" max="2578" width="9.33203125" style="279"/>
    <col min="2579" max="2579" width="23.5" style="279" customWidth="1"/>
    <col min="2580" max="2802" width="9.33203125" style="279"/>
    <col min="2803" max="2803" width="7.83203125" style="279" customWidth="1"/>
    <col min="2804" max="2804" width="4.33203125" style="279" customWidth="1"/>
    <col min="2805" max="2805" width="15.1640625" style="279" customWidth="1"/>
    <col min="2806" max="2806" width="53.33203125" style="279" customWidth="1"/>
    <col min="2807" max="2807" width="13.1640625" style="279" customWidth="1"/>
    <col min="2808" max="2808" width="6.83203125" style="279" customWidth="1"/>
    <col min="2809" max="2809" width="10.1640625" style="279" customWidth="1"/>
    <col min="2810" max="2812" width="11.33203125" style="279" customWidth="1"/>
    <col min="2813" max="2813" width="8.6640625" style="279" customWidth="1"/>
    <col min="2814" max="2814" width="9.6640625" style="279" customWidth="1"/>
    <col min="2815" max="2815" width="8.33203125" style="279" customWidth="1"/>
    <col min="2816" max="2816" width="8.1640625" style="279" customWidth="1"/>
    <col min="2817" max="2817" width="4.1640625" style="279" customWidth="1"/>
    <col min="2818" max="2818" width="14.83203125" style="279" customWidth="1"/>
    <col min="2819" max="2821" width="13.1640625" style="279" customWidth="1"/>
    <col min="2822" max="2822" width="12.33203125" style="279" customWidth="1"/>
    <col min="2823" max="2823" width="12" style="279" customWidth="1"/>
    <col min="2824" max="2824" width="6.6640625" style="279" customWidth="1"/>
    <col min="2825" max="2827" width="9.33203125" style="279"/>
    <col min="2828" max="2828" width="8.83203125" style="279" customWidth="1"/>
    <col min="2829" max="2829" width="29" style="279" customWidth="1"/>
    <col min="2830" max="2830" width="5" style="279" customWidth="1"/>
    <col min="2831" max="2831" width="9.6640625" style="279" customWidth="1"/>
    <col min="2832" max="2832" width="10.1640625" style="279" customWidth="1"/>
    <col min="2833" max="2834" width="9.33203125" style="279"/>
    <col min="2835" max="2835" width="23.5" style="279" customWidth="1"/>
    <col min="2836" max="3058" width="9.33203125" style="279"/>
    <col min="3059" max="3059" width="7.83203125" style="279" customWidth="1"/>
    <col min="3060" max="3060" width="4.33203125" style="279" customWidth="1"/>
    <col min="3061" max="3061" width="15.1640625" style="279" customWidth="1"/>
    <col min="3062" max="3062" width="53.33203125" style="279" customWidth="1"/>
    <col min="3063" max="3063" width="13.1640625" style="279" customWidth="1"/>
    <col min="3064" max="3064" width="6.83203125" style="279" customWidth="1"/>
    <col min="3065" max="3065" width="10.1640625" style="279" customWidth="1"/>
    <col min="3066" max="3068" width="11.33203125" style="279" customWidth="1"/>
    <col min="3069" max="3069" width="8.6640625" style="279" customWidth="1"/>
    <col min="3070" max="3070" width="9.6640625" style="279" customWidth="1"/>
    <col min="3071" max="3071" width="8.33203125" style="279" customWidth="1"/>
    <col min="3072" max="3072" width="8.1640625" style="279" customWidth="1"/>
    <col min="3073" max="3073" width="4.1640625" style="279" customWidth="1"/>
    <col min="3074" max="3074" width="14.83203125" style="279" customWidth="1"/>
    <col min="3075" max="3077" width="13.1640625" style="279" customWidth="1"/>
    <col min="3078" max="3078" width="12.33203125" style="279" customWidth="1"/>
    <col min="3079" max="3079" width="12" style="279" customWidth="1"/>
    <col min="3080" max="3080" width="6.6640625" style="279" customWidth="1"/>
    <col min="3081" max="3083" width="9.33203125" style="279"/>
    <col min="3084" max="3084" width="8.83203125" style="279" customWidth="1"/>
    <col min="3085" max="3085" width="29" style="279" customWidth="1"/>
    <col min="3086" max="3086" width="5" style="279" customWidth="1"/>
    <col min="3087" max="3087" width="9.6640625" style="279" customWidth="1"/>
    <col min="3088" max="3088" width="10.1640625" style="279" customWidth="1"/>
    <col min="3089" max="3090" width="9.33203125" style="279"/>
    <col min="3091" max="3091" width="23.5" style="279" customWidth="1"/>
    <col min="3092" max="3314" width="9.33203125" style="279"/>
    <col min="3315" max="3315" width="7.83203125" style="279" customWidth="1"/>
    <col min="3316" max="3316" width="4.33203125" style="279" customWidth="1"/>
    <col min="3317" max="3317" width="15.1640625" style="279" customWidth="1"/>
    <col min="3318" max="3318" width="53.33203125" style="279" customWidth="1"/>
    <col min="3319" max="3319" width="13.1640625" style="279" customWidth="1"/>
    <col min="3320" max="3320" width="6.83203125" style="279" customWidth="1"/>
    <col min="3321" max="3321" width="10.1640625" style="279" customWidth="1"/>
    <col min="3322" max="3324" width="11.33203125" style="279" customWidth="1"/>
    <col min="3325" max="3325" width="8.6640625" style="279" customWidth="1"/>
    <col min="3326" max="3326" width="9.6640625" style="279" customWidth="1"/>
    <col min="3327" max="3327" width="8.33203125" style="279" customWidth="1"/>
    <col min="3328" max="3328" width="8.1640625" style="279" customWidth="1"/>
    <col min="3329" max="3329" width="4.1640625" style="279" customWidth="1"/>
    <col min="3330" max="3330" width="14.83203125" style="279" customWidth="1"/>
    <col min="3331" max="3333" width="13.1640625" style="279" customWidth="1"/>
    <col min="3334" max="3334" width="12.33203125" style="279" customWidth="1"/>
    <col min="3335" max="3335" width="12" style="279" customWidth="1"/>
    <col min="3336" max="3336" width="6.6640625" style="279" customWidth="1"/>
    <col min="3337" max="3339" width="9.33203125" style="279"/>
    <col min="3340" max="3340" width="8.83203125" style="279" customWidth="1"/>
    <col min="3341" max="3341" width="29" style="279" customWidth="1"/>
    <col min="3342" max="3342" width="5" style="279" customWidth="1"/>
    <col min="3343" max="3343" width="9.6640625" style="279" customWidth="1"/>
    <col min="3344" max="3344" width="10.1640625" style="279" customWidth="1"/>
    <col min="3345" max="3346" width="9.33203125" style="279"/>
    <col min="3347" max="3347" width="23.5" style="279" customWidth="1"/>
    <col min="3348" max="3570" width="9.33203125" style="279"/>
    <col min="3571" max="3571" width="7.83203125" style="279" customWidth="1"/>
    <col min="3572" max="3572" width="4.33203125" style="279" customWidth="1"/>
    <col min="3573" max="3573" width="15.1640625" style="279" customWidth="1"/>
    <col min="3574" max="3574" width="53.33203125" style="279" customWidth="1"/>
    <col min="3575" max="3575" width="13.1640625" style="279" customWidth="1"/>
    <col min="3576" max="3576" width="6.83203125" style="279" customWidth="1"/>
    <col min="3577" max="3577" width="10.1640625" style="279" customWidth="1"/>
    <col min="3578" max="3580" width="11.33203125" style="279" customWidth="1"/>
    <col min="3581" max="3581" width="8.6640625" style="279" customWidth="1"/>
    <col min="3582" max="3582" width="9.6640625" style="279" customWidth="1"/>
    <col min="3583" max="3583" width="8.33203125" style="279" customWidth="1"/>
    <col min="3584" max="3584" width="8.1640625" style="279" customWidth="1"/>
    <col min="3585" max="3585" width="4.1640625" style="279" customWidth="1"/>
    <col min="3586" max="3586" width="14.83203125" style="279" customWidth="1"/>
    <col min="3587" max="3589" width="13.1640625" style="279" customWidth="1"/>
    <col min="3590" max="3590" width="12.33203125" style="279" customWidth="1"/>
    <col min="3591" max="3591" width="12" style="279" customWidth="1"/>
    <col min="3592" max="3592" width="6.6640625" style="279" customWidth="1"/>
    <col min="3593" max="3595" width="9.33203125" style="279"/>
    <col min="3596" max="3596" width="8.83203125" style="279" customWidth="1"/>
    <col min="3597" max="3597" width="29" style="279" customWidth="1"/>
    <col min="3598" max="3598" width="5" style="279" customWidth="1"/>
    <col min="3599" max="3599" width="9.6640625" style="279" customWidth="1"/>
    <col min="3600" max="3600" width="10.1640625" style="279" customWidth="1"/>
    <col min="3601" max="3602" width="9.33203125" style="279"/>
    <col min="3603" max="3603" width="23.5" style="279" customWidth="1"/>
    <col min="3604" max="3826" width="9.33203125" style="279"/>
    <col min="3827" max="3827" width="7.83203125" style="279" customWidth="1"/>
    <col min="3828" max="3828" width="4.33203125" style="279" customWidth="1"/>
    <col min="3829" max="3829" width="15.1640625" style="279" customWidth="1"/>
    <col min="3830" max="3830" width="53.33203125" style="279" customWidth="1"/>
    <col min="3831" max="3831" width="13.1640625" style="279" customWidth="1"/>
    <col min="3832" max="3832" width="6.83203125" style="279" customWidth="1"/>
    <col min="3833" max="3833" width="10.1640625" style="279" customWidth="1"/>
    <col min="3834" max="3836" width="11.33203125" style="279" customWidth="1"/>
    <col min="3837" max="3837" width="8.6640625" style="279" customWidth="1"/>
    <col min="3838" max="3838" width="9.6640625" style="279" customWidth="1"/>
    <col min="3839" max="3839" width="8.33203125" style="279" customWidth="1"/>
    <col min="3840" max="3840" width="8.1640625" style="279" customWidth="1"/>
    <col min="3841" max="3841" width="4.1640625" style="279" customWidth="1"/>
    <col min="3842" max="3842" width="14.83203125" style="279" customWidth="1"/>
    <col min="3843" max="3845" width="13.1640625" style="279" customWidth="1"/>
    <col min="3846" max="3846" width="12.33203125" style="279" customWidth="1"/>
    <col min="3847" max="3847" width="12" style="279" customWidth="1"/>
    <col min="3848" max="3848" width="6.6640625" style="279" customWidth="1"/>
    <col min="3849" max="3851" width="9.33203125" style="279"/>
    <col min="3852" max="3852" width="8.83203125" style="279" customWidth="1"/>
    <col min="3853" max="3853" width="29" style="279" customWidth="1"/>
    <col min="3854" max="3854" width="5" style="279" customWidth="1"/>
    <col min="3855" max="3855" width="9.6640625" style="279" customWidth="1"/>
    <col min="3856" max="3856" width="10.1640625" style="279" customWidth="1"/>
    <col min="3857" max="3858" width="9.33203125" style="279"/>
    <col min="3859" max="3859" width="23.5" style="279" customWidth="1"/>
    <col min="3860" max="4082" width="9.33203125" style="279"/>
    <col min="4083" max="4083" width="7.83203125" style="279" customWidth="1"/>
    <col min="4084" max="4084" width="4.33203125" style="279" customWidth="1"/>
    <col min="4085" max="4085" width="15.1640625" style="279" customWidth="1"/>
    <col min="4086" max="4086" width="53.33203125" style="279" customWidth="1"/>
    <col min="4087" max="4087" width="13.1640625" style="279" customWidth="1"/>
    <col min="4088" max="4088" width="6.83203125" style="279" customWidth="1"/>
    <col min="4089" max="4089" width="10.1640625" style="279" customWidth="1"/>
    <col min="4090" max="4092" width="11.33203125" style="279" customWidth="1"/>
    <col min="4093" max="4093" width="8.6640625" style="279" customWidth="1"/>
    <col min="4094" max="4094" width="9.6640625" style="279" customWidth="1"/>
    <col min="4095" max="4095" width="8.33203125" style="279" customWidth="1"/>
    <col min="4096" max="4096" width="8.1640625" style="279" customWidth="1"/>
    <col min="4097" max="4097" width="4.1640625" style="279" customWidth="1"/>
    <col min="4098" max="4098" width="14.83203125" style="279" customWidth="1"/>
    <col min="4099" max="4101" width="13.1640625" style="279" customWidth="1"/>
    <col min="4102" max="4102" width="12.33203125" style="279" customWidth="1"/>
    <col min="4103" max="4103" width="12" style="279" customWidth="1"/>
    <col min="4104" max="4104" width="6.6640625" style="279" customWidth="1"/>
    <col min="4105" max="4107" width="9.33203125" style="279"/>
    <col min="4108" max="4108" width="8.83203125" style="279" customWidth="1"/>
    <col min="4109" max="4109" width="29" style="279" customWidth="1"/>
    <col min="4110" max="4110" width="5" style="279" customWidth="1"/>
    <col min="4111" max="4111" width="9.6640625" style="279" customWidth="1"/>
    <col min="4112" max="4112" width="10.1640625" style="279" customWidth="1"/>
    <col min="4113" max="4114" width="9.33203125" style="279"/>
    <col min="4115" max="4115" width="23.5" style="279" customWidth="1"/>
    <col min="4116" max="4338" width="9.33203125" style="279"/>
    <col min="4339" max="4339" width="7.83203125" style="279" customWidth="1"/>
    <col min="4340" max="4340" width="4.33203125" style="279" customWidth="1"/>
    <col min="4341" max="4341" width="15.1640625" style="279" customWidth="1"/>
    <col min="4342" max="4342" width="53.33203125" style="279" customWidth="1"/>
    <col min="4343" max="4343" width="13.1640625" style="279" customWidth="1"/>
    <col min="4344" max="4344" width="6.83203125" style="279" customWidth="1"/>
    <col min="4345" max="4345" width="10.1640625" style="279" customWidth="1"/>
    <col min="4346" max="4348" width="11.33203125" style="279" customWidth="1"/>
    <col min="4349" max="4349" width="8.6640625" style="279" customWidth="1"/>
    <col min="4350" max="4350" width="9.6640625" style="279" customWidth="1"/>
    <col min="4351" max="4351" width="8.33203125" style="279" customWidth="1"/>
    <col min="4352" max="4352" width="8.1640625" style="279" customWidth="1"/>
    <col min="4353" max="4353" width="4.1640625" style="279" customWidth="1"/>
    <col min="4354" max="4354" width="14.83203125" style="279" customWidth="1"/>
    <col min="4355" max="4357" width="13.1640625" style="279" customWidth="1"/>
    <col min="4358" max="4358" width="12.33203125" style="279" customWidth="1"/>
    <col min="4359" max="4359" width="12" style="279" customWidth="1"/>
    <col min="4360" max="4360" width="6.6640625" style="279" customWidth="1"/>
    <col min="4361" max="4363" width="9.33203125" style="279"/>
    <col min="4364" max="4364" width="8.83203125" style="279" customWidth="1"/>
    <col min="4365" max="4365" width="29" style="279" customWidth="1"/>
    <col min="4366" max="4366" width="5" style="279" customWidth="1"/>
    <col min="4367" max="4367" width="9.6640625" style="279" customWidth="1"/>
    <col min="4368" max="4368" width="10.1640625" style="279" customWidth="1"/>
    <col min="4369" max="4370" width="9.33203125" style="279"/>
    <col min="4371" max="4371" width="23.5" style="279" customWidth="1"/>
    <col min="4372" max="4594" width="9.33203125" style="279"/>
    <col min="4595" max="4595" width="7.83203125" style="279" customWidth="1"/>
    <col min="4596" max="4596" width="4.33203125" style="279" customWidth="1"/>
    <col min="4597" max="4597" width="15.1640625" style="279" customWidth="1"/>
    <col min="4598" max="4598" width="53.33203125" style="279" customWidth="1"/>
    <col min="4599" max="4599" width="13.1640625" style="279" customWidth="1"/>
    <col min="4600" max="4600" width="6.83203125" style="279" customWidth="1"/>
    <col min="4601" max="4601" width="10.1640625" style="279" customWidth="1"/>
    <col min="4602" max="4604" width="11.33203125" style="279" customWidth="1"/>
    <col min="4605" max="4605" width="8.6640625" style="279" customWidth="1"/>
    <col min="4606" max="4606" width="9.6640625" style="279" customWidth="1"/>
    <col min="4607" max="4607" width="8.33203125" style="279" customWidth="1"/>
    <col min="4608" max="4608" width="8.1640625" style="279" customWidth="1"/>
    <col min="4609" max="4609" width="4.1640625" style="279" customWidth="1"/>
    <col min="4610" max="4610" width="14.83203125" style="279" customWidth="1"/>
    <col min="4611" max="4613" width="13.1640625" style="279" customWidth="1"/>
    <col min="4614" max="4614" width="12.33203125" style="279" customWidth="1"/>
    <col min="4615" max="4615" width="12" style="279" customWidth="1"/>
    <col min="4616" max="4616" width="6.6640625" style="279" customWidth="1"/>
    <col min="4617" max="4619" width="9.33203125" style="279"/>
    <col min="4620" max="4620" width="8.83203125" style="279" customWidth="1"/>
    <col min="4621" max="4621" width="29" style="279" customWidth="1"/>
    <col min="4622" max="4622" width="5" style="279" customWidth="1"/>
    <col min="4623" max="4623" width="9.6640625" style="279" customWidth="1"/>
    <col min="4624" max="4624" width="10.1640625" style="279" customWidth="1"/>
    <col min="4625" max="4626" width="9.33203125" style="279"/>
    <col min="4627" max="4627" width="23.5" style="279" customWidth="1"/>
    <col min="4628" max="4850" width="9.33203125" style="279"/>
    <col min="4851" max="4851" width="7.83203125" style="279" customWidth="1"/>
    <col min="4852" max="4852" width="4.33203125" style="279" customWidth="1"/>
    <col min="4853" max="4853" width="15.1640625" style="279" customWidth="1"/>
    <col min="4854" max="4854" width="53.33203125" style="279" customWidth="1"/>
    <col min="4855" max="4855" width="13.1640625" style="279" customWidth="1"/>
    <col min="4856" max="4856" width="6.83203125" style="279" customWidth="1"/>
    <col min="4857" max="4857" width="10.1640625" style="279" customWidth="1"/>
    <col min="4858" max="4860" width="11.33203125" style="279" customWidth="1"/>
    <col min="4861" max="4861" width="8.6640625" style="279" customWidth="1"/>
    <col min="4862" max="4862" width="9.6640625" style="279" customWidth="1"/>
    <col min="4863" max="4863" width="8.33203125" style="279" customWidth="1"/>
    <col min="4864" max="4864" width="8.1640625" style="279" customWidth="1"/>
    <col min="4865" max="4865" width="4.1640625" style="279" customWidth="1"/>
    <col min="4866" max="4866" width="14.83203125" style="279" customWidth="1"/>
    <col min="4867" max="4869" width="13.1640625" style="279" customWidth="1"/>
    <col min="4870" max="4870" width="12.33203125" style="279" customWidth="1"/>
    <col min="4871" max="4871" width="12" style="279" customWidth="1"/>
    <col min="4872" max="4872" width="6.6640625" style="279" customWidth="1"/>
    <col min="4873" max="4875" width="9.33203125" style="279"/>
    <col min="4876" max="4876" width="8.83203125" style="279" customWidth="1"/>
    <col min="4877" max="4877" width="29" style="279" customWidth="1"/>
    <col min="4878" max="4878" width="5" style="279" customWidth="1"/>
    <col min="4879" max="4879" width="9.6640625" style="279" customWidth="1"/>
    <col min="4880" max="4880" width="10.1640625" style="279" customWidth="1"/>
    <col min="4881" max="4882" width="9.33203125" style="279"/>
    <col min="4883" max="4883" width="23.5" style="279" customWidth="1"/>
    <col min="4884" max="5106" width="9.33203125" style="279"/>
    <col min="5107" max="5107" width="7.83203125" style="279" customWidth="1"/>
    <col min="5108" max="5108" width="4.33203125" style="279" customWidth="1"/>
    <col min="5109" max="5109" width="15.1640625" style="279" customWidth="1"/>
    <col min="5110" max="5110" width="53.33203125" style="279" customWidth="1"/>
    <col min="5111" max="5111" width="13.1640625" style="279" customWidth="1"/>
    <col min="5112" max="5112" width="6.83203125" style="279" customWidth="1"/>
    <col min="5113" max="5113" width="10.1640625" style="279" customWidth="1"/>
    <col min="5114" max="5116" width="11.33203125" style="279" customWidth="1"/>
    <col min="5117" max="5117" width="8.6640625" style="279" customWidth="1"/>
    <col min="5118" max="5118" width="9.6640625" style="279" customWidth="1"/>
    <col min="5119" max="5119" width="8.33203125" style="279" customWidth="1"/>
    <col min="5120" max="5120" width="8.1640625" style="279" customWidth="1"/>
    <col min="5121" max="5121" width="4.1640625" style="279" customWidth="1"/>
    <col min="5122" max="5122" width="14.83203125" style="279" customWidth="1"/>
    <col min="5123" max="5125" width="13.1640625" style="279" customWidth="1"/>
    <col min="5126" max="5126" width="12.33203125" style="279" customWidth="1"/>
    <col min="5127" max="5127" width="12" style="279" customWidth="1"/>
    <col min="5128" max="5128" width="6.6640625" style="279" customWidth="1"/>
    <col min="5129" max="5131" width="9.33203125" style="279"/>
    <col min="5132" max="5132" width="8.83203125" style="279" customWidth="1"/>
    <col min="5133" max="5133" width="29" style="279" customWidth="1"/>
    <col min="5134" max="5134" width="5" style="279" customWidth="1"/>
    <col min="5135" max="5135" width="9.6640625" style="279" customWidth="1"/>
    <col min="5136" max="5136" width="10.1640625" style="279" customWidth="1"/>
    <col min="5137" max="5138" width="9.33203125" style="279"/>
    <col min="5139" max="5139" width="23.5" style="279" customWidth="1"/>
    <col min="5140" max="5362" width="9.33203125" style="279"/>
    <col min="5363" max="5363" width="7.83203125" style="279" customWidth="1"/>
    <col min="5364" max="5364" width="4.33203125" style="279" customWidth="1"/>
    <col min="5365" max="5365" width="15.1640625" style="279" customWidth="1"/>
    <col min="5366" max="5366" width="53.33203125" style="279" customWidth="1"/>
    <col min="5367" max="5367" width="13.1640625" style="279" customWidth="1"/>
    <col min="5368" max="5368" width="6.83203125" style="279" customWidth="1"/>
    <col min="5369" max="5369" width="10.1640625" style="279" customWidth="1"/>
    <col min="5370" max="5372" width="11.33203125" style="279" customWidth="1"/>
    <col min="5373" max="5373" width="8.6640625" style="279" customWidth="1"/>
    <col min="5374" max="5374" width="9.6640625" style="279" customWidth="1"/>
    <col min="5375" max="5375" width="8.33203125" style="279" customWidth="1"/>
    <col min="5376" max="5376" width="8.1640625" style="279" customWidth="1"/>
    <col min="5377" max="5377" width="4.1640625" style="279" customWidth="1"/>
    <col min="5378" max="5378" width="14.83203125" style="279" customWidth="1"/>
    <col min="5379" max="5381" width="13.1640625" style="279" customWidth="1"/>
    <col min="5382" max="5382" width="12.33203125" style="279" customWidth="1"/>
    <col min="5383" max="5383" width="12" style="279" customWidth="1"/>
    <col min="5384" max="5384" width="6.6640625" style="279" customWidth="1"/>
    <col min="5385" max="5387" width="9.33203125" style="279"/>
    <col min="5388" max="5388" width="8.83203125" style="279" customWidth="1"/>
    <col min="5389" max="5389" width="29" style="279" customWidth="1"/>
    <col min="5390" max="5390" width="5" style="279" customWidth="1"/>
    <col min="5391" max="5391" width="9.6640625" style="279" customWidth="1"/>
    <col min="5392" max="5392" width="10.1640625" style="279" customWidth="1"/>
    <col min="5393" max="5394" width="9.33203125" style="279"/>
    <col min="5395" max="5395" width="23.5" style="279" customWidth="1"/>
    <col min="5396" max="5618" width="9.33203125" style="279"/>
    <col min="5619" max="5619" width="7.83203125" style="279" customWidth="1"/>
    <col min="5620" max="5620" width="4.33203125" style="279" customWidth="1"/>
    <col min="5621" max="5621" width="15.1640625" style="279" customWidth="1"/>
    <col min="5622" max="5622" width="53.33203125" style="279" customWidth="1"/>
    <col min="5623" max="5623" width="13.1640625" style="279" customWidth="1"/>
    <col min="5624" max="5624" width="6.83203125" style="279" customWidth="1"/>
    <col min="5625" max="5625" width="10.1640625" style="279" customWidth="1"/>
    <col min="5626" max="5628" width="11.33203125" style="279" customWidth="1"/>
    <col min="5629" max="5629" width="8.6640625" style="279" customWidth="1"/>
    <col min="5630" max="5630" width="9.6640625" style="279" customWidth="1"/>
    <col min="5631" max="5631" width="8.33203125" style="279" customWidth="1"/>
    <col min="5632" max="5632" width="8.1640625" style="279" customWidth="1"/>
    <col min="5633" max="5633" width="4.1640625" style="279" customWidth="1"/>
    <col min="5634" max="5634" width="14.83203125" style="279" customWidth="1"/>
    <col min="5635" max="5637" width="13.1640625" style="279" customWidth="1"/>
    <col min="5638" max="5638" width="12.33203125" style="279" customWidth="1"/>
    <col min="5639" max="5639" width="12" style="279" customWidth="1"/>
    <col min="5640" max="5640" width="6.6640625" style="279" customWidth="1"/>
    <col min="5641" max="5643" width="9.33203125" style="279"/>
    <col min="5644" max="5644" width="8.83203125" style="279" customWidth="1"/>
    <col min="5645" max="5645" width="29" style="279" customWidth="1"/>
    <col min="5646" max="5646" width="5" style="279" customWidth="1"/>
    <col min="5647" max="5647" width="9.6640625" style="279" customWidth="1"/>
    <col min="5648" max="5648" width="10.1640625" style="279" customWidth="1"/>
    <col min="5649" max="5650" width="9.33203125" style="279"/>
    <col min="5651" max="5651" width="23.5" style="279" customWidth="1"/>
    <col min="5652" max="5874" width="9.33203125" style="279"/>
    <col min="5875" max="5875" width="7.83203125" style="279" customWidth="1"/>
    <col min="5876" max="5876" width="4.33203125" style="279" customWidth="1"/>
    <col min="5877" max="5877" width="15.1640625" style="279" customWidth="1"/>
    <col min="5878" max="5878" width="53.33203125" style="279" customWidth="1"/>
    <col min="5879" max="5879" width="13.1640625" style="279" customWidth="1"/>
    <col min="5880" max="5880" width="6.83203125" style="279" customWidth="1"/>
    <col min="5881" max="5881" width="10.1640625" style="279" customWidth="1"/>
    <col min="5882" max="5884" width="11.33203125" style="279" customWidth="1"/>
    <col min="5885" max="5885" width="8.6640625" style="279" customWidth="1"/>
    <col min="5886" max="5886" width="9.6640625" style="279" customWidth="1"/>
    <col min="5887" max="5887" width="8.33203125" style="279" customWidth="1"/>
    <col min="5888" max="5888" width="8.1640625" style="279" customWidth="1"/>
    <col min="5889" max="5889" width="4.1640625" style="279" customWidth="1"/>
    <col min="5890" max="5890" width="14.83203125" style="279" customWidth="1"/>
    <col min="5891" max="5893" width="13.1640625" style="279" customWidth="1"/>
    <col min="5894" max="5894" width="12.33203125" style="279" customWidth="1"/>
    <col min="5895" max="5895" width="12" style="279" customWidth="1"/>
    <col min="5896" max="5896" width="6.6640625" style="279" customWidth="1"/>
    <col min="5897" max="5899" width="9.33203125" style="279"/>
    <col min="5900" max="5900" width="8.83203125" style="279" customWidth="1"/>
    <col min="5901" max="5901" width="29" style="279" customWidth="1"/>
    <col min="5902" max="5902" width="5" style="279" customWidth="1"/>
    <col min="5903" max="5903" width="9.6640625" style="279" customWidth="1"/>
    <col min="5904" max="5904" width="10.1640625" style="279" customWidth="1"/>
    <col min="5905" max="5906" width="9.33203125" style="279"/>
    <col min="5907" max="5907" width="23.5" style="279" customWidth="1"/>
    <col min="5908" max="6130" width="9.33203125" style="279"/>
    <col min="6131" max="6131" width="7.83203125" style="279" customWidth="1"/>
    <col min="6132" max="6132" width="4.33203125" style="279" customWidth="1"/>
    <col min="6133" max="6133" width="15.1640625" style="279" customWidth="1"/>
    <col min="6134" max="6134" width="53.33203125" style="279" customWidth="1"/>
    <col min="6135" max="6135" width="13.1640625" style="279" customWidth="1"/>
    <col min="6136" max="6136" width="6.83203125" style="279" customWidth="1"/>
    <col min="6137" max="6137" width="10.1640625" style="279" customWidth="1"/>
    <col min="6138" max="6140" width="11.33203125" style="279" customWidth="1"/>
    <col min="6141" max="6141" width="8.6640625" style="279" customWidth="1"/>
    <col min="6142" max="6142" width="9.6640625" style="279" customWidth="1"/>
    <col min="6143" max="6143" width="8.33203125" style="279" customWidth="1"/>
    <col min="6144" max="6144" width="8.1640625" style="279" customWidth="1"/>
    <col min="6145" max="6145" width="4.1640625" style="279" customWidth="1"/>
    <col min="6146" max="6146" width="14.83203125" style="279" customWidth="1"/>
    <col min="6147" max="6149" width="13.1640625" style="279" customWidth="1"/>
    <col min="6150" max="6150" width="12.33203125" style="279" customWidth="1"/>
    <col min="6151" max="6151" width="12" style="279" customWidth="1"/>
    <col min="6152" max="6152" width="6.6640625" style="279" customWidth="1"/>
    <col min="6153" max="6155" width="9.33203125" style="279"/>
    <col min="6156" max="6156" width="8.83203125" style="279" customWidth="1"/>
    <col min="6157" max="6157" width="29" style="279" customWidth="1"/>
    <col min="6158" max="6158" width="5" style="279" customWidth="1"/>
    <col min="6159" max="6159" width="9.6640625" style="279" customWidth="1"/>
    <col min="6160" max="6160" width="10.1640625" style="279" customWidth="1"/>
    <col min="6161" max="6162" width="9.33203125" style="279"/>
    <col min="6163" max="6163" width="23.5" style="279" customWidth="1"/>
    <col min="6164" max="6386" width="9.33203125" style="279"/>
    <col min="6387" max="6387" width="7.83203125" style="279" customWidth="1"/>
    <col min="6388" max="6388" width="4.33203125" style="279" customWidth="1"/>
    <col min="6389" max="6389" width="15.1640625" style="279" customWidth="1"/>
    <col min="6390" max="6390" width="53.33203125" style="279" customWidth="1"/>
    <col min="6391" max="6391" width="13.1640625" style="279" customWidth="1"/>
    <col min="6392" max="6392" width="6.83203125" style="279" customWidth="1"/>
    <col min="6393" max="6393" width="10.1640625" style="279" customWidth="1"/>
    <col min="6394" max="6396" width="11.33203125" style="279" customWidth="1"/>
    <col min="6397" max="6397" width="8.6640625" style="279" customWidth="1"/>
    <col min="6398" max="6398" width="9.6640625" style="279" customWidth="1"/>
    <col min="6399" max="6399" width="8.33203125" style="279" customWidth="1"/>
    <col min="6400" max="6400" width="8.1640625" style="279" customWidth="1"/>
    <col min="6401" max="6401" width="4.1640625" style="279" customWidth="1"/>
    <col min="6402" max="6402" width="14.83203125" style="279" customWidth="1"/>
    <col min="6403" max="6405" width="13.1640625" style="279" customWidth="1"/>
    <col min="6406" max="6406" width="12.33203125" style="279" customWidth="1"/>
    <col min="6407" max="6407" width="12" style="279" customWidth="1"/>
    <col min="6408" max="6408" width="6.6640625" style="279" customWidth="1"/>
    <col min="6409" max="6411" width="9.33203125" style="279"/>
    <col min="6412" max="6412" width="8.83203125" style="279" customWidth="1"/>
    <col min="6413" max="6413" width="29" style="279" customWidth="1"/>
    <col min="6414" max="6414" width="5" style="279" customWidth="1"/>
    <col min="6415" max="6415" width="9.6640625" style="279" customWidth="1"/>
    <col min="6416" max="6416" width="10.1640625" style="279" customWidth="1"/>
    <col min="6417" max="6418" width="9.33203125" style="279"/>
    <col min="6419" max="6419" width="23.5" style="279" customWidth="1"/>
    <col min="6420" max="6642" width="9.33203125" style="279"/>
    <col min="6643" max="6643" width="7.83203125" style="279" customWidth="1"/>
    <col min="6644" max="6644" width="4.33203125" style="279" customWidth="1"/>
    <col min="6645" max="6645" width="15.1640625" style="279" customWidth="1"/>
    <col min="6646" max="6646" width="53.33203125" style="279" customWidth="1"/>
    <col min="6647" max="6647" width="13.1640625" style="279" customWidth="1"/>
    <col min="6648" max="6648" width="6.83203125" style="279" customWidth="1"/>
    <col min="6649" max="6649" width="10.1640625" style="279" customWidth="1"/>
    <col min="6650" max="6652" width="11.33203125" style="279" customWidth="1"/>
    <col min="6653" max="6653" width="8.6640625" style="279" customWidth="1"/>
    <col min="6654" max="6654" width="9.6640625" style="279" customWidth="1"/>
    <col min="6655" max="6655" width="8.33203125" style="279" customWidth="1"/>
    <col min="6656" max="6656" width="8.1640625" style="279" customWidth="1"/>
    <col min="6657" max="6657" width="4.1640625" style="279" customWidth="1"/>
    <col min="6658" max="6658" width="14.83203125" style="279" customWidth="1"/>
    <col min="6659" max="6661" width="13.1640625" style="279" customWidth="1"/>
    <col min="6662" max="6662" width="12.33203125" style="279" customWidth="1"/>
    <col min="6663" max="6663" width="12" style="279" customWidth="1"/>
    <col min="6664" max="6664" width="6.6640625" style="279" customWidth="1"/>
    <col min="6665" max="6667" width="9.33203125" style="279"/>
    <col min="6668" max="6668" width="8.83203125" style="279" customWidth="1"/>
    <col min="6669" max="6669" width="29" style="279" customWidth="1"/>
    <col min="6670" max="6670" width="5" style="279" customWidth="1"/>
    <col min="6671" max="6671" width="9.6640625" style="279" customWidth="1"/>
    <col min="6672" max="6672" width="10.1640625" style="279" customWidth="1"/>
    <col min="6673" max="6674" width="9.33203125" style="279"/>
    <col min="6675" max="6675" width="23.5" style="279" customWidth="1"/>
    <col min="6676" max="6898" width="9.33203125" style="279"/>
    <col min="6899" max="6899" width="7.83203125" style="279" customWidth="1"/>
    <col min="6900" max="6900" width="4.33203125" style="279" customWidth="1"/>
    <col min="6901" max="6901" width="15.1640625" style="279" customWidth="1"/>
    <col min="6902" max="6902" width="53.33203125" style="279" customWidth="1"/>
    <col min="6903" max="6903" width="13.1640625" style="279" customWidth="1"/>
    <col min="6904" max="6904" width="6.83203125" style="279" customWidth="1"/>
    <col min="6905" max="6905" width="10.1640625" style="279" customWidth="1"/>
    <col min="6906" max="6908" width="11.33203125" style="279" customWidth="1"/>
    <col min="6909" max="6909" width="8.6640625" style="279" customWidth="1"/>
    <col min="6910" max="6910" width="9.6640625" style="279" customWidth="1"/>
    <col min="6911" max="6911" width="8.33203125" style="279" customWidth="1"/>
    <col min="6912" max="6912" width="8.1640625" style="279" customWidth="1"/>
    <col min="6913" max="6913" width="4.1640625" style="279" customWidth="1"/>
    <col min="6914" max="6914" width="14.83203125" style="279" customWidth="1"/>
    <col min="6915" max="6917" width="13.1640625" style="279" customWidth="1"/>
    <col min="6918" max="6918" width="12.33203125" style="279" customWidth="1"/>
    <col min="6919" max="6919" width="12" style="279" customWidth="1"/>
    <col min="6920" max="6920" width="6.6640625" style="279" customWidth="1"/>
    <col min="6921" max="6923" width="9.33203125" style="279"/>
    <col min="6924" max="6924" width="8.83203125" style="279" customWidth="1"/>
    <col min="6925" max="6925" width="29" style="279" customWidth="1"/>
    <col min="6926" max="6926" width="5" style="279" customWidth="1"/>
    <col min="6927" max="6927" width="9.6640625" style="279" customWidth="1"/>
    <col min="6928" max="6928" width="10.1640625" style="279" customWidth="1"/>
    <col min="6929" max="6930" width="9.33203125" style="279"/>
    <col min="6931" max="6931" width="23.5" style="279" customWidth="1"/>
    <col min="6932" max="7154" width="9.33203125" style="279"/>
    <col min="7155" max="7155" width="7.83203125" style="279" customWidth="1"/>
    <col min="7156" max="7156" width="4.33203125" style="279" customWidth="1"/>
    <col min="7157" max="7157" width="15.1640625" style="279" customWidth="1"/>
    <col min="7158" max="7158" width="53.33203125" style="279" customWidth="1"/>
    <col min="7159" max="7159" width="13.1640625" style="279" customWidth="1"/>
    <col min="7160" max="7160" width="6.83203125" style="279" customWidth="1"/>
    <col min="7161" max="7161" width="10.1640625" style="279" customWidth="1"/>
    <col min="7162" max="7164" width="11.33203125" style="279" customWidth="1"/>
    <col min="7165" max="7165" width="8.6640625" style="279" customWidth="1"/>
    <col min="7166" max="7166" width="9.6640625" style="279" customWidth="1"/>
    <col min="7167" max="7167" width="8.33203125" style="279" customWidth="1"/>
    <col min="7168" max="7168" width="8.1640625" style="279" customWidth="1"/>
    <col min="7169" max="7169" width="4.1640625" style="279" customWidth="1"/>
    <col min="7170" max="7170" width="14.83203125" style="279" customWidth="1"/>
    <col min="7171" max="7173" width="13.1640625" style="279" customWidth="1"/>
    <col min="7174" max="7174" width="12.33203125" style="279" customWidth="1"/>
    <col min="7175" max="7175" width="12" style="279" customWidth="1"/>
    <col min="7176" max="7176" width="6.6640625" style="279" customWidth="1"/>
    <col min="7177" max="7179" width="9.33203125" style="279"/>
    <col min="7180" max="7180" width="8.83203125" style="279" customWidth="1"/>
    <col min="7181" max="7181" width="29" style="279" customWidth="1"/>
    <col min="7182" max="7182" width="5" style="279" customWidth="1"/>
    <col min="7183" max="7183" width="9.6640625" style="279" customWidth="1"/>
    <col min="7184" max="7184" width="10.1640625" style="279" customWidth="1"/>
    <col min="7185" max="7186" width="9.33203125" style="279"/>
    <col min="7187" max="7187" width="23.5" style="279" customWidth="1"/>
    <col min="7188" max="7410" width="9.33203125" style="279"/>
    <col min="7411" max="7411" width="7.83203125" style="279" customWidth="1"/>
    <col min="7412" max="7412" width="4.33203125" style="279" customWidth="1"/>
    <col min="7413" max="7413" width="15.1640625" style="279" customWidth="1"/>
    <col min="7414" max="7414" width="53.33203125" style="279" customWidth="1"/>
    <col min="7415" max="7415" width="13.1640625" style="279" customWidth="1"/>
    <col min="7416" max="7416" width="6.83203125" style="279" customWidth="1"/>
    <col min="7417" max="7417" width="10.1640625" style="279" customWidth="1"/>
    <col min="7418" max="7420" width="11.33203125" style="279" customWidth="1"/>
    <col min="7421" max="7421" width="8.6640625" style="279" customWidth="1"/>
    <col min="7422" max="7422" width="9.6640625" style="279" customWidth="1"/>
    <col min="7423" max="7423" width="8.33203125" style="279" customWidth="1"/>
    <col min="7424" max="7424" width="8.1640625" style="279" customWidth="1"/>
    <col min="7425" max="7425" width="4.1640625" style="279" customWidth="1"/>
    <col min="7426" max="7426" width="14.83203125" style="279" customWidth="1"/>
    <col min="7427" max="7429" width="13.1640625" style="279" customWidth="1"/>
    <col min="7430" max="7430" width="12.33203125" style="279" customWidth="1"/>
    <col min="7431" max="7431" width="12" style="279" customWidth="1"/>
    <col min="7432" max="7432" width="6.6640625" style="279" customWidth="1"/>
    <col min="7433" max="7435" width="9.33203125" style="279"/>
    <col min="7436" max="7436" width="8.83203125" style="279" customWidth="1"/>
    <col min="7437" max="7437" width="29" style="279" customWidth="1"/>
    <col min="7438" max="7438" width="5" style="279" customWidth="1"/>
    <col min="7439" max="7439" width="9.6640625" style="279" customWidth="1"/>
    <col min="7440" max="7440" width="10.1640625" style="279" customWidth="1"/>
    <col min="7441" max="7442" width="9.33203125" style="279"/>
    <col min="7443" max="7443" width="23.5" style="279" customWidth="1"/>
    <col min="7444" max="7666" width="9.33203125" style="279"/>
    <col min="7667" max="7667" width="7.83203125" style="279" customWidth="1"/>
    <col min="7668" max="7668" width="4.33203125" style="279" customWidth="1"/>
    <col min="7669" max="7669" width="15.1640625" style="279" customWidth="1"/>
    <col min="7670" max="7670" width="53.33203125" style="279" customWidth="1"/>
    <col min="7671" max="7671" width="13.1640625" style="279" customWidth="1"/>
    <col min="7672" max="7672" width="6.83203125" style="279" customWidth="1"/>
    <col min="7673" max="7673" width="10.1640625" style="279" customWidth="1"/>
    <col min="7674" max="7676" width="11.33203125" style="279" customWidth="1"/>
    <col min="7677" max="7677" width="8.6640625" style="279" customWidth="1"/>
    <col min="7678" max="7678" width="9.6640625" style="279" customWidth="1"/>
    <col min="7679" max="7679" width="8.33203125" style="279" customWidth="1"/>
    <col min="7680" max="7680" width="8.1640625" style="279" customWidth="1"/>
    <col min="7681" max="7681" width="4.1640625" style="279" customWidth="1"/>
    <col min="7682" max="7682" width="14.83203125" style="279" customWidth="1"/>
    <col min="7683" max="7685" width="13.1640625" style="279" customWidth="1"/>
    <col min="7686" max="7686" width="12.33203125" style="279" customWidth="1"/>
    <col min="7687" max="7687" width="12" style="279" customWidth="1"/>
    <col min="7688" max="7688" width="6.6640625" style="279" customWidth="1"/>
    <col min="7689" max="7691" width="9.33203125" style="279"/>
    <col min="7692" max="7692" width="8.83203125" style="279" customWidth="1"/>
    <col min="7693" max="7693" width="29" style="279" customWidth="1"/>
    <col min="7694" max="7694" width="5" style="279" customWidth="1"/>
    <col min="7695" max="7695" width="9.6640625" style="279" customWidth="1"/>
    <col min="7696" max="7696" width="10.1640625" style="279" customWidth="1"/>
    <col min="7697" max="7698" width="9.33203125" style="279"/>
    <col min="7699" max="7699" width="23.5" style="279" customWidth="1"/>
    <col min="7700" max="7922" width="9.33203125" style="279"/>
    <col min="7923" max="7923" width="7.83203125" style="279" customWidth="1"/>
    <col min="7924" max="7924" width="4.33203125" style="279" customWidth="1"/>
    <col min="7925" max="7925" width="15.1640625" style="279" customWidth="1"/>
    <col min="7926" max="7926" width="53.33203125" style="279" customWidth="1"/>
    <col min="7927" max="7927" width="13.1640625" style="279" customWidth="1"/>
    <col min="7928" max="7928" width="6.83203125" style="279" customWidth="1"/>
    <col min="7929" max="7929" width="10.1640625" style="279" customWidth="1"/>
    <col min="7930" max="7932" width="11.33203125" style="279" customWidth="1"/>
    <col min="7933" max="7933" width="8.6640625" style="279" customWidth="1"/>
    <col min="7934" max="7934" width="9.6640625" style="279" customWidth="1"/>
    <col min="7935" max="7935" width="8.33203125" style="279" customWidth="1"/>
    <col min="7936" max="7936" width="8.1640625" style="279" customWidth="1"/>
    <col min="7937" max="7937" width="4.1640625" style="279" customWidth="1"/>
    <col min="7938" max="7938" width="14.83203125" style="279" customWidth="1"/>
    <col min="7939" max="7941" width="13.1640625" style="279" customWidth="1"/>
    <col min="7942" max="7942" width="12.33203125" style="279" customWidth="1"/>
    <col min="7943" max="7943" width="12" style="279" customWidth="1"/>
    <col min="7944" max="7944" width="6.6640625" style="279" customWidth="1"/>
    <col min="7945" max="7947" width="9.33203125" style="279"/>
    <col min="7948" max="7948" width="8.83203125" style="279" customWidth="1"/>
    <col min="7949" max="7949" width="29" style="279" customWidth="1"/>
    <col min="7950" max="7950" width="5" style="279" customWidth="1"/>
    <col min="7951" max="7951" width="9.6640625" style="279" customWidth="1"/>
    <col min="7952" max="7952" width="10.1640625" style="279" customWidth="1"/>
    <col min="7953" max="7954" width="9.33203125" style="279"/>
    <col min="7955" max="7955" width="23.5" style="279" customWidth="1"/>
    <col min="7956" max="8178" width="9.33203125" style="279"/>
    <col min="8179" max="8179" width="7.83203125" style="279" customWidth="1"/>
    <col min="8180" max="8180" width="4.33203125" style="279" customWidth="1"/>
    <col min="8181" max="8181" width="15.1640625" style="279" customWidth="1"/>
    <col min="8182" max="8182" width="53.33203125" style="279" customWidth="1"/>
    <col min="8183" max="8183" width="13.1640625" style="279" customWidth="1"/>
    <col min="8184" max="8184" width="6.83203125" style="279" customWidth="1"/>
    <col min="8185" max="8185" width="10.1640625" style="279" customWidth="1"/>
    <col min="8186" max="8188" width="11.33203125" style="279" customWidth="1"/>
    <col min="8189" max="8189" width="8.6640625" style="279" customWidth="1"/>
    <col min="8190" max="8190" width="9.6640625" style="279" customWidth="1"/>
    <col min="8191" max="8191" width="8.33203125" style="279" customWidth="1"/>
    <col min="8192" max="8192" width="8.1640625" style="279" customWidth="1"/>
    <col min="8193" max="8193" width="4.1640625" style="279" customWidth="1"/>
    <col min="8194" max="8194" width="14.83203125" style="279" customWidth="1"/>
    <col min="8195" max="8197" width="13.1640625" style="279" customWidth="1"/>
    <col min="8198" max="8198" width="12.33203125" style="279" customWidth="1"/>
    <col min="8199" max="8199" width="12" style="279" customWidth="1"/>
    <col min="8200" max="8200" width="6.6640625" style="279" customWidth="1"/>
    <col min="8201" max="8203" width="9.33203125" style="279"/>
    <col min="8204" max="8204" width="8.83203125" style="279" customWidth="1"/>
    <col min="8205" max="8205" width="29" style="279" customWidth="1"/>
    <col min="8206" max="8206" width="5" style="279" customWidth="1"/>
    <col min="8207" max="8207" width="9.6640625" style="279" customWidth="1"/>
    <col min="8208" max="8208" width="10.1640625" style="279" customWidth="1"/>
    <col min="8209" max="8210" width="9.33203125" style="279"/>
    <col min="8211" max="8211" width="23.5" style="279" customWidth="1"/>
    <col min="8212" max="8434" width="9.33203125" style="279"/>
    <col min="8435" max="8435" width="7.83203125" style="279" customWidth="1"/>
    <col min="8436" max="8436" width="4.33203125" style="279" customWidth="1"/>
    <col min="8437" max="8437" width="15.1640625" style="279" customWidth="1"/>
    <col min="8438" max="8438" width="53.33203125" style="279" customWidth="1"/>
    <col min="8439" max="8439" width="13.1640625" style="279" customWidth="1"/>
    <col min="8440" max="8440" width="6.83203125" style="279" customWidth="1"/>
    <col min="8441" max="8441" width="10.1640625" style="279" customWidth="1"/>
    <col min="8442" max="8444" width="11.33203125" style="279" customWidth="1"/>
    <col min="8445" max="8445" width="8.6640625" style="279" customWidth="1"/>
    <col min="8446" max="8446" width="9.6640625" style="279" customWidth="1"/>
    <col min="8447" max="8447" width="8.33203125" style="279" customWidth="1"/>
    <col min="8448" max="8448" width="8.1640625" style="279" customWidth="1"/>
    <col min="8449" max="8449" width="4.1640625" style="279" customWidth="1"/>
    <col min="8450" max="8450" width="14.83203125" style="279" customWidth="1"/>
    <col min="8451" max="8453" width="13.1640625" style="279" customWidth="1"/>
    <col min="8454" max="8454" width="12.33203125" style="279" customWidth="1"/>
    <col min="8455" max="8455" width="12" style="279" customWidth="1"/>
    <col min="8456" max="8456" width="6.6640625" style="279" customWidth="1"/>
    <col min="8457" max="8459" width="9.33203125" style="279"/>
    <col min="8460" max="8460" width="8.83203125" style="279" customWidth="1"/>
    <col min="8461" max="8461" width="29" style="279" customWidth="1"/>
    <col min="8462" max="8462" width="5" style="279" customWidth="1"/>
    <col min="8463" max="8463" width="9.6640625" style="279" customWidth="1"/>
    <col min="8464" max="8464" width="10.1640625" style="279" customWidth="1"/>
    <col min="8465" max="8466" width="9.33203125" style="279"/>
    <col min="8467" max="8467" width="23.5" style="279" customWidth="1"/>
    <col min="8468" max="8690" width="9.33203125" style="279"/>
    <col min="8691" max="8691" width="7.83203125" style="279" customWidth="1"/>
    <col min="8692" max="8692" width="4.33203125" style="279" customWidth="1"/>
    <col min="8693" max="8693" width="15.1640625" style="279" customWidth="1"/>
    <col min="8694" max="8694" width="53.33203125" style="279" customWidth="1"/>
    <col min="8695" max="8695" width="13.1640625" style="279" customWidth="1"/>
    <col min="8696" max="8696" width="6.83203125" style="279" customWidth="1"/>
    <col min="8697" max="8697" width="10.1640625" style="279" customWidth="1"/>
    <col min="8698" max="8700" width="11.33203125" style="279" customWidth="1"/>
    <col min="8701" max="8701" width="8.6640625" style="279" customWidth="1"/>
    <col min="8702" max="8702" width="9.6640625" style="279" customWidth="1"/>
    <col min="8703" max="8703" width="8.33203125" style="279" customWidth="1"/>
    <col min="8704" max="8704" width="8.1640625" style="279" customWidth="1"/>
    <col min="8705" max="8705" width="4.1640625" style="279" customWidth="1"/>
    <col min="8706" max="8706" width="14.83203125" style="279" customWidth="1"/>
    <col min="8707" max="8709" width="13.1640625" style="279" customWidth="1"/>
    <col min="8710" max="8710" width="12.33203125" style="279" customWidth="1"/>
    <col min="8711" max="8711" width="12" style="279" customWidth="1"/>
    <col min="8712" max="8712" width="6.6640625" style="279" customWidth="1"/>
    <col min="8713" max="8715" width="9.33203125" style="279"/>
    <col min="8716" max="8716" width="8.83203125" style="279" customWidth="1"/>
    <col min="8717" max="8717" width="29" style="279" customWidth="1"/>
    <col min="8718" max="8718" width="5" style="279" customWidth="1"/>
    <col min="8719" max="8719" width="9.6640625" style="279" customWidth="1"/>
    <col min="8720" max="8720" width="10.1640625" style="279" customWidth="1"/>
    <col min="8721" max="8722" width="9.33203125" style="279"/>
    <col min="8723" max="8723" width="23.5" style="279" customWidth="1"/>
    <col min="8724" max="8946" width="9.33203125" style="279"/>
    <col min="8947" max="8947" width="7.83203125" style="279" customWidth="1"/>
    <col min="8948" max="8948" width="4.33203125" style="279" customWidth="1"/>
    <col min="8949" max="8949" width="15.1640625" style="279" customWidth="1"/>
    <col min="8950" max="8950" width="53.33203125" style="279" customWidth="1"/>
    <col min="8951" max="8951" width="13.1640625" style="279" customWidth="1"/>
    <col min="8952" max="8952" width="6.83203125" style="279" customWidth="1"/>
    <col min="8953" max="8953" width="10.1640625" style="279" customWidth="1"/>
    <col min="8954" max="8956" width="11.33203125" style="279" customWidth="1"/>
    <col min="8957" max="8957" width="8.6640625" style="279" customWidth="1"/>
    <col min="8958" max="8958" width="9.6640625" style="279" customWidth="1"/>
    <col min="8959" max="8959" width="8.33203125" style="279" customWidth="1"/>
    <col min="8960" max="8960" width="8.1640625" style="279" customWidth="1"/>
    <col min="8961" max="8961" width="4.1640625" style="279" customWidth="1"/>
    <col min="8962" max="8962" width="14.83203125" style="279" customWidth="1"/>
    <col min="8963" max="8965" width="13.1640625" style="279" customWidth="1"/>
    <col min="8966" max="8966" width="12.33203125" style="279" customWidth="1"/>
    <col min="8967" max="8967" width="12" style="279" customWidth="1"/>
    <col min="8968" max="8968" width="6.6640625" style="279" customWidth="1"/>
    <col min="8969" max="8971" width="9.33203125" style="279"/>
    <col min="8972" max="8972" width="8.83203125" style="279" customWidth="1"/>
    <col min="8973" max="8973" width="29" style="279" customWidth="1"/>
    <col min="8974" max="8974" width="5" style="279" customWidth="1"/>
    <col min="8975" max="8975" width="9.6640625" style="279" customWidth="1"/>
    <col min="8976" max="8976" width="10.1640625" style="279" customWidth="1"/>
    <col min="8977" max="8978" width="9.33203125" style="279"/>
    <col min="8979" max="8979" width="23.5" style="279" customWidth="1"/>
    <col min="8980" max="9202" width="9.33203125" style="279"/>
    <col min="9203" max="9203" width="7.83203125" style="279" customWidth="1"/>
    <col min="9204" max="9204" width="4.33203125" style="279" customWidth="1"/>
    <col min="9205" max="9205" width="15.1640625" style="279" customWidth="1"/>
    <col min="9206" max="9206" width="53.33203125" style="279" customWidth="1"/>
    <col min="9207" max="9207" width="13.1640625" style="279" customWidth="1"/>
    <col min="9208" max="9208" width="6.83203125" style="279" customWidth="1"/>
    <col min="9209" max="9209" width="10.1640625" style="279" customWidth="1"/>
    <col min="9210" max="9212" width="11.33203125" style="279" customWidth="1"/>
    <col min="9213" max="9213" width="8.6640625" style="279" customWidth="1"/>
    <col min="9214" max="9214" width="9.6640625" style="279" customWidth="1"/>
    <col min="9215" max="9215" width="8.33203125" style="279" customWidth="1"/>
    <col min="9216" max="9216" width="8.1640625" style="279" customWidth="1"/>
    <col min="9217" max="9217" width="4.1640625" style="279" customWidth="1"/>
    <col min="9218" max="9218" width="14.83203125" style="279" customWidth="1"/>
    <col min="9219" max="9221" width="13.1640625" style="279" customWidth="1"/>
    <col min="9222" max="9222" width="12.33203125" style="279" customWidth="1"/>
    <col min="9223" max="9223" width="12" style="279" customWidth="1"/>
    <col min="9224" max="9224" width="6.6640625" style="279" customWidth="1"/>
    <col min="9225" max="9227" width="9.33203125" style="279"/>
    <col min="9228" max="9228" width="8.83203125" style="279" customWidth="1"/>
    <col min="9229" max="9229" width="29" style="279" customWidth="1"/>
    <col min="9230" max="9230" width="5" style="279" customWidth="1"/>
    <col min="9231" max="9231" width="9.6640625" style="279" customWidth="1"/>
    <col min="9232" max="9232" width="10.1640625" style="279" customWidth="1"/>
    <col min="9233" max="9234" width="9.33203125" style="279"/>
    <col min="9235" max="9235" width="23.5" style="279" customWidth="1"/>
    <col min="9236" max="9458" width="9.33203125" style="279"/>
    <col min="9459" max="9459" width="7.83203125" style="279" customWidth="1"/>
    <col min="9460" max="9460" width="4.33203125" style="279" customWidth="1"/>
    <col min="9461" max="9461" width="15.1640625" style="279" customWidth="1"/>
    <col min="9462" max="9462" width="53.33203125" style="279" customWidth="1"/>
    <col min="9463" max="9463" width="13.1640625" style="279" customWidth="1"/>
    <col min="9464" max="9464" width="6.83203125" style="279" customWidth="1"/>
    <col min="9465" max="9465" width="10.1640625" style="279" customWidth="1"/>
    <col min="9466" max="9468" width="11.33203125" style="279" customWidth="1"/>
    <col min="9469" max="9469" width="8.6640625" style="279" customWidth="1"/>
    <col min="9470" max="9470" width="9.6640625" style="279" customWidth="1"/>
    <col min="9471" max="9471" width="8.33203125" style="279" customWidth="1"/>
    <col min="9472" max="9472" width="8.1640625" style="279" customWidth="1"/>
    <col min="9473" max="9473" width="4.1640625" style="279" customWidth="1"/>
    <col min="9474" max="9474" width="14.83203125" style="279" customWidth="1"/>
    <col min="9475" max="9477" width="13.1640625" style="279" customWidth="1"/>
    <col min="9478" max="9478" width="12.33203125" style="279" customWidth="1"/>
    <col min="9479" max="9479" width="12" style="279" customWidth="1"/>
    <col min="9480" max="9480" width="6.6640625" style="279" customWidth="1"/>
    <col min="9481" max="9483" width="9.33203125" style="279"/>
    <col min="9484" max="9484" width="8.83203125" style="279" customWidth="1"/>
    <col min="9485" max="9485" width="29" style="279" customWidth="1"/>
    <col min="9486" max="9486" width="5" style="279" customWidth="1"/>
    <col min="9487" max="9487" width="9.6640625" style="279" customWidth="1"/>
    <col min="9488" max="9488" width="10.1640625" style="279" customWidth="1"/>
    <col min="9489" max="9490" width="9.33203125" style="279"/>
    <col min="9491" max="9491" width="23.5" style="279" customWidth="1"/>
    <col min="9492" max="9714" width="9.33203125" style="279"/>
    <col min="9715" max="9715" width="7.83203125" style="279" customWidth="1"/>
    <col min="9716" max="9716" width="4.33203125" style="279" customWidth="1"/>
    <col min="9717" max="9717" width="15.1640625" style="279" customWidth="1"/>
    <col min="9718" max="9718" width="53.33203125" style="279" customWidth="1"/>
    <col min="9719" max="9719" width="13.1640625" style="279" customWidth="1"/>
    <col min="9720" max="9720" width="6.83203125" style="279" customWidth="1"/>
    <col min="9721" max="9721" width="10.1640625" style="279" customWidth="1"/>
    <col min="9722" max="9724" width="11.33203125" style="279" customWidth="1"/>
    <col min="9725" max="9725" width="8.6640625" style="279" customWidth="1"/>
    <col min="9726" max="9726" width="9.6640625" style="279" customWidth="1"/>
    <col min="9727" max="9727" width="8.33203125" style="279" customWidth="1"/>
    <col min="9728" max="9728" width="8.1640625" style="279" customWidth="1"/>
    <col min="9729" max="9729" width="4.1640625" style="279" customWidth="1"/>
    <col min="9730" max="9730" width="14.83203125" style="279" customWidth="1"/>
    <col min="9731" max="9733" width="13.1640625" style="279" customWidth="1"/>
    <col min="9734" max="9734" width="12.33203125" style="279" customWidth="1"/>
    <col min="9735" max="9735" width="12" style="279" customWidth="1"/>
    <col min="9736" max="9736" width="6.6640625" style="279" customWidth="1"/>
    <col min="9737" max="9739" width="9.33203125" style="279"/>
    <col min="9740" max="9740" width="8.83203125" style="279" customWidth="1"/>
    <col min="9741" max="9741" width="29" style="279" customWidth="1"/>
    <col min="9742" max="9742" width="5" style="279" customWidth="1"/>
    <col min="9743" max="9743" width="9.6640625" style="279" customWidth="1"/>
    <col min="9744" max="9744" width="10.1640625" style="279" customWidth="1"/>
    <col min="9745" max="9746" width="9.33203125" style="279"/>
    <col min="9747" max="9747" width="23.5" style="279" customWidth="1"/>
    <col min="9748" max="9970" width="9.33203125" style="279"/>
    <col min="9971" max="9971" width="7.83203125" style="279" customWidth="1"/>
    <col min="9972" max="9972" width="4.33203125" style="279" customWidth="1"/>
    <col min="9973" max="9973" width="15.1640625" style="279" customWidth="1"/>
    <col min="9974" max="9974" width="53.33203125" style="279" customWidth="1"/>
    <col min="9975" max="9975" width="13.1640625" style="279" customWidth="1"/>
    <col min="9976" max="9976" width="6.83203125" style="279" customWidth="1"/>
    <col min="9977" max="9977" width="10.1640625" style="279" customWidth="1"/>
    <col min="9978" max="9980" width="11.33203125" style="279" customWidth="1"/>
    <col min="9981" max="9981" width="8.6640625" style="279" customWidth="1"/>
    <col min="9982" max="9982" width="9.6640625" style="279" customWidth="1"/>
    <col min="9983" max="9983" width="8.33203125" style="279" customWidth="1"/>
    <col min="9984" max="9984" width="8.1640625" style="279" customWidth="1"/>
    <col min="9985" max="9985" width="4.1640625" style="279" customWidth="1"/>
    <col min="9986" max="9986" width="14.83203125" style="279" customWidth="1"/>
    <col min="9987" max="9989" width="13.1640625" style="279" customWidth="1"/>
    <col min="9990" max="9990" width="12.33203125" style="279" customWidth="1"/>
    <col min="9991" max="9991" width="12" style="279" customWidth="1"/>
    <col min="9992" max="9992" width="6.6640625" style="279" customWidth="1"/>
    <col min="9993" max="9995" width="9.33203125" style="279"/>
    <col min="9996" max="9996" width="8.83203125" style="279" customWidth="1"/>
    <col min="9997" max="9997" width="29" style="279" customWidth="1"/>
    <col min="9998" max="9998" width="5" style="279" customWidth="1"/>
    <col min="9999" max="9999" width="9.6640625" style="279" customWidth="1"/>
    <col min="10000" max="10000" width="10.1640625" style="279" customWidth="1"/>
    <col min="10001" max="10002" width="9.33203125" style="279"/>
    <col min="10003" max="10003" width="23.5" style="279" customWidth="1"/>
    <col min="10004" max="10226" width="9.33203125" style="279"/>
    <col min="10227" max="10227" width="7.83203125" style="279" customWidth="1"/>
    <col min="10228" max="10228" width="4.33203125" style="279" customWidth="1"/>
    <col min="10229" max="10229" width="15.1640625" style="279" customWidth="1"/>
    <col min="10230" max="10230" width="53.33203125" style="279" customWidth="1"/>
    <col min="10231" max="10231" width="13.1640625" style="279" customWidth="1"/>
    <col min="10232" max="10232" width="6.83203125" style="279" customWidth="1"/>
    <col min="10233" max="10233" width="10.1640625" style="279" customWidth="1"/>
    <col min="10234" max="10236" width="11.33203125" style="279" customWidth="1"/>
    <col min="10237" max="10237" width="8.6640625" style="279" customWidth="1"/>
    <col min="10238" max="10238" width="9.6640625" style="279" customWidth="1"/>
    <col min="10239" max="10239" width="8.33203125" style="279" customWidth="1"/>
    <col min="10240" max="10240" width="8.1640625" style="279" customWidth="1"/>
    <col min="10241" max="10241" width="4.1640625" style="279" customWidth="1"/>
    <col min="10242" max="10242" width="14.83203125" style="279" customWidth="1"/>
    <col min="10243" max="10245" width="13.1640625" style="279" customWidth="1"/>
    <col min="10246" max="10246" width="12.33203125" style="279" customWidth="1"/>
    <col min="10247" max="10247" width="12" style="279" customWidth="1"/>
    <col min="10248" max="10248" width="6.6640625" style="279" customWidth="1"/>
    <col min="10249" max="10251" width="9.33203125" style="279"/>
    <col min="10252" max="10252" width="8.83203125" style="279" customWidth="1"/>
    <col min="10253" max="10253" width="29" style="279" customWidth="1"/>
    <col min="10254" max="10254" width="5" style="279" customWidth="1"/>
    <col min="10255" max="10255" width="9.6640625" style="279" customWidth="1"/>
    <col min="10256" max="10256" width="10.1640625" style="279" customWidth="1"/>
    <col min="10257" max="10258" width="9.33203125" style="279"/>
    <col min="10259" max="10259" width="23.5" style="279" customWidth="1"/>
    <col min="10260" max="10482" width="9.33203125" style="279"/>
    <col min="10483" max="10483" width="7.83203125" style="279" customWidth="1"/>
    <col min="10484" max="10484" width="4.33203125" style="279" customWidth="1"/>
    <col min="10485" max="10485" width="15.1640625" style="279" customWidth="1"/>
    <col min="10486" max="10486" width="53.33203125" style="279" customWidth="1"/>
    <col min="10487" max="10487" width="13.1640625" style="279" customWidth="1"/>
    <col min="10488" max="10488" width="6.83203125" style="279" customWidth="1"/>
    <col min="10489" max="10489" width="10.1640625" style="279" customWidth="1"/>
    <col min="10490" max="10492" width="11.33203125" style="279" customWidth="1"/>
    <col min="10493" max="10493" width="8.6640625" style="279" customWidth="1"/>
    <col min="10494" max="10494" width="9.6640625" style="279" customWidth="1"/>
    <col min="10495" max="10495" width="8.33203125" style="279" customWidth="1"/>
    <col min="10496" max="10496" width="8.1640625" style="279" customWidth="1"/>
    <col min="10497" max="10497" width="4.1640625" style="279" customWidth="1"/>
    <col min="10498" max="10498" width="14.83203125" style="279" customWidth="1"/>
    <col min="10499" max="10501" width="13.1640625" style="279" customWidth="1"/>
    <col min="10502" max="10502" width="12.33203125" style="279" customWidth="1"/>
    <col min="10503" max="10503" width="12" style="279" customWidth="1"/>
    <col min="10504" max="10504" width="6.6640625" style="279" customWidth="1"/>
    <col min="10505" max="10507" width="9.33203125" style="279"/>
    <col min="10508" max="10508" width="8.83203125" style="279" customWidth="1"/>
    <col min="10509" max="10509" width="29" style="279" customWidth="1"/>
    <col min="10510" max="10510" width="5" style="279" customWidth="1"/>
    <col min="10511" max="10511" width="9.6640625" style="279" customWidth="1"/>
    <col min="10512" max="10512" width="10.1640625" style="279" customWidth="1"/>
    <col min="10513" max="10514" width="9.33203125" style="279"/>
    <col min="10515" max="10515" width="23.5" style="279" customWidth="1"/>
    <col min="10516" max="10738" width="9.33203125" style="279"/>
    <col min="10739" max="10739" width="7.83203125" style="279" customWidth="1"/>
    <col min="10740" max="10740" width="4.33203125" style="279" customWidth="1"/>
    <col min="10741" max="10741" width="15.1640625" style="279" customWidth="1"/>
    <col min="10742" max="10742" width="53.33203125" style="279" customWidth="1"/>
    <col min="10743" max="10743" width="13.1640625" style="279" customWidth="1"/>
    <col min="10744" max="10744" width="6.83203125" style="279" customWidth="1"/>
    <col min="10745" max="10745" width="10.1640625" style="279" customWidth="1"/>
    <col min="10746" max="10748" width="11.33203125" style="279" customWidth="1"/>
    <col min="10749" max="10749" width="8.6640625" style="279" customWidth="1"/>
    <col min="10750" max="10750" width="9.6640625" style="279" customWidth="1"/>
    <col min="10751" max="10751" width="8.33203125" style="279" customWidth="1"/>
    <col min="10752" max="10752" width="8.1640625" style="279" customWidth="1"/>
    <col min="10753" max="10753" width="4.1640625" style="279" customWidth="1"/>
    <col min="10754" max="10754" width="14.83203125" style="279" customWidth="1"/>
    <col min="10755" max="10757" width="13.1640625" style="279" customWidth="1"/>
    <col min="10758" max="10758" width="12.33203125" style="279" customWidth="1"/>
    <col min="10759" max="10759" width="12" style="279" customWidth="1"/>
    <col min="10760" max="10760" width="6.6640625" style="279" customWidth="1"/>
    <col min="10761" max="10763" width="9.33203125" style="279"/>
    <col min="10764" max="10764" width="8.83203125" style="279" customWidth="1"/>
    <col min="10765" max="10765" width="29" style="279" customWidth="1"/>
    <col min="10766" max="10766" width="5" style="279" customWidth="1"/>
    <col min="10767" max="10767" width="9.6640625" style="279" customWidth="1"/>
    <col min="10768" max="10768" width="10.1640625" style="279" customWidth="1"/>
    <col min="10769" max="10770" width="9.33203125" style="279"/>
    <col min="10771" max="10771" width="23.5" style="279" customWidth="1"/>
    <col min="10772" max="10994" width="9.33203125" style="279"/>
    <col min="10995" max="10995" width="7.83203125" style="279" customWidth="1"/>
    <col min="10996" max="10996" width="4.33203125" style="279" customWidth="1"/>
    <col min="10997" max="10997" width="15.1640625" style="279" customWidth="1"/>
    <col min="10998" max="10998" width="53.33203125" style="279" customWidth="1"/>
    <col min="10999" max="10999" width="13.1640625" style="279" customWidth="1"/>
    <col min="11000" max="11000" width="6.83203125" style="279" customWidth="1"/>
    <col min="11001" max="11001" width="10.1640625" style="279" customWidth="1"/>
    <col min="11002" max="11004" width="11.33203125" style="279" customWidth="1"/>
    <col min="11005" max="11005" width="8.6640625" style="279" customWidth="1"/>
    <col min="11006" max="11006" width="9.6640625" style="279" customWidth="1"/>
    <col min="11007" max="11007" width="8.33203125" style="279" customWidth="1"/>
    <col min="11008" max="11008" width="8.1640625" style="279" customWidth="1"/>
    <col min="11009" max="11009" width="4.1640625" style="279" customWidth="1"/>
    <col min="11010" max="11010" width="14.83203125" style="279" customWidth="1"/>
    <col min="11011" max="11013" width="13.1640625" style="279" customWidth="1"/>
    <col min="11014" max="11014" width="12.33203125" style="279" customWidth="1"/>
    <col min="11015" max="11015" width="12" style="279" customWidth="1"/>
    <col min="11016" max="11016" width="6.6640625" style="279" customWidth="1"/>
    <col min="11017" max="11019" width="9.33203125" style="279"/>
    <col min="11020" max="11020" width="8.83203125" style="279" customWidth="1"/>
    <col min="11021" max="11021" width="29" style="279" customWidth="1"/>
    <col min="11022" max="11022" width="5" style="279" customWidth="1"/>
    <col min="11023" max="11023" width="9.6640625" style="279" customWidth="1"/>
    <col min="11024" max="11024" width="10.1640625" style="279" customWidth="1"/>
    <col min="11025" max="11026" width="9.33203125" style="279"/>
    <col min="11027" max="11027" width="23.5" style="279" customWidth="1"/>
    <col min="11028" max="11250" width="9.33203125" style="279"/>
    <col min="11251" max="11251" width="7.83203125" style="279" customWidth="1"/>
    <col min="11252" max="11252" width="4.33203125" style="279" customWidth="1"/>
    <col min="11253" max="11253" width="15.1640625" style="279" customWidth="1"/>
    <col min="11254" max="11254" width="53.33203125" style="279" customWidth="1"/>
    <col min="11255" max="11255" width="13.1640625" style="279" customWidth="1"/>
    <col min="11256" max="11256" width="6.83203125" style="279" customWidth="1"/>
    <col min="11257" max="11257" width="10.1640625" style="279" customWidth="1"/>
    <col min="11258" max="11260" width="11.33203125" style="279" customWidth="1"/>
    <col min="11261" max="11261" width="8.6640625" style="279" customWidth="1"/>
    <col min="11262" max="11262" width="9.6640625" style="279" customWidth="1"/>
    <col min="11263" max="11263" width="8.33203125" style="279" customWidth="1"/>
    <col min="11264" max="11264" width="8.1640625" style="279" customWidth="1"/>
    <col min="11265" max="11265" width="4.1640625" style="279" customWidth="1"/>
    <col min="11266" max="11266" width="14.83203125" style="279" customWidth="1"/>
    <col min="11267" max="11269" width="13.1640625" style="279" customWidth="1"/>
    <col min="11270" max="11270" width="12.33203125" style="279" customWidth="1"/>
    <col min="11271" max="11271" width="12" style="279" customWidth="1"/>
    <col min="11272" max="11272" width="6.6640625" style="279" customWidth="1"/>
    <col min="11273" max="11275" width="9.33203125" style="279"/>
    <col min="11276" max="11276" width="8.83203125" style="279" customWidth="1"/>
    <col min="11277" max="11277" width="29" style="279" customWidth="1"/>
    <col min="11278" max="11278" width="5" style="279" customWidth="1"/>
    <col min="11279" max="11279" width="9.6640625" style="279" customWidth="1"/>
    <col min="11280" max="11280" width="10.1640625" style="279" customWidth="1"/>
    <col min="11281" max="11282" width="9.33203125" style="279"/>
    <col min="11283" max="11283" width="23.5" style="279" customWidth="1"/>
    <col min="11284" max="11506" width="9.33203125" style="279"/>
    <col min="11507" max="11507" width="7.83203125" style="279" customWidth="1"/>
    <col min="11508" max="11508" width="4.33203125" style="279" customWidth="1"/>
    <col min="11509" max="11509" width="15.1640625" style="279" customWidth="1"/>
    <col min="11510" max="11510" width="53.33203125" style="279" customWidth="1"/>
    <col min="11511" max="11511" width="13.1640625" style="279" customWidth="1"/>
    <col min="11512" max="11512" width="6.83203125" style="279" customWidth="1"/>
    <col min="11513" max="11513" width="10.1640625" style="279" customWidth="1"/>
    <col min="11514" max="11516" width="11.33203125" style="279" customWidth="1"/>
    <col min="11517" max="11517" width="8.6640625" style="279" customWidth="1"/>
    <col min="11518" max="11518" width="9.6640625" style="279" customWidth="1"/>
    <col min="11519" max="11519" width="8.33203125" style="279" customWidth="1"/>
    <col min="11520" max="11520" width="8.1640625" style="279" customWidth="1"/>
    <col min="11521" max="11521" width="4.1640625" style="279" customWidth="1"/>
    <col min="11522" max="11522" width="14.83203125" style="279" customWidth="1"/>
    <col min="11523" max="11525" width="13.1640625" style="279" customWidth="1"/>
    <col min="11526" max="11526" width="12.33203125" style="279" customWidth="1"/>
    <col min="11527" max="11527" width="12" style="279" customWidth="1"/>
    <col min="11528" max="11528" width="6.6640625" style="279" customWidth="1"/>
    <col min="11529" max="11531" width="9.33203125" style="279"/>
    <col min="11532" max="11532" width="8.83203125" style="279" customWidth="1"/>
    <col min="11533" max="11533" width="29" style="279" customWidth="1"/>
    <col min="11534" max="11534" width="5" style="279" customWidth="1"/>
    <col min="11535" max="11535" width="9.6640625" style="279" customWidth="1"/>
    <col min="11536" max="11536" width="10.1640625" style="279" customWidth="1"/>
    <col min="11537" max="11538" width="9.33203125" style="279"/>
    <col min="11539" max="11539" width="23.5" style="279" customWidth="1"/>
    <col min="11540" max="11762" width="9.33203125" style="279"/>
    <col min="11763" max="11763" width="7.83203125" style="279" customWidth="1"/>
    <col min="11764" max="11764" width="4.33203125" style="279" customWidth="1"/>
    <col min="11765" max="11765" width="15.1640625" style="279" customWidth="1"/>
    <col min="11766" max="11766" width="53.33203125" style="279" customWidth="1"/>
    <col min="11767" max="11767" width="13.1640625" style="279" customWidth="1"/>
    <col min="11768" max="11768" width="6.83203125" style="279" customWidth="1"/>
    <col min="11769" max="11769" width="10.1640625" style="279" customWidth="1"/>
    <col min="11770" max="11772" width="11.33203125" style="279" customWidth="1"/>
    <col min="11773" max="11773" width="8.6640625" style="279" customWidth="1"/>
    <col min="11774" max="11774" width="9.6640625" style="279" customWidth="1"/>
    <col min="11775" max="11775" width="8.33203125" style="279" customWidth="1"/>
    <col min="11776" max="11776" width="8.1640625" style="279" customWidth="1"/>
    <col min="11777" max="11777" width="4.1640625" style="279" customWidth="1"/>
    <col min="11778" max="11778" width="14.83203125" style="279" customWidth="1"/>
    <col min="11779" max="11781" width="13.1640625" style="279" customWidth="1"/>
    <col min="11782" max="11782" width="12.33203125" style="279" customWidth="1"/>
    <col min="11783" max="11783" width="12" style="279" customWidth="1"/>
    <col min="11784" max="11784" width="6.6640625" style="279" customWidth="1"/>
    <col min="11785" max="11787" width="9.33203125" style="279"/>
    <col min="11788" max="11788" width="8.83203125" style="279" customWidth="1"/>
    <col min="11789" max="11789" width="29" style="279" customWidth="1"/>
    <col min="11790" max="11790" width="5" style="279" customWidth="1"/>
    <col min="11791" max="11791" width="9.6640625" style="279" customWidth="1"/>
    <col min="11792" max="11792" width="10.1640625" style="279" customWidth="1"/>
    <col min="11793" max="11794" width="9.33203125" style="279"/>
    <col min="11795" max="11795" width="23.5" style="279" customWidth="1"/>
    <col min="11796" max="12018" width="9.33203125" style="279"/>
    <col min="12019" max="12019" width="7.83203125" style="279" customWidth="1"/>
    <col min="12020" max="12020" width="4.33203125" style="279" customWidth="1"/>
    <col min="12021" max="12021" width="15.1640625" style="279" customWidth="1"/>
    <col min="12022" max="12022" width="53.33203125" style="279" customWidth="1"/>
    <col min="12023" max="12023" width="13.1640625" style="279" customWidth="1"/>
    <col min="12024" max="12024" width="6.83203125" style="279" customWidth="1"/>
    <col min="12025" max="12025" width="10.1640625" style="279" customWidth="1"/>
    <col min="12026" max="12028" width="11.33203125" style="279" customWidth="1"/>
    <col min="12029" max="12029" width="8.6640625" style="279" customWidth="1"/>
    <col min="12030" max="12030" width="9.6640625" style="279" customWidth="1"/>
    <col min="12031" max="12031" width="8.33203125" style="279" customWidth="1"/>
    <col min="12032" max="12032" width="8.1640625" style="279" customWidth="1"/>
    <col min="12033" max="12033" width="4.1640625" style="279" customWidth="1"/>
    <col min="12034" max="12034" width="14.83203125" style="279" customWidth="1"/>
    <col min="12035" max="12037" width="13.1640625" style="279" customWidth="1"/>
    <col min="12038" max="12038" width="12.33203125" style="279" customWidth="1"/>
    <col min="12039" max="12039" width="12" style="279" customWidth="1"/>
    <col min="12040" max="12040" width="6.6640625" style="279" customWidth="1"/>
    <col min="12041" max="12043" width="9.33203125" style="279"/>
    <col min="12044" max="12044" width="8.83203125" style="279" customWidth="1"/>
    <col min="12045" max="12045" width="29" style="279" customWidth="1"/>
    <col min="12046" max="12046" width="5" style="279" customWidth="1"/>
    <col min="12047" max="12047" width="9.6640625" style="279" customWidth="1"/>
    <col min="12048" max="12048" width="10.1640625" style="279" customWidth="1"/>
    <col min="12049" max="12050" width="9.33203125" style="279"/>
    <col min="12051" max="12051" width="23.5" style="279" customWidth="1"/>
    <col min="12052" max="12274" width="9.33203125" style="279"/>
    <col min="12275" max="12275" width="7.83203125" style="279" customWidth="1"/>
    <col min="12276" max="12276" width="4.33203125" style="279" customWidth="1"/>
    <col min="12277" max="12277" width="15.1640625" style="279" customWidth="1"/>
    <col min="12278" max="12278" width="53.33203125" style="279" customWidth="1"/>
    <col min="12279" max="12279" width="13.1640625" style="279" customWidth="1"/>
    <col min="12280" max="12280" width="6.83203125" style="279" customWidth="1"/>
    <col min="12281" max="12281" width="10.1640625" style="279" customWidth="1"/>
    <col min="12282" max="12284" width="11.33203125" style="279" customWidth="1"/>
    <col min="12285" max="12285" width="8.6640625" style="279" customWidth="1"/>
    <col min="12286" max="12286" width="9.6640625" style="279" customWidth="1"/>
    <col min="12287" max="12287" width="8.33203125" style="279" customWidth="1"/>
    <col min="12288" max="12288" width="8.1640625" style="279" customWidth="1"/>
    <col min="12289" max="12289" width="4.1640625" style="279" customWidth="1"/>
    <col min="12290" max="12290" width="14.83203125" style="279" customWidth="1"/>
    <col min="12291" max="12293" width="13.1640625" style="279" customWidth="1"/>
    <col min="12294" max="12294" width="12.33203125" style="279" customWidth="1"/>
    <col min="12295" max="12295" width="12" style="279" customWidth="1"/>
    <col min="12296" max="12296" width="6.6640625" style="279" customWidth="1"/>
    <col min="12297" max="12299" width="9.33203125" style="279"/>
    <col min="12300" max="12300" width="8.83203125" style="279" customWidth="1"/>
    <col min="12301" max="12301" width="29" style="279" customWidth="1"/>
    <col min="12302" max="12302" width="5" style="279" customWidth="1"/>
    <col min="12303" max="12303" width="9.6640625" style="279" customWidth="1"/>
    <col min="12304" max="12304" width="10.1640625" style="279" customWidth="1"/>
    <col min="12305" max="12306" width="9.33203125" style="279"/>
    <col min="12307" max="12307" width="23.5" style="279" customWidth="1"/>
    <col min="12308" max="12530" width="9.33203125" style="279"/>
    <col min="12531" max="12531" width="7.83203125" style="279" customWidth="1"/>
    <col min="12532" max="12532" width="4.33203125" style="279" customWidth="1"/>
    <col min="12533" max="12533" width="15.1640625" style="279" customWidth="1"/>
    <col min="12534" max="12534" width="53.33203125" style="279" customWidth="1"/>
    <col min="12535" max="12535" width="13.1640625" style="279" customWidth="1"/>
    <col min="12536" max="12536" width="6.83203125" style="279" customWidth="1"/>
    <col min="12537" max="12537" width="10.1640625" style="279" customWidth="1"/>
    <col min="12538" max="12540" width="11.33203125" style="279" customWidth="1"/>
    <col min="12541" max="12541" width="8.6640625" style="279" customWidth="1"/>
    <col min="12542" max="12542" width="9.6640625" style="279" customWidth="1"/>
    <col min="12543" max="12543" width="8.33203125" style="279" customWidth="1"/>
    <col min="12544" max="12544" width="8.1640625" style="279" customWidth="1"/>
    <col min="12545" max="12545" width="4.1640625" style="279" customWidth="1"/>
    <col min="12546" max="12546" width="14.83203125" style="279" customWidth="1"/>
    <col min="12547" max="12549" width="13.1640625" style="279" customWidth="1"/>
    <col min="12550" max="12550" width="12.33203125" style="279" customWidth="1"/>
    <col min="12551" max="12551" width="12" style="279" customWidth="1"/>
    <col min="12552" max="12552" width="6.6640625" style="279" customWidth="1"/>
    <col min="12553" max="12555" width="9.33203125" style="279"/>
    <col min="12556" max="12556" width="8.83203125" style="279" customWidth="1"/>
    <col min="12557" max="12557" width="29" style="279" customWidth="1"/>
    <col min="12558" max="12558" width="5" style="279" customWidth="1"/>
    <col min="12559" max="12559" width="9.6640625" style="279" customWidth="1"/>
    <col min="12560" max="12560" width="10.1640625" style="279" customWidth="1"/>
    <col min="12561" max="12562" width="9.33203125" style="279"/>
    <col min="12563" max="12563" width="23.5" style="279" customWidth="1"/>
    <col min="12564" max="12786" width="9.33203125" style="279"/>
    <col min="12787" max="12787" width="7.83203125" style="279" customWidth="1"/>
    <col min="12788" max="12788" width="4.33203125" style="279" customWidth="1"/>
    <col min="12789" max="12789" width="15.1640625" style="279" customWidth="1"/>
    <col min="12790" max="12790" width="53.33203125" style="279" customWidth="1"/>
    <col min="12791" max="12791" width="13.1640625" style="279" customWidth="1"/>
    <col min="12792" max="12792" width="6.83203125" style="279" customWidth="1"/>
    <col min="12793" max="12793" width="10.1640625" style="279" customWidth="1"/>
    <col min="12794" max="12796" width="11.33203125" style="279" customWidth="1"/>
    <col min="12797" max="12797" width="8.6640625" style="279" customWidth="1"/>
    <col min="12798" max="12798" width="9.6640625" style="279" customWidth="1"/>
    <col min="12799" max="12799" width="8.33203125" style="279" customWidth="1"/>
    <col min="12800" max="12800" width="8.1640625" style="279" customWidth="1"/>
    <col min="12801" max="12801" width="4.1640625" style="279" customWidth="1"/>
    <col min="12802" max="12802" width="14.83203125" style="279" customWidth="1"/>
    <col min="12803" max="12805" width="13.1640625" style="279" customWidth="1"/>
    <col min="12806" max="12806" width="12.33203125" style="279" customWidth="1"/>
    <col min="12807" max="12807" width="12" style="279" customWidth="1"/>
    <col min="12808" max="12808" width="6.6640625" style="279" customWidth="1"/>
    <col min="12809" max="12811" width="9.33203125" style="279"/>
    <col min="12812" max="12812" width="8.83203125" style="279" customWidth="1"/>
    <col min="12813" max="12813" width="29" style="279" customWidth="1"/>
    <col min="12814" max="12814" width="5" style="279" customWidth="1"/>
    <col min="12815" max="12815" width="9.6640625" style="279" customWidth="1"/>
    <col min="12816" max="12816" width="10.1640625" style="279" customWidth="1"/>
    <col min="12817" max="12818" width="9.33203125" style="279"/>
    <col min="12819" max="12819" width="23.5" style="279" customWidth="1"/>
    <col min="12820" max="13042" width="9.33203125" style="279"/>
    <col min="13043" max="13043" width="7.83203125" style="279" customWidth="1"/>
    <col min="13044" max="13044" width="4.33203125" style="279" customWidth="1"/>
    <col min="13045" max="13045" width="15.1640625" style="279" customWidth="1"/>
    <col min="13046" max="13046" width="53.33203125" style="279" customWidth="1"/>
    <col min="13047" max="13047" width="13.1640625" style="279" customWidth="1"/>
    <col min="13048" max="13048" width="6.83203125" style="279" customWidth="1"/>
    <col min="13049" max="13049" width="10.1640625" style="279" customWidth="1"/>
    <col min="13050" max="13052" width="11.33203125" style="279" customWidth="1"/>
    <col min="13053" max="13053" width="8.6640625" style="279" customWidth="1"/>
    <col min="13054" max="13054" width="9.6640625" style="279" customWidth="1"/>
    <col min="13055" max="13055" width="8.33203125" style="279" customWidth="1"/>
    <col min="13056" max="13056" width="8.1640625" style="279" customWidth="1"/>
    <col min="13057" max="13057" width="4.1640625" style="279" customWidth="1"/>
    <col min="13058" max="13058" width="14.83203125" style="279" customWidth="1"/>
    <col min="13059" max="13061" width="13.1640625" style="279" customWidth="1"/>
    <col min="13062" max="13062" width="12.33203125" style="279" customWidth="1"/>
    <col min="13063" max="13063" width="12" style="279" customWidth="1"/>
    <col min="13064" max="13064" width="6.6640625" style="279" customWidth="1"/>
    <col min="13065" max="13067" width="9.33203125" style="279"/>
    <col min="13068" max="13068" width="8.83203125" style="279" customWidth="1"/>
    <col min="13069" max="13069" width="29" style="279" customWidth="1"/>
    <col min="13070" max="13070" width="5" style="279" customWidth="1"/>
    <col min="13071" max="13071" width="9.6640625" style="279" customWidth="1"/>
    <col min="13072" max="13072" width="10.1640625" style="279" customWidth="1"/>
    <col min="13073" max="13074" width="9.33203125" style="279"/>
    <col min="13075" max="13075" width="23.5" style="279" customWidth="1"/>
    <col min="13076" max="13298" width="9.33203125" style="279"/>
    <col min="13299" max="13299" width="7.83203125" style="279" customWidth="1"/>
    <col min="13300" max="13300" width="4.33203125" style="279" customWidth="1"/>
    <col min="13301" max="13301" width="15.1640625" style="279" customWidth="1"/>
    <col min="13302" max="13302" width="53.33203125" style="279" customWidth="1"/>
    <col min="13303" max="13303" width="13.1640625" style="279" customWidth="1"/>
    <col min="13304" max="13304" width="6.83203125" style="279" customWidth="1"/>
    <col min="13305" max="13305" width="10.1640625" style="279" customWidth="1"/>
    <col min="13306" max="13308" width="11.33203125" style="279" customWidth="1"/>
    <col min="13309" max="13309" width="8.6640625" style="279" customWidth="1"/>
    <col min="13310" max="13310" width="9.6640625" style="279" customWidth="1"/>
    <col min="13311" max="13311" width="8.33203125" style="279" customWidth="1"/>
    <col min="13312" max="13312" width="8.1640625" style="279" customWidth="1"/>
    <col min="13313" max="13313" width="4.1640625" style="279" customWidth="1"/>
    <col min="13314" max="13314" width="14.83203125" style="279" customWidth="1"/>
    <col min="13315" max="13317" width="13.1640625" style="279" customWidth="1"/>
    <col min="13318" max="13318" width="12.33203125" style="279" customWidth="1"/>
    <col min="13319" max="13319" width="12" style="279" customWidth="1"/>
    <col min="13320" max="13320" width="6.6640625" style="279" customWidth="1"/>
    <col min="13321" max="13323" width="9.33203125" style="279"/>
    <col min="13324" max="13324" width="8.83203125" style="279" customWidth="1"/>
    <col min="13325" max="13325" width="29" style="279" customWidth="1"/>
    <col min="13326" max="13326" width="5" style="279" customWidth="1"/>
    <col min="13327" max="13327" width="9.6640625" style="279" customWidth="1"/>
    <col min="13328" max="13328" width="10.1640625" style="279" customWidth="1"/>
    <col min="13329" max="13330" width="9.33203125" style="279"/>
    <col min="13331" max="13331" width="23.5" style="279" customWidth="1"/>
    <col min="13332" max="13554" width="9.33203125" style="279"/>
    <col min="13555" max="13555" width="7.83203125" style="279" customWidth="1"/>
    <col min="13556" max="13556" width="4.33203125" style="279" customWidth="1"/>
    <col min="13557" max="13557" width="15.1640625" style="279" customWidth="1"/>
    <col min="13558" max="13558" width="53.33203125" style="279" customWidth="1"/>
    <col min="13559" max="13559" width="13.1640625" style="279" customWidth="1"/>
    <col min="13560" max="13560" width="6.83203125" style="279" customWidth="1"/>
    <col min="13561" max="13561" width="10.1640625" style="279" customWidth="1"/>
    <col min="13562" max="13564" width="11.33203125" style="279" customWidth="1"/>
    <col min="13565" max="13565" width="8.6640625" style="279" customWidth="1"/>
    <col min="13566" max="13566" width="9.6640625" style="279" customWidth="1"/>
    <col min="13567" max="13567" width="8.33203125" style="279" customWidth="1"/>
    <col min="13568" max="13568" width="8.1640625" style="279" customWidth="1"/>
    <col min="13569" max="13569" width="4.1640625" style="279" customWidth="1"/>
    <col min="13570" max="13570" width="14.83203125" style="279" customWidth="1"/>
    <col min="13571" max="13573" width="13.1640625" style="279" customWidth="1"/>
    <col min="13574" max="13574" width="12.33203125" style="279" customWidth="1"/>
    <col min="13575" max="13575" width="12" style="279" customWidth="1"/>
    <col min="13576" max="13576" width="6.6640625" style="279" customWidth="1"/>
    <col min="13577" max="13579" width="9.33203125" style="279"/>
    <col min="13580" max="13580" width="8.83203125" style="279" customWidth="1"/>
    <col min="13581" max="13581" width="29" style="279" customWidth="1"/>
    <col min="13582" max="13582" width="5" style="279" customWidth="1"/>
    <col min="13583" max="13583" width="9.6640625" style="279" customWidth="1"/>
    <col min="13584" max="13584" width="10.1640625" style="279" customWidth="1"/>
    <col min="13585" max="13586" width="9.33203125" style="279"/>
    <col min="13587" max="13587" width="23.5" style="279" customWidth="1"/>
    <col min="13588" max="13810" width="9.33203125" style="279"/>
    <col min="13811" max="13811" width="7.83203125" style="279" customWidth="1"/>
    <col min="13812" max="13812" width="4.33203125" style="279" customWidth="1"/>
    <col min="13813" max="13813" width="15.1640625" style="279" customWidth="1"/>
    <col min="13814" max="13814" width="53.33203125" style="279" customWidth="1"/>
    <col min="13815" max="13815" width="13.1640625" style="279" customWidth="1"/>
    <col min="13816" max="13816" width="6.83203125" style="279" customWidth="1"/>
    <col min="13817" max="13817" width="10.1640625" style="279" customWidth="1"/>
    <col min="13818" max="13820" width="11.33203125" style="279" customWidth="1"/>
    <col min="13821" max="13821" width="8.6640625" style="279" customWidth="1"/>
    <col min="13822" max="13822" width="9.6640625" style="279" customWidth="1"/>
    <col min="13823" max="13823" width="8.33203125" style="279" customWidth="1"/>
    <col min="13824" max="13824" width="8.1640625" style="279" customWidth="1"/>
    <col min="13825" max="13825" width="4.1640625" style="279" customWidth="1"/>
    <col min="13826" max="13826" width="14.83203125" style="279" customWidth="1"/>
    <col min="13827" max="13829" width="13.1640625" style="279" customWidth="1"/>
    <col min="13830" max="13830" width="12.33203125" style="279" customWidth="1"/>
    <col min="13831" max="13831" width="12" style="279" customWidth="1"/>
    <col min="13832" max="13832" width="6.6640625" style="279" customWidth="1"/>
    <col min="13833" max="13835" width="9.33203125" style="279"/>
    <col min="13836" max="13836" width="8.83203125" style="279" customWidth="1"/>
    <col min="13837" max="13837" width="29" style="279" customWidth="1"/>
    <col min="13838" max="13838" width="5" style="279" customWidth="1"/>
    <col min="13839" max="13839" width="9.6640625" style="279" customWidth="1"/>
    <col min="13840" max="13840" width="10.1640625" style="279" customWidth="1"/>
    <col min="13841" max="13842" width="9.33203125" style="279"/>
    <col min="13843" max="13843" width="23.5" style="279" customWidth="1"/>
    <col min="13844" max="14066" width="9.33203125" style="279"/>
    <col min="14067" max="14067" width="7.83203125" style="279" customWidth="1"/>
    <col min="14068" max="14068" width="4.33203125" style="279" customWidth="1"/>
    <col min="14069" max="14069" width="15.1640625" style="279" customWidth="1"/>
    <col min="14070" max="14070" width="53.33203125" style="279" customWidth="1"/>
    <col min="14071" max="14071" width="13.1640625" style="279" customWidth="1"/>
    <col min="14072" max="14072" width="6.83203125" style="279" customWidth="1"/>
    <col min="14073" max="14073" width="10.1640625" style="279" customWidth="1"/>
    <col min="14074" max="14076" width="11.33203125" style="279" customWidth="1"/>
    <col min="14077" max="14077" width="8.6640625" style="279" customWidth="1"/>
    <col min="14078" max="14078" width="9.6640625" style="279" customWidth="1"/>
    <col min="14079" max="14079" width="8.33203125" style="279" customWidth="1"/>
    <col min="14080" max="14080" width="8.1640625" style="279" customWidth="1"/>
    <col min="14081" max="14081" width="4.1640625" style="279" customWidth="1"/>
    <col min="14082" max="14082" width="14.83203125" style="279" customWidth="1"/>
    <col min="14083" max="14085" width="13.1640625" style="279" customWidth="1"/>
    <col min="14086" max="14086" width="12.33203125" style="279" customWidth="1"/>
    <col min="14087" max="14087" width="12" style="279" customWidth="1"/>
    <col min="14088" max="14088" width="6.6640625" style="279" customWidth="1"/>
    <col min="14089" max="14091" width="9.33203125" style="279"/>
    <col min="14092" max="14092" width="8.83203125" style="279" customWidth="1"/>
    <col min="14093" max="14093" width="29" style="279" customWidth="1"/>
    <col min="14094" max="14094" width="5" style="279" customWidth="1"/>
    <col min="14095" max="14095" width="9.6640625" style="279" customWidth="1"/>
    <col min="14096" max="14096" width="10.1640625" style="279" customWidth="1"/>
    <col min="14097" max="14098" width="9.33203125" style="279"/>
    <col min="14099" max="14099" width="23.5" style="279" customWidth="1"/>
    <col min="14100" max="14322" width="9.33203125" style="279"/>
    <col min="14323" max="14323" width="7.83203125" style="279" customWidth="1"/>
    <col min="14324" max="14324" width="4.33203125" style="279" customWidth="1"/>
    <col min="14325" max="14325" width="15.1640625" style="279" customWidth="1"/>
    <col min="14326" max="14326" width="53.33203125" style="279" customWidth="1"/>
    <col min="14327" max="14327" width="13.1640625" style="279" customWidth="1"/>
    <col min="14328" max="14328" width="6.83203125" style="279" customWidth="1"/>
    <col min="14329" max="14329" width="10.1640625" style="279" customWidth="1"/>
    <col min="14330" max="14332" width="11.33203125" style="279" customWidth="1"/>
    <col min="14333" max="14333" width="8.6640625" style="279" customWidth="1"/>
    <col min="14334" max="14334" width="9.6640625" style="279" customWidth="1"/>
    <col min="14335" max="14335" width="8.33203125" style="279" customWidth="1"/>
    <col min="14336" max="14336" width="8.1640625" style="279" customWidth="1"/>
    <col min="14337" max="14337" width="4.1640625" style="279" customWidth="1"/>
    <col min="14338" max="14338" width="14.83203125" style="279" customWidth="1"/>
    <col min="14339" max="14341" width="13.1640625" style="279" customWidth="1"/>
    <col min="14342" max="14342" width="12.33203125" style="279" customWidth="1"/>
    <col min="14343" max="14343" width="12" style="279" customWidth="1"/>
    <col min="14344" max="14344" width="6.6640625" style="279" customWidth="1"/>
    <col min="14345" max="14347" width="9.33203125" style="279"/>
    <col min="14348" max="14348" width="8.83203125" style="279" customWidth="1"/>
    <col min="14349" max="14349" width="29" style="279" customWidth="1"/>
    <col min="14350" max="14350" width="5" style="279" customWidth="1"/>
    <col min="14351" max="14351" width="9.6640625" style="279" customWidth="1"/>
    <col min="14352" max="14352" width="10.1640625" style="279" customWidth="1"/>
    <col min="14353" max="14354" width="9.33203125" style="279"/>
    <col min="14355" max="14355" width="23.5" style="279" customWidth="1"/>
    <col min="14356" max="14578" width="9.33203125" style="279"/>
    <col min="14579" max="14579" width="7.83203125" style="279" customWidth="1"/>
    <col min="14580" max="14580" width="4.33203125" style="279" customWidth="1"/>
    <col min="14581" max="14581" width="15.1640625" style="279" customWidth="1"/>
    <col min="14582" max="14582" width="53.33203125" style="279" customWidth="1"/>
    <col min="14583" max="14583" width="13.1640625" style="279" customWidth="1"/>
    <col min="14584" max="14584" width="6.83203125" style="279" customWidth="1"/>
    <col min="14585" max="14585" width="10.1640625" style="279" customWidth="1"/>
    <col min="14586" max="14588" width="11.33203125" style="279" customWidth="1"/>
    <col min="14589" max="14589" width="8.6640625" style="279" customWidth="1"/>
    <col min="14590" max="14590" width="9.6640625" style="279" customWidth="1"/>
    <col min="14591" max="14591" width="8.33203125" style="279" customWidth="1"/>
    <col min="14592" max="14592" width="8.1640625" style="279" customWidth="1"/>
    <col min="14593" max="14593" width="4.1640625" style="279" customWidth="1"/>
    <col min="14594" max="14594" width="14.83203125" style="279" customWidth="1"/>
    <col min="14595" max="14597" width="13.1640625" style="279" customWidth="1"/>
    <col min="14598" max="14598" width="12.33203125" style="279" customWidth="1"/>
    <col min="14599" max="14599" width="12" style="279" customWidth="1"/>
    <col min="14600" max="14600" width="6.6640625" style="279" customWidth="1"/>
    <col min="14601" max="14603" width="9.33203125" style="279"/>
    <col min="14604" max="14604" width="8.83203125" style="279" customWidth="1"/>
    <col min="14605" max="14605" width="29" style="279" customWidth="1"/>
    <col min="14606" max="14606" width="5" style="279" customWidth="1"/>
    <col min="14607" max="14607" width="9.6640625" style="279" customWidth="1"/>
    <col min="14608" max="14608" width="10.1640625" style="279" customWidth="1"/>
    <col min="14609" max="14610" width="9.33203125" style="279"/>
    <col min="14611" max="14611" width="23.5" style="279" customWidth="1"/>
    <col min="14612" max="14834" width="9.33203125" style="279"/>
    <col min="14835" max="14835" width="7.83203125" style="279" customWidth="1"/>
    <col min="14836" max="14836" width="4.33203125" style="279" customWidth="1"/>
    <col min="14837" max="14837" width="15.1640625" style="279" customWidth="1"/>
    <col min="14838" max="14838" width="53.33203125" style="279" customWidth="1"/>
    <col min="14839" max="14839" width="13.1640625" style="279" customWidth="1"/>
    <col min="14840" max="14840" width="6.83203125" style="279" customWidth="1"/>
    <col min="14841" max="14841" width="10.1640625" style="279" customWidth="1"/>
    <col min="14842" max="14844" width="11.33203125" style="279" customWidth="1"/>
    <col min="14845" max="14845" width="8.6640625" style="279" customWidth="1"/>
    <col min="14846" max="14846" width="9.6640625" style="279" customWidth="1"/>
    <col min="14847" max="14847" width="8.33203125" style="279" customWidth="1"/>
    <col min="14848" max="14848" width="8.1640625" style="279" customWidth="1"/>
    <col min="14849" max="14849" width="4.1640625" style="279" customWidth="1"/>
    <col min="14850" max="14850" width="14.83203125" style="279" customWidth="1"/>
    <col min="14851" max="14853" width="13.1640625" style="279" customWidth="1"/>
    <col min="14854" max="14854" width="12.33203125" style="279" customWidth="1"/>
    <col min="14855" max="14855" width="12" style="279" customWidth="1"/>
    <col min="14856" max="14856" width="6.6640625" style="279" customWidth="1"/>
    <col min="14857" max="14859" width="9.33203125" style="279"/>
    <col min="14860" max="14860" width="8.83203125" style="279" customWidth="1"/>
    <col min="14861" max="14861" width="29" style="279" customWidth="1"/>
    <col min="14862" max="14862" width="5" style="279" customWidth="1"/>
    <col min="14863" max="14863" width="9.6640625" style="279" customWidth="1"/>
    <col min="14864" max="14864" width="10.1640625" style="279" customWidth="1"/>
    <col min="14865" max="14866" width="9.33203125" style="279"/>
    <col min="14867" max="14867" width="23.5" style="279" customWidth="1"/>
    <col min="14868" max="15090" width="9.33203125" style="279"/>
    <col min="15091" max="15091" width="7.83203125" style="279" customWidth="1"/>
    <col min="15092" max="15092" width="4.33203125" style="279" customWidth="1"/>
    <col min="15093" max="15093" width="15.1640625" style="279" customWidth="1"/>
    <col min="15094" max="15094" width="53.33203125" style="279" customWidth="1"/>
    <col min="15095" max="15095" width="13.1640625" style="279" customWidth="1"/>
    <col min="15096" max="15096" width="6.83203125" style="279" customWidth="1"/>
    <col min="15097" max="15097" width="10.1640625" style="279" customWidth="1"/>
    <col min="15098" max="15100" width="11.33203125" style="279" customWidth="1"/>
    <col min="15101" max="15101" width="8.6640625" style="279" customWidth="1"/>
    <col min="15102" max="15102" width="9.6640625" style="279" customWidth="1"/>
    <col min="15103" max="15103" width="8.33203125" style="279" customWidth="1"/>
    <col min="15104" max="15104" width="8.1640625" style="279" customWidth="1"/>
    <col min="15105" max="15105" width="4.1640625" style="279" customWidth="1"/>
    <col min="15106" max="15106" width="14.83203125" style="279" customWidth="1"/>
    <col min="15107" max="15109" width="13.1640625" style="279" customWidth="1"/>
    <col min="15110" max="15110" width="12.33203125" style="279" customWidth="1"/>
    <col min="15111" max="15111" width="12" style="279" customWidth="1"/>
    <col min="15112" max="15112" width="6.6640625" style="279" customWidth="1"/>
    <col min="15113" max="15115" width="9.33203125" style="279"/>
    <col min="15116" max="15116" width="8.83203125" style="279" customWidth="1"/>
    <col min="15117" max="15117" width="29" style="279" customWidth="1"/>
    <col min="15118" max="15118" width="5" style="279" customWidth="1"/>
    <col min="15119" max="15119" width="9.6640625" style="279" customWidth="1"/>
    <col min="15120" max="15120" width="10.1640625" style="279" customWidth="1"/>
    <col min="15121" max="15122" width="9.33203125" style="279"/>
    <col min="15123" max="15123" width="23.5" style="279" customWidth="1"/>
    <col min="15124" max="15346" width="9.33203125" style="279"/>
    <col min="15347" max="15347" width="7.83203125" style="279" customWidth="1"/>
    <col min="15348" max="15348" width="4.33203125" style="279" customWidth="1"/>
    <col min="15349" max="15349" width="15.1640625" style="279" customWidth="1"/>
    <col min="15350" max="15350" width="53.33203125" style="279" customWidth="1"/>
    <col min="15351" max="15351" width="13.1640625" style="279" customWidth="1"/>
    <col min="15352" max="15352" width="6.83203125" style="279" customWidth="1"/>
    <col min="15353" max="15353" width="10.1640625" style="279" customWidth="1"/>
    <col min="15354" max="15356" width="11.33203125" style="279" customWidth="1"/>
    <col min="15357" max="15357" width="8.6640625" style="279" customWidth="1"/>
    <col min="15358" max="15358" width="9.6640625" style="279" customWidth="1"/>
    <col min="15359" max="15359" width="8.33203125" style="279" customWidth="1"/>
    <col min="15360" max="15360" width="8.1640625" style="279" customWidth="1"/>
    <col min="15361" max="15361" width="4.1640625" style="279" customWidth="1"/>
    <col min="15362" max="15362" width="14.83203125" style="279" customWidth="1"/>
    <col min="15363" max="15365" width="13.1640625" style="279" customWidth="1"/>
    <col min="15366" max="15366" width="12.33203125" style="279" customWidth="1"/>
    <col min="15367" max="15367" width="12" style="279" customWidth="1"/>
    <col min="15368" max="15368" width="6.6640625" style="279" customWidth="1"/>
    <col min="15369" max="15371" width="9.33203125" style="279"/>
    <col min="15372" max="15372" width="8.83203125" style="279" customWidth="1"/>
    <col min="15373" max="15373" width="29" style="279" customWidth="1"/>
    <col min="15374" max="15374" width="5" style="279" customWidth="1"/>
    <col min="15375" max="15375" width="9.6640625" style="279" customWidth="1"/>
    <col min="15376" max="15376" width="10.1640625" style="279" customWidth="1"/>
    <col min="15377" max="15378" width="9.33203125" style="279"/>
    <col min="15379" max="15379" width="23.5" style="279" customWidth="1"/>
    <col min="15380" max="15602" width="9.33203125" style="279"/>
    <col min="15603" max="15603" width="7.83203125" style="279" customWidth="1"/>
    <col min="15604" max="15604" width="4.33203125" style="279" customWidth="1"/>
    <col min="15605" max="15605" width="15.1640625" style="279" customWidth="1"/>
    <col min="15606" max="15606" width="53.33203125" style="279" customWidth="1"/>
    <col min="15607" max="15607" width="13.1640625" style="279" customWidth="1"/>
    <col min="15608" max="15608" width="6.83203125" style="279" customWidth="1"/>
    <col min="15609" max="15609" width="10.1640625" style="279" customWidth="1"/>
    <col min="15610" max="15612" width="11.33203125" style="279" customWidth="1"/>
    <col min="15613" max="15613" width="8.6640625" style="279" customWidth="1"/>
    <col min="15614" max="15614" width="9.6640625" style="279" customWidth="1"/>
    <col min="15615" max="15615" width="8.33203125" style="279" customWidth="1"/>
    <col min="15616" max="15616" width="8.1640625" style="279" customWidth="1"/>
    <col min="15617" max="15617" width="4.1640625" style="279" customWidth="1"/>
    <col min="15618" max="15618" width="14.83203125" style="279" customWidth="1"/>
    <col min="15619" max="15621" width="13.1640625" style="279" customWidth="1"/>
    <col min="15622" max="15622" width="12.33203125" style="279" customWidth="1"/>
    <col min="15623" max="15623" width="12" style="279" customWidth="1"/>
    <col min="15624" max="15624" width="6.6640625" style="279" customWidth="1"/>
    <col min="15625" max="15627" width="9.33203125" style="279"/>
    <col min="15628" max="15628" width="8.83203125" style="279" customWidth="1"/>
    <col min="15629" max="15629" width="29" style="279" customWidth="1"/>
    <col min="15630" max="15630" width="5" style="279" customWidth="1"/>
    <col min="15631" max="15631" width="9.6640625" style="279" customWidth="1"/>
    <col min="15632" max="15632" width="10.1640625" style="279" customWidth="1"/>
    <col min="15633" max="15634" width="9.33203125" style="279"/>
    <col min="15635" max="15635" width="23.5" style="279" customWidth="1"/>
    <col min="15636" max="15858" width="9.33203125" style="279"/>
    <col min="15859" max="15859" width="7.83203125" style="279" customWidth="1"/>
    <col min="15860" max="15860" width="4.33203125" style="279" customWidth="1"/>
    <col min="15861" max="15861" width="15.1640625" style="279" customWidth="1"/>
    <col min="15862" max="15862" width="53.33203125" style="279" customWidth="1"/>
    <col min="15863" max="15863" width="13.1640625" style="279" customWidth="1"/>
    <col min="15864" max="15864" width="6.83203125" style="279" customWidth="1"/>
    <col min="15865" max="15865" width="10.1640625" style="279" customWidth="1"/>
    <col min="15866" max="15868" width="11.33203125" style="279" customWidth="1"/>
    <col min="15869" max="15869" width="8.6640625" style="279" customWidth="1"/>
    <col min="15870" max="15870" width="9.6640625" style="279" customWidth="1"/>
    <col min="15871" max="15871" width="8.33203125" style="279" customWidth="1"/>
    <col min="15872" max="15872" width="8.1640625" style="279" customWidth="1"/>
    <col min="15873" max="15873" width="4.1640625" style="279" customWidth="1"/>
    <col min="15874" max="15874" width="14.83203125" style="279" customWidth="1"/>
    <col min="15875" max="15877" width="13.1640625" style="279" customWidth="1"/>
    <col min="15878" max="15878" width="12.33203125" style="279" customWidth="1"/>
    <col min="15879" max="15879" width="12" style="279" customWidth="1"/>
    <col min="15880" max="15880" width="6.6640625" style="279" customWidth="1"/>
    <col min="15881" max="15883" width="9.33203125" style="279"/>
    <col min="15884" max="15884" width="8.83203125" style="279" customWidth="1"/>
    <col min="15885" max="15885" width="29" style="279" customWidth="1"/>
    <col min="15886" max="15886" width="5" style="279" customWidth="1"/>
    <col min="15887" max="15887" width="9.6640625" style="279" customWidth="1"/>
    <col min="15888" max="15888" width="10.1640625" style="279" customWidth="1"/>
    <col min="15889" max="15890" width="9.33203125" style="279"/>
    <col min="15891" max="15891" width="23.5" style="279" customWidth="1"/>
    <col min="15892" max="16114" width="9.33203125" style="279"/>
    <col min="16115" max="16115" width="7.83203125" style="279" customWidth="1"/>
    <col min="16116" max="16116" width="4.33203125" style="279" customWidth="1"/>
    <col min="16117" max="16117" width="15.1640625" style="279" customWidth="1"/>
    <col min="16118" max="16118" width="53.33203125" style="279" customWidth="1"/>
    <col min="16119" max="16119" width="13.1640625" style="279" customWidth="1"/>
    <col min="16120" max="16120" width="6.83203125" style="279" customWidth="1"/>
    <col min="16121" max="16121" width="10.1640625" style="279" customWidth="1"/>
    <col min="16122" max="16124" width="11.33203125" style="279" customWidth="1"/>
    <col min="16125" max="16125" width="8.6640625" style="279" customWidth="1"/>
    <col min="16126" max="16126" width="9.6640625" style="279" customWidth="1"/>
    <col min="16127" max="16127" width="8.33203125" style="279" customWidth="1"/>
    <col min="16128" max="16128" width="8.1640625" style="279" customWidth="1"/>
    <col min="16129" max="16129" width="4.1640625" style="279" customWidth="1"/>
    <col min="16130" max="16130" width="14.83203125" style="279" customWidth="1"/>
    <col min="16131" max="16133" width="13.1640625" style="279" customWidth="1"/>
    <col min="16134" max="16134" width="12.33203125" style="279" customWidth="1"/>
    <col min="16135" max="16135" width="12" style="279" customWidth="1"/>
    <col min="16136" max="16136" width="6.6640625" style="279" customWidth="1"/>
    <col min="16137" max="16139" width="9.33203125" style="279"/>
    <col min="16140" max="16140" width="8.83203125" style="279" customWidth="1"/>
    <col min="16141" max="16141" width="29" style="279" customWidth="1"/>
    <col min="16142" max="16142" width="5" style="279" customWidth="1"/>
    <col min="16143" max="16143" width="9.6640625" style="279" customWidth="1"/>
    <col min="16144" max="16144" width="10.1640625" style="279" customWidth="1"/>
    <col min="16145" max="16146" width="9.33203125" style="279"/>
    <col min="16147" max="16147" width="23.5" style="279" customWidth="1"/>
    <col min="16148" max="16384" width="9.33203125" style="279"/>
  </cols>
  <sheetData>
    <row r="1" spans="1:20">
      <c r="A1" s="277" t="s">
        <v>2746</v>
      </c>
      <c r="B1" s="279"/>
      <c r="C1" s="279"/>
      <c r="D1" s="279"/>
      <c r="E1" s="279"/>
      <c r="F1" s="279"/>
      <c r="G1" s="278"/>
      <c r="H1" s="279"/>
      <c r="I1" s="277" t="s">
        <v>1702</v>
      </c>
      <c r="J1" s="278"/>
      <c r="K1" s="281"/>
      <c r="L1" s="279"/>
      <c r="M1" s="279"/>
      <c r="N1" s="279"/>
      <c r="O1" s="279"/>
      <c r="P1" s="188" t="s">
        <v>1613</v>
      </c>
      <c r="Q1" s="188" t="s">
        <v>1614</v>
      </c>
      <c r="R1" s="279"/>
      <c r="S1" s="279"/>
      <c r="T1" s="279"/>
    </row>
    <row r="2" spans="1:20">
      <c r="A2" s="277" t="s">
        <v>1679</v>
      </c>
      <c r="B2" s="279"/>
      <c r="C2" s="279"/>
      <c r="D2" s="279"/>
      <c r="E2" s="279"/>
      <c r="F2" s="279"/>
      <c r="G2" s="278"/>
      <c r="H2" s="286"/>
      <c r="I2" s="277" t="s">
        <v>1680</v>
      </c>
      <c r="J2" s="278"/>
      <c r="K2" s="281"/>
      <c r="L2" s="279"/>
      <c r="M2" s="279"/>
      <c r="N2" s="279"/>
      <c r="O2" s="279"/>
      <c r="P2" s="193"/>
      <c r="Q2" s="194"/>
      <c r="R2" s="279"/>
      <c r="S2" s="279"/>
      <c r="T2" s="279"/>
    </row>
    <row r="3" spans="1:20">
      <c r="A3" s="277" t="s">
        <v>1682</v>
      </c>
      <c r="B3" s="279"/>
      <c r="C3" s="279"/>
      <c r="D3" s="279"/>
      <c r="E3" s="279"/>
      <c r="F3" s="279"/>
      <c r="G3" s="278"/>
      <c r="H3" s="279"/>
      <c r="I3" s="277" t="s">
        <v>2759</v>
      </c>
      <c r="J3" s="278"/>
      <c r="K3" s="281"/>
      <c r="L3" s="279"/>
      <c r="M3" s="279"/>
      <c r="N3" s="279"/>
      <c r="O3" s="279"/>
      <c r="P3" s="193" t="s">
        <v>1624</v>
      </c>
      <c r="Q3" s="194" t="s">
        <v>1625</v>
      </c>
      <c r="R3" s="279"/>
      <c r="S3" s="279"/>
      <c r="T3" s="279"/>
    </row>
    <row r="4" spans="1:20">
      <c r="A4" s="279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193"/>
      <c r="Q4" s="194"/>
      <c r="R4" s="279"/>
      <c r="S4" s="279"/>
      <c r="T4" s="279"/>
    </row>
    <row r="5" spans="1:20">
      <c r="A5" s="277" t="str">
        <f>'[2]Rek blesk'!A5</f>
        <v>Stavba : SOŠ PZ Košice, zateplenie bloku A a rekonštrukcia bloku E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193" t="s">
        <v>1624</v>
      </c>
      <c r="Q5" s="194" t="s">
        <v>1625</v>
      </c>
      <c r="R5" s="279"/>
      <c r="S5" s="279"/>
      <c r="T5" s="279"/>
    </row>
    <row r="6" spans="1:20">
      <c r="A6" s="277" t="s">
        <v>1703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</row>
    <row r="7" spans="1:20">
      <c r="A7" s="1519" t="s">
        <v>1704</v>
      </c>
      <c r="B7" s="1519"/>
      <c r="C7" s="1519"/>
      <c r="D7" s="1520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</row>
    <row r="8" spans="1:20">
      <c r="A8" s="1521" t="s">
        <v>1705</v>
      </c>
      <c r="B8" s="1521"/>
      <c r="C8" s="1521"/>
      <c r="D8" s="1521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</row>
    <row r="9" spans="1:20" ht="13.5">
      <c r="A9" s="279" t="s">
        <v>1706</v>
      </c>
      <c r="B9" s="287"/>
      <c r="C9" s="288"/>
      <c r="D9" s="280"/>
      <c r="E9" s="282"/>
      <c r="F9" s="279"/>
      <c r="G9" s="278"/>
      <c r="H9" s="278"/>
      <c r="I9" s="278"/>
      <c r="J9" s="278"/>
      <c r="K9" s="281"/>
      <c r="L9" s="281"/>
      <c r="M9" s="282"/>
      <c r="N9" s="282"/>
      <c r="O9" s="279"/>
      <c r="P9" s="279"/>
      <c r="Q9" s="279"/>
      <c r="R9" s="279"/>
      <c r="S9" s="279"/>
      <c r="T9" s="279"/>
    </row>
    <row r="10" spans="1:20">
      <c r="A10" s="283" t="s">
        <v>1707</v>
      </c>
      <c r="B10" s="283" t="s">
        <v>43</v>
      </c>
      <c r="C10" s="283" t="s">
        <v>1708</v>
      </c>
      <c r="D10" s="283" t="s">
        <v>1709</v>
      </c>
      <c r="E10" s="283" t="s">
        <v>90</v>
      </c>
      <c r="F10" s="283" t="s">
        <v>1710</v>
      </c>
      <c r="G10" s="283" t="s">
        <v>1711</v>
      </c>
      <c r="H10" s="283" t="s">
        <v>1638</v>
      </c>
      <c r="I10" s="283" t="s">
        <v>1690</v>
      </c>
      <c r="J10" s="283" t="s">
        <v>1691</v>
      </c>
      <c r="K10" s="289" t="s">
        <v>1692</v>
      </c>
      <c r="L10" s="290"/>
      <c r="M10" s="291" t="s">
        <v>1693</v>
      </c>
      <c r="N10" s="290"/>
      <c r="O10" s="283" t="s">
        <v>28</v>
      </c>
      <c r="P10" s="279"/>
      <c r="Q10" s="279"/>
      <c r="R10" s="279"/>
      <c r="S10" s="279"/>
      <c r="T10" s="279"/>
    </row>
    <row r="11" spans="1:20">
      <c r="A11" s="285" t="s">
        <v>1712</v>
      </c>
      <c r="B11" s="285" t="s">
        <v>1713</v>
      </c>
      <c r="C11" s="292"/>
      <c r="D11" s="285" t="s">
        <v>1714</v>
      </c>
      <c r="E11" s="285" t="s">
        <v>1715</v>
      </c>
      <c r="F11" s="285" t="s">
        <v>1716</v>
      </c>
      <c r="G11" s="285" t="s">
        <v>1717</v>
      </c>
      <c r="H11" s="285"/>
      <c r="I11" s="285" t="s">
        <v>1694</v>
      </c>
      <c r="J11" s="285"/>
      <c r="K11" s="285" t="s">
        <v>1711</v>
      </c>
      <c r="L11" s="285" t="s">
        <v>1691</v>
      </c>
      <c r="M11" s="293" t="s">
        <v>1711</v>
      </c>
      <c r="N11" s="285" t="s">
        <v>1691</v>
      </c>
      <c r="O11" s="285" t="s">
        <v>416</v>
      </c>
      <c r="P11" s="279"/>
      <c r="Q11" s="279"/>
      <c r="R11" s="279"/>
      <c r="S11" s="279"/>
      <c r="T11" s="279"/>
    </row>
    <row r="13" spans="1:20">
      <c r="C13" s="296" t="s">
        <v>210</v>
      </c>
      <c r="D13" s="297" t="s">
        <v>1718</v>
      </c>
    </row>
    <row r="14" spans="1:20">
      <c r="C14" s="296" t="s">
        <v>1719</v>
      </c>
      <c r="D14" s="297" t="s">
        <v>1720</v>
      </c>
    </row>
    <row r="15" spans="1:20" ht="25.5">
      <c r="A15" s="294">
        <v>1</v>
      </c>
      <c r="B15" s="295" t="s">
        <v>1721</v>
      </c>
      <c r="C15" s="302" t="s">
        <v>1722</v>
      </c>
      <c r="D15" s="303" t="s">
        <v>1723</v>
      </c>
      <c r="E15" s="300">
        <v>88</v>
      </c>
      <c r="F15" s="299" t="s">
        <v>140</v>
      </c>
      <c r="O15" s="299">
        <v>20</v>
      </c>
    </row>
    <row r="16" spans="1:20">
      <c r="A16" s="294">
        <v>2</v>
      </c>
      <c r="B16" s="295" t="s">
        <v>1724</v>
      </c>
      <c r="C16" s="302" t="s">
        <v>1725</v>
      </c>
      <c r="D16" s="303" t="s">
        <v>1726</v>
      </c>
      <c r="E16" s="300">
        <v>88</v>
      </c>
      <c r="F16" s="299" t="s">
        <v>676</v>
      </c>
      <c r="K16" s="301">
        <v>1E-3</v>
      </c>
      <c r="L16" s="301">
        <v>8.7999999999999995E-2</v>
      </c>
      <c r="O16" s="299">
        <v>20</v>
      </c>
    </row>
    <row r="17" spans="1:15" ht="25.5">
      <c r="A17" s="294">
        <v>3</v>
      </c>
      <c r="B17" s="295" t="s">
        <v>1721</v>
      </c>
      <c r="C17" s="302" t="s">
        <v>1727</v>
      </c>
      <c r="D17" s="303" t="s">
        <v>1728</v>
      </c>
      <c r="E17" s="300">
        <v>16</v>
      </c>
      <c r="F17" s="299" t="s">
        <v>140</v>
      </c>
      <c r="O17" s="299">
        <v>20</v>
      </c>
    </row>
    <row r="18" spans="1:15" ht="29.25" customHeight="1">
      <c r="A18" s="294">
        <v>4</v>
      </c>
      <c r="B18" s="295" t="s">
        <v>1724</v>
      </c>
      <c r="C18" s="302" t="s">
        <v>1729</v>
      </c>
      <c r="D18" s="306" t="s">
        <v>1730</v>
      </c>
      <c r="E18" s="300">
        <v>16</v>
      </c>
      <c r="F18" s="299" t="s">
        <v>140</v>
      </c>
      <c r="O18" s="299">
        <v>20</v>
      </c>
    </row>
    <row r="19" spans="1:15" ht="25.5">
      <c r="A19" s="294">
        <v>5</v>
      </c>
      <c r="B19" s="295" t="s">
        <v>1721</v>
      </c>
      <c r="C19" s="302" t="s">
        <v>1731</v>
      </c>
      <c r="D19" s="303" t="s">
        <v>1732</v>
      </c>
      <c r="E19" s="300">
        <v>8</v>
      </c>
      <c r="F19" s="299" t="s">
        <v>1733</v>
      </c>
      <c r="O19" s="299">
        <v>20</v>
      </c>
    </row>
    <row r="20" spans="1:15">
      <c r="A20" s="294">
        <v>6</v>
      </c>
      <c r="B20" s="295" t="s">
        <v>1724</v>
      </c>
      <c r="C20" s="302" t="s">
        <v>1734</v>
      </c>
      <c r="D20" s="303" t="s">
        <v>1735</v>
      </c>
      <c r="E20" s="300">
        <v>8</v>
      </c>
      <c r="F20" s="299" t="s">
        <v>1733</v>
      </c>
      <c r="O20" s="299">
        <v>20</v>
      </c>
    </row>
    <row r="21" spans="1:15">
      <c r="A21" s="294">
        <v>7</v>
      </c>
      <c r="B21" s="295" t="s">
        <v>1721</v>
      </c>
      <c r="C21" s="302" t="s">
        <v>1736</v>
      </c>
      <c r="D21" s="303" t="s">
        <v>1737</v>
      </c>
      <c r="E21" s="300">
        <v>32</v>
      </c>
      <c r="F21" s="299" t="s">
        <v>268</v>
      </c>
      <c r="O21" s="299">
        <v>20</v>
      </c>
    </row>
    <row r="22" spans="1:15" ht="13.5" customHeight="1">
      <c r="A22" s="294">
        <v>8</v>
      </c>
      <c r="B22" s="295" t="s">
        <v>1724</v>
      </c>
      <c r="C22" s="302" t="s">
        <v>1738</v>
      </c>
      <c r="D22" s="306" t="s">
        <v>1739</v>
      </c>
      <c r="E22" s="300">
        <v>4</v>
      </c>
      <c r="F22" s="299" t="s">
        <v>268</v>
      </c>
      <c r="K22" s="301">
        <v>1E-3</v>
      </c>
      <c r="L22" s="301">
        <v>4.0000000000000001E-3</v>
      </c>
      <c r="O22" s="299">
        <v>20</v>
      </c>
    </row>
    <row r="23" spans="1:15" ht="27" customHeight="1">
      <c r="A23" s="294">
        <v>9</v>
      </c>
      <c r="B23" s="295" t="s">
        <v>1724</v>
      </c>
      <c r="C23" s="302" t="s">
        <v>1740</v>
      </c>
      <c r="D23" s="306" t="s">
        <v>1741</v>
      </c>
      <c r="E23" s="300">
        <v>2</v>
      </c>
      <c r="F23" s="299" t="s">
        <v>1733</v>
      </c>
      <c r="O23" s="299">
        <v>20</v>
      </c>
    </row>
    <row r="24" spans="1:15">
      <c r="D24" s="304" t="s">
        <v>1695</v>
      </c>
      <c r="E24" s="300"/>
      <c r="L24" s="301">
        <v>9.1999999999999998E-2</v>
      </c>
    </row>
    <row r="25" spans="1:15">
      <c r="C25" s="296" t="s">
        <v>1742</v>
      </c>
      <c r="D25" s="297" t="s">
        <v>1743</v>
      </c>
    </row>
    <row r="26" spans="1:15" ht="25.5">
      <c r="A26" s="294">
        <v>1</v>
      </c>
      <c r="B26" s="295" t="s">
        <v>1721</v>
      </c>
      <c r="C26" s="302" t="s">
        <v>1744</v>
      </c>
      <c r="D26" s="303" t="s">
        <v>1745</v>
      </c>
      <c r="E26" s="300">
        <v>240</v>
      </c>
      <c r="F26" s="299" t="s">
        <v>140</v>
      </c>
      <c r="O26" s="299">
        <v>20</v>
      </c>
    </row>
    <row r="27" spans="1:15">
      <c r="A27" s="294">
        <v>2</v>
      </c>
      <c r="B27" s="295" t="s">
        <v>1724</v>
      </c>
      <c r="C27" s="302" t="s">
        <v>1746</v>
      </c>
      <c r="D27" s="303" t="s">
        <v>1747</v>
      </c>
      <c r="E27" s="300">
        <v>35</v>
      </c>
      <c r="F27" s="299" t="s">
        <v>676</v>
      </c>
      <c r="K27" s="301">
        <v>1E-3</v>
      </c>
      <c r="L27" s="301">
        <v>3.5000000000000003E-2</v>
      </c>
      <c r="O27" s="299">
        <v>20</v>
      </c>
    </row>
    <row r="28" spans="1:15" ht="30" customHeight="1">
      <c r="A28" s="294">
        <v>3</v>
      </c>
      <c r="B28" s="295" t="s">
        <v>1724</v>
      </c>
      <c r="C28" s="302" t="s">
        <v>1748</v>
      </c>
      <c r="D28" s="305" t="s">
        <v>1749</v>
      </c>
      <c r="E28" s="300">
        <v>166</v>
      </c>
      <c r="F28" s="299" t="s">
        <v>1733</v>
      </c>
      <c r="O28" s="299">
        <v>20</v>
      </c>
    </row>
    <row r="29" spans="1:15" ht="25.5">
      <c r="A29" s="294">
        <v>4</v>
      </c>
      <c r="B29" s="295" t="s">
        <v>1724</v>
      </c>
      <c r="C29" s="302" t="s">
        <v>1750</v>
      </c>
      <c r="D29" s="303" t="s">
        <v>1751</v>
      </c>
      <c r="E29" s="300">
        <v>320</v>
      </c>
      <c r="F29" s="299" t="s">
        <v>1733</v>
      </c>
      <c r="O29" s="299">
        <v>20</v>
      </c>
    </row>
    <row r="30" spans="1:15">
      <c r="A30" s="294">
        <v>5</v>
      </c>
      <c r="B30" s="295" t="s">
        <v>1721</v>
      </c>
      <c r="C30" s="302" t="s">
        <v>1752</v>
      </c>
      <c r="D30" s="303" t="s">
        <v>1753</v>
      </c>
      <c r="E30" s="300">
        <v>80</v>
      </c>
      <c r="F30" s="299" t="s">
        <v>1733</v>
      </c>
      <c r="O30" s="299">
        <v>20</v>
      </c>
    </row>
    <row r="31" spans="1:15">
      <c r="A31" s="294">
        <v>6</v>
      </c>
      <c r="B31" s="295" t="s">
        <v>1724</v>
      </c>
      <c r="C31" s="302" t="s">
        <v>1754</v>
      </c>
      <c r="D31" s="303" t="s">
        <v>1755</v>
      </c>
      <c r="E31" s="300">
        <v>64</v>
      </c>
      <c r="F31" s="299" t="s">
        <v>1733</v>
      </c>
      <c r="O31" s="299">
        <v>20</v>
      </c>
    </row>
    <row r="32" spans="1:15" ht="15" customHeight="1">
      <c r="A32" s="294">
        <v>7</v>
      </c>
      <c r="B32" s="295" t="s">
        <v>1724</v>
      </c>
      <c r="C32" s="302" t="s">
        <v>1756</v>
      </c>
      <c r="D32" s="303" t="s">
        <v>1757</v>
      </c>
      <c r="E32" s="300">
        <v>4</v>
      </c>
      <c r="F32" s="299" t="s">
        <v>1733</v>
      </c>
      <c r="O32" s="299">
        <v>20</v>
      </c>
    </row>
    <row r="33" spans="1:15" ht="25.5">
      <c r="A33" s="294">
        <v>8</v>
      </c>
      <c r="B33" s="295" t="s">
        <v>1724</v>
      </c>
      <c r="C33" s="302" t="s">
        <v>1758</v>
      </c>
      <c r="D33" s="303" t="s">
        <v>1759</v>
      </c>
      <c r="E33" s="300">
        <v>8</v>
      </c>
      <c r="F33" s="299" t="s">
        <v>1733</v>
      </c>
      <c r="O33" s="299">
        <v>20</v>
      </c>
    </row>
    <row r="34" spans="1:15">
      <c r="A34" s="294">
        <v>9</v>
      </c>
      <c r="B34" s="295" t="s">
        <v>1721</v>
      </c>
      <c r="C34" s="302" t="s">
        <v>1760</v>
      </c>
      <c r="D34" s="303" t="s">
        <v>1761</v>
      </c>
      <c r="E34" s="300">
        <v>4</v>
      </c>
      <c r="F34" s="299" t="s">
        <v>1733</v>
      </c>
      <c r="O34" s="299">
        <v>20</v>
      </c>
    </row>
    <row r="35" spans="1:15">
      <c r="A35" s="294">
        <v>10</v>
      </c>
      <c r="B35" s="295" t="s">
        <v>1724</v>
      </c>
      <c r="C35" s="302" t="s">
        <v>1762</v>
      </c>
      <c r="D35" s="303" t="s">
        <v>1763</v>
      </c>
      <c r="E35" s="300">
        <v>16</v>
      </c>
      <c r="F35" s="299" t="s">
        <v>1733</v>
      </c>
      <c r="K35" s="301">
        <v>4.6999999999999999E-4</v>
      </c>
      <c r="L35" s="301">
        <v>7.5199999999999998E-3</v>
      </c>
      <c r="O35" s="299">
        <v>20</v>
      </c>
    </row>
    <row r="36" spans="1:15">
      <c r="A36" s="294">
        <v>11</v>
      </c>
      <c r="B36" s="295" t="s">
        <v>1724</v>
      </c>
      <c r="C36" s="302" t="s">
        <v>1764</v>
      </c>
      <c r="D36" s="303" t="s">
        <v>1765</v>
      </c>
      <c r="E36" s="300">
        <v>12</v>
      </c>
      <c r="F36" s="299" t="s">
        <v>1733</v>
      </c>
      <c r="O36" s="299">
        <v>20</v>
      </c>
    </row>
    <row r="37" spans="1:15" ht="14.25" customHeight="1">
      <c r="A37" s="294">
        <v>12</v>
      </c>
      <c r="B37" s="295" t="s">
        <v>1724</v>
      </c>
      <c r="C37" s="302" t="s">
        <v>1766</v>
      </c>
      <c r="D37" s="303" t="s">
        <v>1767</v>
      </c>
      <c r="E37" s="300">
        <v>8</v>
      </c>
      <c r="F37" s="299" t="s">
        <v>1733</v>
      </c>
      <c r="O37" s="299">
        <v>20</v>
      </c>
    </row>
    <row r="38" spans="1:15">
      <c r="A38" s="294">
        <v>13</v>
      </c>
      <c r="B38" s="295" t="s">
        <v>1724</v>
      </c>
      <c r="C38" s="302" t="s">
        <v>1768</v>
      </c>
      <c r="D38" s="303" t="s">
        <v>1769</v>
      </c>
      <c r="E38" s="300">
        <v>7</v>
      </c>
      <c r="F38" s="299" t="s">
        <v>1733</v>
      </c>
      <c r="O38" s="299">
        <v>20</v>
      </c>
    </row>
    <row r="39" spans="1:15">
      <c r="A39" s="294">
        <v>14</v>
      </c>
      <c r="B39" s="295" t="s">
        <v>1724</v>
      </c>
      <c r="C39" s="302" t="s">
        <v>1770</v>
      </c>
      <c r="D39" s="303" t="s">
        <v>1771</v>
      </c>
      <c r="E39" s="300">
        <v>2</v>
      </c>
      <c r="F39" s="299" t="s">
        <v>1733</v>
      </c>
      <c r="O39" s="299">
        <v>20</v>
      </c>
    </row>
    <row r="40" spans="1:15">
      <c r="A40" s="294">
        <v>15</v>
      </c>
      <c r="B40" s="295" t="s">
        <v>1724</v>
      </c>
      <c r="C40" s="302" t="s">
        <v>1772</v>
      </c>
      <c r="D40" s="303" t="s">
        <v>1773</v>
      </c>
      <c r="E40" s="300">
        <v>1</v>
      </c>
      <c r="F40" s="299" t="s">
        <v>1733</v>
      </c>
      <c r="O40" s="299">
        <v>20</v>
      </c>
    </row>
    <row r="41" spans="1:15">
      <c r="A41" s="294">
        <v>16</v>
      </c>
      <c r="B41" s="295" t="s">
        <v>1721</v>
      </c>
      <c r="C41" s="302" t="s">
        <v>1774</v>
      </c>
      <c r="D41" s="303" t="s">
        <v>1775</v>
      </c>
      <c r="E41" s="300">
        <v>10</v>
      </c>
      <c r="F41" s="299" t="s">
        <v>1733</v>
      </c>
      <c r="O41" s="299">
        <v>20</v>
      </c>
    </row>
    <row r="42" spans="1:15" ht="13.5" customHeight="1">
      <c r="A42" s="294">
        <v>17</v>
      </c>
      <c r="B42" s="295" t="s">
        <v>1724</v>
      </c>
      <c r="C42" s="302" t="s">
        <v>1776</v>
      </c>
      <c r="D42" s="306" t="s">
        <v>1777</v>
      </c>
      <c r="E42" s="300">
        <v>10</v>
      </c>
      <c r="F42" s="299" t="s">
        <v>1733</v>
      </c>
      <c r="O42" s="299">
        <v>20</v>
      </c>
    </row>
    <row r="43" spans="1:15">
      <c r="A43" s="294">
        <v>18</v>
      </c>
      <c r="B43" s="295" t="s">
        <v>1721</v>
      </c>
      <c r="C43" s="302" t="s">
        <v>1778</v>
      </c>
      <c r="D43" s="303" t="s">
        <v>1779</v>
      </c>
      <c r="E43" s="300">
        <v>4</v>
      </c>
      <c r="F43" s="299" t="s">
        <v>1733</v>
      </c>
      <c r="O43" s="299">
        <v>20</v>
      </c>
    </row>
    <row r="44" spans="1:15">
      <c r="A44" s="294">
        <v>19</v>
      </c>
      <c r="B44" s="295" t="s">
        <v>1724</v>
      </c>
      <c r="C44" s="302" t="s">
        <v>1780</v>
      </c>
      <c r="D44" s="303" t="s">
        <v>1781</v>
      </c>
      <c r="E44" s="300">
        <v>4</v>
      </c>
      <c r="F44" s="299" t="s">
        <v>1733</v>
      </c>
      <c r="O44" s="299">
        <v>20</v>
      </c>
    </row>
    <row r="45" spans="1:15">
      <c r="A45" s="294">
        <v>20</v>
      </c>
      <c r="B45" s="295" t="s">
        <v>1721</v>
      </c>
      <c r="C45" s="302" t="s">
        <v>1782</v>
      </c>
      <c r="D45" s="303" t="s">
        <v>1783</v>
      </c>
      <c r="E45" s="300">
        <v>4</v>
      </c>
      <c r="F45" s="299" t="s">
        <v>1733</v>
      </c>
      <c r="O45" s="299">
        <v>20</v>
      </c>
    </row>
    <row r="46" spans="1:15">
      <c r="A46" s="294">
        <v>21</v>
      </c>
      <c r="B46" s="295" t="s">
        <v>1724</v>
      </c>
      <c r="C46" s="302" t="s">
        <v>1784</v>
      </c>
      <c r="D46" s="303" t="s">
        <v>1785</v>
      </c>
      <c r="E46" s="300">
        <v>4</v>
      </c>
      <c r="F46" s="299" t="s">
        <v>1733</v>
      </c>
      <c r="O46" s="299">
        <v>20</v>
      </c>
    </row>
    <row r="47" spans="1:15" ht="25.5">
      <c r="A47" s="294">
        <v>22</v>
      </c>
      <c r="B47" s="295" t="s">
        <v>1724</v>
      </c>
      <c r="C47" s="302" t="s">
        <v>1786</v>
      </c>
      <c r="D47" s="303" t="s">
        <v>1787</v>
      </c>
      <c r="E47" s="300">
        <v>8</v>
      </c>
      <c r="F47" s="299" t="s">
        <v>1733</v>
      </c>
      <c r="O47" s="299">
        <v>20</v>
      </c>
    </row>
    <row r="48" spans="1:15">
      <c r="D48" s="304" t="s">
        <v>1696</v>
      </c>
      <c r="E48" s="300"/>
      <c r="L48" s="301">
        <v>4.2520000000000002E-2</v>
      </c>
    </row>
    <row r="49" spans="1:15">
      <c r="C49" s="296" t="s">
        <v>1788</v>
      </c>
      <c r="D49" s="297" t="s">
        <v>1789</v>
      </c>
    </row>
    <row r="50" spans="1:15">
      <c r="A50" s="294">
        <v>1</v>
      </c>
      <c r="B50" s="295" t="s">
        <v>1721</v>
      </c>
      <c r="C50" s="302" t="s">
        <v>1790</v>
      </c>
      <c r="D50" s="303" t="s">
        <v>1791</v>
      </c>
      <c r="E50" s="300">
        <v>2</v>
      </c>
      <c r="F50" s="299" t="s">
        <v>1792</v>
      </c>
      <c r="O50" s="299">
        <v>20</v>
      </c>
    </row>
    <row r="51" spans="1:15" ht="28.5" customHeight="1">
      <c r="A51" s="294">
        <v>2</v>
      </c>
      <c r="B51" s="295" t="s">
        <v>1724</v>
      </c>
      <c r="C51" s="302" t="s">
        <v>1793</v>
      </c>
      <c r="D51" s="306" t="s">
        <v>1794</v>
      </c>
      <c r="E51" s="300">
        <v>2</v>
      </c>
      <c r="F51" s="299" t="s">
        <v>1733</v>
      </c>
      <c r="O51" s="299">
        <v>20</v>
      </c>
    </row>
    <row r="52" spans="1:15" ht="15" customHeight="1">
      <c r="A52" s="294">
        <v>3</v>
      </c>
      <c r="B52" s="295" t="s">
        <v>1724</v>
      </c>
      <c r="C52" s="302" t="s">
        <v>1795</v>
      </c>
      <c r="D52" s="306" t="s">
        <v>1796</v>
      </c>
      <c r="E52" s="300">
        <v>2</v>
      </c>
      <c r="F52" s="299" t="s">
        <v>1733</v>
      </c>
      <c r="O52" s="299">
        <v>20</v>
      </c>
    </row>
    <row r="53" spans="1:15">
      <c r="A53" s="294">
        <v>4</v>
      </c>
      <c r="B53" s="295" t="s">
        <v>1724</v>
      </c>
      <c r="C53" s="302" t="s">
        <v>1797</v>
      </c>
      <c r="D53" s="303" t="s">
        <v>1798</v>
      </c>
      <c r="E53" s="300">
        <v>4</v>
      </c>
      <c r="F53" s="299" t="s">
        <v>1733</v>
      </c>
      <c r="O53" s="299">
        <v>20</v>
      </c>
    </row>
    <row r="54" spans="1:15">
      <c r="A54" s="294">
        <v>5</v>
      </c>
      <c r="B54" s="295" t="s">
        <v>1724</v>
      </c>
      <c r="C54" s="302" t="s">
        <v>1799</v>
      </c>
      <c r="D54" s="303" t="s">
        <v>1800</v>
      </c>
      <c r="E54" s="300">
        <v>1</v>
      </c>
      <c r="F54" s="299" t="s">
        <v>1733</v>
      </c>
      <c r="O54" s="299">
        <v>20</v>
      </c>
    </row>
    <row r="55" spans="1:15">
      <c r="A55" s="294">
        <v>6</v>
      </c>
      <c r="B55" s="295" t="s">
        <v>1724</v>
      </c>
      <c r="C55" s="302" t="s">
        <v>1801</v>
      </c>
      <c r="D55" s="303" t="s">
        <v>1802</v>
      </c>
      <c r="E55" s="300">
        <v>1</v>
      </c>
      <c r="F55" s="299" t="s">
        <v>1733</v>
      </c>
      <c r="O55" s="299">
        <v>20</v>
      </c>
    </row>
    <row r="56" spans="1:15">
      <c r="A56" s="294">
        <v>7</v>
      </c>
      <c r="B56" s="295" t="s">
        <v>1724</v>
      </c>
      <c r="C56" s="302" t="s">
        <v>1803</v>
      </c>
      <c r="D56" s="303" t="s">
        <v>1804</v>
      </c>
      <c r="E56" s="300">
        <v>2</v>
      </c>
      <c r="F56" s="299" t="s">
        <v>1733</v>
      </c>
      <c r="O56" s="299">
        <v>20</v>
      </c>
    </row>
    <row r="57" spans="1:15">
      <c r="A57" s="294">
        <v>8</v>
      </c>
      <c r="B57" s="295" t="s">
        <v>1724</v>
      </c>
      <c r="C57" s="302" t="s">
        <v>1805</v>
      </c>
      <c r="D57" s="303" t="s">
        <v>1806</v>
      </c>
      <c r="E57" s="300">
        <v>2</v>
      </c>
      <c r="F57" s="299" t="s">
        <v>1733</v>
      </c>
      <c r="O57" s="299">
        <v>20</v>
      </c>
    </row>
    <row r="58" spans="1:15" ht="25.5">
      <c r="A58" s="294">
        <v>9</v>
      </c>
      <c r="B58" s="295" t="s">
        <v>1724</v>
      </c>
      <c r="C58" s="302" t="s">
        <v>1807</v>
      </c>
      <c r="D58" s="303" t="s">
        <v>1808</v>
      </c>
      <c r="E58" s="300">
        <v>2</v>
      </c>
      <c r="F58" s="299" t="s">
        <v>1792</v>
      </c>
      <c r="O58" s="299">
        <v>20</v>
      </c>
    </row>
    <row r="59" spans="1:15">
      <c r="A59" s="294">
        <v>10</v>
      </c>
      <c r="B59" s="295" t="s">
        <v>1721</v>
      </c>
      <c r="C59" s="302" t="s">
        <v>1809</v>
      </c>
      <c r="D59" s="303" t="s">
        <v>1810</v>
      </c>
      <c r="E59" s="300">
        <v>4</v>
      </c>
      <c r="F59" s="299" t="s">
        <v>1733</v>
      </c>
      <c r="O59" s="299">
        <v>20</v>
      </c>
    </row>
    <row r="60" spans="1:15" ht="27" customHeight="1">
      <c r="A60" s="294">
        <v>11</v>
      </c>
      <c r="B60" s="295" t="s">
        <v>1724</v>
      </c>
      <c r="C60" s="302" t="s">
        <v>1811</v>
      </c>
      <c r="D60" s="306" t="s">
        <v>1812</v>
      </c>
      <c r="E60" s="300">
        <v>4</v>
      </c>
      <c r="F60" s="299" t="s">
        <v>1733</v>
      </c>
      <c r="O60" s="299">
        <v>20</v>
      </c>
    </row>
    <row r="61" spans="1:15">
      <c r="D61" s="304" t="s">
        <v>1697</v>
      </c>
      <c r="E61" s="300"/>
    </row>
    <row r="62" spans="1:15">
      <c r="C62" s="296" t="s">
        <v>362</v>
      </c>
      <c r="D62" s="297" t="s">
        <v>1813</v>
      </c>
    </row>
    <row r="63" spans="1:15">
      <c r="A63" s="294">
        <v>1</v>
      </c>
      <c r="B63" s="295" t="s">
        <v>1814</v>
      </c>
      <c r="C63" s="302" t="s">
        <v>1815</v>
      </c>
      <c r="D63" s="303" t="s">
        <v>1816</v>
      </c>
      <c r="E63" s="300">
        <v>80</v>
      </c>
      <c r="F63" s="299" t="s">
        <v>140</v>
      </c>
      <c r="O63" s="299">
        <v>20</v>
      </c>
    </row>
    <row r="64" spans="1:15">
      <c r="A64" s="294">
        <v>2</v>
      </c>
      <c r="B64" s="295" t="s">
        <v>1814</v>
      </c>
      <c r="C64" s="302" t="s">
        <v>1817</v>
      </c>
      <c r="D64" s="303" t="s">
        <v>1818</v>
      </c>
      <c r="E64" s="300">
        <v>80</v>
      </c>
      <c r="F64" s="299" t="s">
        <v>140</v>
      </c>
      <c r="O64" s="299">
        <v>20</v>
      </c>
    </row>
    <row r="65" spans="1:20">
      <c r="A65" s="294">
        <v>3</v>
      </c>
      <c r="B65" s="295" t="s">
        <v>1814</v>
      </c>
      <c r="C65" s="302" t="s">
        <v>1819</v>
      </c>
      <c r="D65" s="303" t="s">
        <v>1820</v>
      </c>
      <c r="E65" s="300">
        <v>28</v>
      </c>
      <c r="F65" s="299" t="s">
        <v>134</v>
      </c>
      <c r="O65" s="299">
        <v>20</v>
      </c>
    </row>
    <row r="66" spans="1:20">
      <c r="A66" s="294">
        <v>4</v>
      </c>
      <c r="B66" s="295" t="s">
        <v>1814</v>
      </c>
      <c r="C66" s="302" t="s">
        <v>1821</v>
      </c>
      <c r="D66" s="303" t="s">
        <v>1822</v>
      </c>
      <c r="E66" s="300">
        <v>28</v>
      </c>
      <c r="F66" s="299" t="s">
        <v>134</v>
      </c>
      <c r="O66" s="299">
        <v>20</v>
      </c>
    </row>
    <row r="67" spans="1:20">
      <c r="A67" s="294">
        <v>5</v>
      </c>
      <c r="B67" s="295" t="s">
        <v>1814</v>
      </c>
      <c r="C67" s="302" t="s">
        <v>1823</v>
      </c>
      <c r="D67" s="303" t="s">
        <v>1824</v>
      </c>
      <c r="E67" s="300">
        <v>0.22</v>
      </c>
      <c r="F67" s="299" t="s">
        <v>1825</v>
      </c>
      <c r="O67" s="299">
        <v>20</v>
      </c>
    </row>
    <row r="68" spans="1:20">
      <c r="A68" s="294">
        <v>6</v>
      </c>
      <c r="B68" s="295" t="s">
        <v>1826</v>
      </c>
      <c r="C68" s="302" t="s">
        <v>1827</v>
      </c>
      <c r="D68" s="303" t="s">
        <v>1828</v>
      </c>
      <c r="E68" s="300">
        <v>0.1</v>
      </c>
      <c r="F68" s="299" t="s">
        <v>1825</v>
      </c>
      <c r="K68" s="301">
        <v>0.40872999999999998</v>
      </c>
      <c r="L68" s="301">
        <v>4.0873E-2</v>
      </c>
      <c r="O68" s="299">
        <v>20</v>
      </c>
    </row>
    <row r="69" spans="1:20" ht="25.5">
      <c r="D69" s="304" t="s">
        <v>1698</v>
      </c>
      <c r="E69" s="300"/>
      <c r="L69" s="301">
        <v>4.0873E-2</v>
      </c>
    </row>
    <row r="70" spans="1:20">
      <c r="C70" s="296" t="s">
        <v>1829</v>
      </c>
      <c r="D70" s="297" t="s">
        <v>87</v>
      </c>
    </row>
    <row r="71" spans="1:20" ht="25.5">
      <c r="A71" s="294">
        <v>1</v>
      </c>
      <c r="B71" s="295" t="s">
        <v>1721</v>
      </c>
      <c r="C71" s="302" t="s">
        <v>1830</v>
      </c>
      <c r="D71" s="303" t="s">
        <v>1831</v>
      </c>
      <c r="E71" s="300">
        <v>30</v>
      </c>
      <c r="F71" s="299" t="s">
        <v>725</v>
      </c>
      <c r="O71" s="299">
        <v>20</v>
      </c>
    </row>
    <row r="72" spans="1:20">
      <c r="A72" s="294">
        <v>2</v>
      </c>
      <c r="B72" s="295" t="s">
        <v>1721</v>
      </c>
      <c r="C72" s="302" t="s">
        <v>1596</v>
      </c>
      <c r="D72" s="303" t="s">
        <v>1832</v>
      </c>
      <c r="E72" s="300">
        <v>100</v>
      </c>
      <c r="F72" s="299" t="s">
        <v>725</v>
      </c>
      <c r="O72" s="299">
        <v>20</v>
      </c>
    </row>
    <row r="73" spans="1:20">
      <c r="A73" s="294">
        <v>3</v>
      </c>
      <c r="B73" s="295" t="s">
        <v>1721</v>
      </c>
      <c r="C73" s="302" t="s">
        <v>1833</v>
      </c>
      <c r="D73" s="303" t="s">
        <v>1834</v>
      </c>
      <c r="E73" s="300">
        <v>65</v>
      </c>
      <c r="F73" s="299" t="s">
        <v>725</v>
      </c>
      <c r="O73" s="299">
        <v>20</v>
      </c>
    </row>
    <row r="74" spans="1:20">
      <c r="A74" s="294">
        <v>4</v>
      </c>
      <c r="B74" s="295" t="s">
        <v>1721</v>
      </c>
      <c r="C74" s="302" t="s">
        <v>1835</v>
      </c>
      <c r="D74" s="303" t="s">
        <v>1836</v>
      </c>
      <c r="E74" s="300">
        <v>80</v>
      </c>
      <c r="F74" s="299" t="s">
        <v>725</v>
      </c>
      <c r="O74" s="299">
        <v>20</v>
      </c>
    </row>
    <row r="75" spans="1:20" ht="25.5">
      <c r="A75" s="294">
        <v>5</v>
      </c>
      <c r="B75" s="295" t="s">
        <v>1721</v>
      </c>
      <c r="C75" s="302" t="s">
        <v>1837</v>
      </c>
      <c r="D75" s="303" t="s">
        <v>1838</v>
      </c>
      <c r="E75" s="300">
        <v>2</v>
      </c>
      <c r="F75" s="299" t="s">
        <v>1281</v>
      </c>
      <c r="O75" s="299">
        <v>20</v>
      </c>
      <c r="T75" s="1344"/>
    </row>
    <row r="76" spans="1:20">
      <c r="A76" s="294">
        <v>6</v>
      </c>
      <c r="B76" s="295" t="s">
        <v>1721</v>
      </c>
      <c r="C76" s="302" t="s">
        <v>1839</v>
      </c>
      <c r="D76" s="303" t="s">
        <v>1840</v>
      </c>
      <c r="E76" s="300">
        <v>20</v>
      </c>
      <c r="F76" s="299" t="s">
        <v>725</v>
      </c>
      <c r="O76" s="299">
        <v>20</v>
      </c>
      <c r="T76" s="1344"/>
    </row>
    <row r="77" spans="1:20">
      <c r="A77" s="294">
        <v>7</v>
      </c>
      <c r="D77" s="306" t="s">
        <v>2744</v>
      </c>
      <c r="E77" s="1343">
        <v>20</v>
      </c>
      <c r="F77" s="1344" t="s">
        <v>725</v>
      </c>
      <c r="O77" s="299">
        <v>20</v>
      </c>
      <c r="T77" s="1344"/>
    </row>
    <row r="78" spans="1:20">
      <c r="A78" s="294">
        <v>8</v>
      </c>
      <c r="D78" s="306" t="s">
        <v>2745</v>
      </c>
      <c r="E78" s="1343">
        <v>20</v>
      </c>
      <c r="F78" s="1344" t="s">
        <v>725</v>
      </c>
      <c r="O78" s="299">
        <v>20</v>
      </c>
      <c r="T78" s="1344"/>
    </row>
    <row r="79" spans="1:20">
      <c r="D79" s="304" t="s">
        <v>1699</v>
      </c>
      <c r="E79" s="300"/>
    </row>
    <row r="80" spans="1:20">
      <c r="D80" s="304" t="s">
        <v>1700</v>
      </c>
      <c r="E80" s="300"/>
      <c r="L80" s="301">
        <v>0.17539299999999999</v>
      </c>
    </row>
    <row r="81" spans="4:12">
      <c r="D81" s="304" t="s">
        <v>1701</v>
      </c>
      <c r="E81" s="300"/>
      <c r="L81" s="301">
        <v>0.17539299999999999</v>
      </c>
    </row>
  </sheetData>
  <mergeCells count="2">
    <mergeCell ref="A7:D7"/>
    <mergeCell ref="A8:D8"/>
  </mergeCells>
  <printOptions horizontalCentered="1"/>
  <pageMargins left="0.2" right="0.09" top="0.62992125984251968" bottom="0.59055118110236227" header="0.51181102362204722" footer="0.35433070866141736"/>
  <pageSetup paperSize="9" scale="92" orientation="landscape" r:id="rId1"/>
  <headerFooter alignWithMargins="0">
    <oddFooter>&amp;R&amp;"Arial Narrow,Obyčejné"&amp;8Strana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E806"/>
  <sheetViews>
    <sheetView showGridLines="0" tabSelected="1" topLeftCell="A487" zoomScale="124" zoomScaleNormal="124" workbookViewId="0">
      <selection activeCell="F647" sqref="F647"/>
    </sheetView>
  </sheetViews>
  <sheetFormatPr defaultRowHeight="11.25"/>
  <cols>
    <col min="1" max="1" width="8.33203125" style="1" customWidth="1"/>
    <col min="2" max="2" width="1.1640625" style="1" customWidth="1"/>
    <col min="3" max="3" width="5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3.5" style="1" hidden="1" customWidth="1"/>
    <col min="12" max="12" width="10.5" style="1" customWidth="1"/>
    <col min="13" max="13" width="12.6640625" style="1358" customWidth="1"/>
    <col min="14" max="14" width="12.33203125" style="1381" customWidth="1"/>
    <col min="15" max="15" width="16.33203125" style="1381" customWidth="1"/>
    <col min="16" max="16" width="11.5" style="1381" customWidth="1"/>
    <col min="17" max="17" width="15" style="1381" customWidth="1"/>
    <col min="18" max="18" width="16.6640625" style="1381" customWidth="1"/>
    <col min="19" max="19" width="15" style="1" customWidth="1"/>
    <col min="20" max="20" width="16.33203125" style="1" customWidth="1"/>
    <col min="21" max="21" width="11" style="1" customWidth="1"/>
    <col min="22" max="22" width="15" style="1" customWidth="1"/>
    <col min="23" max="23" width="16.33203125" style="1" customWidth="1"/>
    <col min="36" max="57" width="9.33203125" style="1" hidden="1"/>
  </cols>
  <sheetData>
    <row r="2" spans="1:38" s="1" customFormat="1" ht="36.950000000000003" customHeight="1">
      <c r="L2" s="1262"/>
      <c r="M2" s="1263"/>
      <c r="N2" s="1380"/>
      <c r="O2" s="1381"/>
      <c r="P2" s="1381"/>
      <c r="Q2" s="1381"/>
      <c r="R2" s="1381"/>
      <c r="AL2" s="18" t="s">
        <v>61</v>
      </c>
    </row>
    <row r="3" spans="1:38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M3" s="1358"/>
      <c r="N3" s="1381"/>
      <c r="O3" s="1381"/>
      <c r="P3" s="1381"/>
      <c r="Q3" s="1381"/>
      <c r="R3" s="1381"/>
      <c r="AL3" s="18" t="s">
        <v>50</v>
      </c>
    </row>
    <row r="4" spans="1:38" s="1" customFormat="1" ht="24.95" customHeight="1">
      <c r="B4" s="21"/>
      <c r="D4" s="22" t="s">
        <v>2740</v>
      </c>
      <c r="L4" s="21"/>
      <c r="M4" s="1358"/>
      <c r="N4" s="1381"/>
      <c r="O4" s="1381"/>
      <c r="P4" s="1381"/>
      <c r="Q4" s="1381"/>
      <c r="R4" s="1381"/>
      <c r="AL4" s="18" t="s">
        <v>2</v>
      </c>
    </row>
    <row r="5" spans="1:38" s="1" customFormat="1" ht="6.95" customHeight="1">
      <c r="B5" s="21"/>
      <c r="L5" s="21"/>
      <c r="M5" s="1358"/>
      <c r="N5" s="1381"/>
      <c r="O5" s="1381"/>
      <c r="P5" s="1381"/>
      <c r="Q5" s="1381"/>
      <c r="R5" s="1381"/>
    </row>
    <row r="6" spans="1:38" s="1" customFormat="1" ht="12" customHeight="1">
      <c r="B6" s="21"/>
      <c r="D6" s="26" t="s">
        <v>8</v>
      </c>
      <c r="L6" s="21"/>
      <c r="M6" s="1358"/>
      <c r="N6" s="1381"/>
      <c r="O6" s="1381"/>
      <c r="P6" s="1381"/>
      <c r="Q6" s="1381"/>
      <c r="R6" s="1381"/>
    </row>
    <row r="7" spans="1:38" s="1" customFormat="1" ht="16.5" customHeight="1">
      <c r="B7" s="21"/>
      <c r="E7" s="1515" t="str">
        <f>'Rekapitulácia stavby n'!K6</f>
        <v>SOŠ PZ Košice, zateplenie bloku A a rekonštrukcia bloku E</v>
      </c>
      <c r="F7" s="1490"/>
      <c r="G7" s="1490"/>
      <c r="H7" s="1490"/>
      <c r="L7" s="21"/>
      <c r="M7" s="1362"/>
      <c r="N7" s="1381"/>
      <c r="O7" s="1381"/>
      <c r="P7" s="1381"/>
      <c r="Q7" s="1381"/>
      <c r="R7" s="1381"/>
    </row>
    <row r="8" spans="1:38" s="2" customFormat="1" ht="12" customHeight="1">
      <c r="A8" s="29"/>
      <c r="B8" s="30"/>
      <c r="C8" s="29"/>
      <c r="D8" s="26" t="s">
        <v>62</v>
      </c>
      <c r="E8" s="29"/>
      <c r="F8" s="29"/>
      <c r="G8" s="29"/>
      <c r="H8" s="29"/>
      <c r="I8" s="29"/>
      <c r="J8" s="29"/>
      <c r="K8" s="29"/>
      <c r="L8" s="41"/>
      <c r="M8" s="1363"/>
      <c r="N8" s="1382"/>
      <c r="O8" s="152"/>
      <c r="P8" s="152"/>
      <c r="Q8" s="152"/>
      <c r="R8" s="152"/>
      <c r="S8" s="29"/>
      <c r="T8" s="29"/>
      <c r="U8" s="29"/>
      <c r="V8" s="29"/>
      <c r="W8" s="29"/>
    </row>
    <row r="9" spans="1:38" s="2" customFormat="1" ht="21.75" customHeight="1">
      <c r="A9" s="29"/>
      <c r="B9" s="30"/>
      <c r="C9" s="29"/>
      <c r="D9" s="29"/>
      <c r="E9" s="1509" t="s">
        <v>2732</v>
      </c>
      <c r="F9" s="1514"/>
      <c r="G9" s="1514"/>
      <c r="H9" s="1514"/>
      <c r="I9" s="29"/>
      <c r="J9" s="29"/>
      <c r="K9" s="29"/>
      <c r="L9" s="41"/>
      <c r="M9" s="1359"/>
      <c r="N9" s="1383"/>
      <c r="O9" s="152"/>
      <c r="P9" s="152"/>
      <c r="Q9" s="152"/>
      <c r="R9" s="152"/>
      <c r="S9" s="29"/>
      <c r="T9" s="29"/>
      <c r="U9" s="29"/>
      <c r="V9" s="29"/>
      <c r="W9" s="29"/>
    </row>
    <row r="10" spans="1:38" s="2" customFormat="1" ht="22.5" customHeight="1">
      <c r="A10" s="29"/>
      <c r="B10" s="30"/>
      <c r="C10" s="29"/>
      <c r="D10" s="29"/>
      <c r="E10" s="1224" t="s">
        <v>2165</v>
      </c>
      <c r="F10" s="29"/>
      <c r="G10" s="29"/>
      <c r="H10" s="29"/>
      <c r="I10" s="29"/>
      <c r="J10" s="29"/>
      <c r="K10" s="29"/>
      <c r="L10" s="41"/>
      <c r="M10" s="1364"/>
      <c r="N10" s="1384"/>
      <c r="O10" s="1385"/>
      <c r="P10" s="152"/>
      <c r="Q10" s="152"/>
      <c r="R10" s="152"/>
      <c r="S10" s="29"/>
      <c r="T10" s="29"/>
      <c r="U10" s="29"/>
      <c r="V10" s="29"/>
      <c r="W10" s="29"/>
    </row>
    <row r="11" spans="1:38" s="2" customFormat="1" ht="12" customHeight="1">
      <c r="A11" s="29"/>
      <c r="B11" s="30"/>
      <c r="C11" s="29"/>
      <c r="D11" s="26" t="s">
        <v>10</v>
      </c>
      <c r="E11" s="29"/>
      <c r="F11" s="24" t="s">
        <v>1</v>
      </c>
      <c r="G11" s="29"/>
      <c r="H11" s="29"/>
      <c r="I11" s="26" t="s">
        <v>11</v>
      </c>
      <c r="J11" s="24" t="s">
        <v>1</v>
      </c>
      <c r="K11" s="29"/>
      <c r="L11" s="41"/>
      <c r="M11" s="1359"/>
      <c r="N11" s="152"/>
      <c r="O11" s="152"/>
      <c r="P11" s="152"/>
      <c r="Q11" s="152"/>
      <c r="R11" s="152"/>
      <c r="S11" s="29"/>
      <c r="T11" s="29"/>
      <c r="U11" s="29"/>
      <c r="V11" s="29"/>
      <c r="W11" s="29"/>
    </row>
    <row r="12" spans="1:38" s="2" customFormat="1" ht="12" customHeight="1">
      <c r="A12" s="29"/>
      <c r="B12" s="30"/>
      <c r="C12" s="29"/>
      <c r="D12" s="26" t="s">
        <v>12</v>
      </c>
      <c r="E12" s="29"/>
      <c r="F12" s="24" t="s">
        <v>13</v>
      </c>
      <c r="G12" s="29"/>
      <c r="H12" s="29"/>
      <c r="I12" s="26" t="s">
        <v>14</v>
      </c>
      <c r="J12" s="1085" t="str">
        <f>'Rekapitulácia stavby n'!AN8</f>
        <v>03.2023</v>
      </c>
      <c r="K12" s="29"/>
      <c r="L12" s="41"/>
      <c r="M12" s="1359"/>
      <c r="N12" s="152"/>
      <c r="O12" s="152"/>
      <c r="P12" s="152"/>
      <c r="Q12" s="152"/>
      <c r="R12" s="152"/>
      <c r="S12" s="29"/>
      <c r="T12" s="29"/>
      <c r="U12" s="29"/>
      <c r="V12" s="29"/>
      <c r="W12" s="29"/>
    </row>
    <row r="13" spans="1:38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1"/>
      <c r="M13" s="1359"/>
      <c r="N13" s="152"/>
      <c r="O13" s="152"/>
      <c r="P13" s="152"/>
      <c r="Q13" s="152"/>
      <c r="R13" s="152"/>
      <c r="S13" s="29"/>
      <c r="T13" s="29"/>
      <c r="U13" s="29"/>
      <c r="V13" s="29"/>
      <c r="W13" s="29"/>
    </row>
    <row r="14" spans="1:38" s="2" customFormat="1" ht="12" customHeight="1">
      <c r="A14" s="29"/>
      <c r="B14" s="30"/>
      <c r="C14" s="29"/>
      <c r="D14" s="26" t="s">
        <v>15</v>
      </c>
      <c r="E14" s="29"/>
      <c r="F14" s="29"/>
      <c r="G14" s="29"/>
      <c r="H14" s="29"/>
      <c r="I14" s="26" t="s">
        <v>16</v>
      </c>
      <c r="J14" s="24" t="s">
        <v>1</v>
      </c>
      <c r="K14" s="29"/>
      <c r="L14" s="41"/>
      <c r="M14" s="1359"/>
      <c r="N14" s="152"/>
      <c r="O14" s="152"/>
      <c r="P14" s="152"/>
      <c r="Q14" s="152"/>
      <c r="R14" s="152"/>
      <c r="S14" s="29"/>
      <c r="T14" s="29"/>
      <c r="U14" s="29"/>
      <c r="V14" s="29"/>
      <c r="W14" s="29"/>
    </row>
    <row r="15" spans="1:38" s="2" customFormat="1" ht="18" customHeight="1">
      <c r="A15" s="29"/>
      <c r="B15" s="30"/>
      <c r="C15" s="29"/>
      <c r="D15" s="29"/>
      <c r="E15" s="24" t="s">
        <v>2733</v>
      </c>
      <c r="F15" s="29"/>
      <c r="G15" s="29"/>
      <c r="H15" s="29"/>
      <c r="I15" s="26" t="s">
        <v>17</v>
      </c>
      <c r="J15" s="24" t="s">
        <v>1</v>
      </c>
      <c r="K15" s="29"/>
      <c r="L15" s="41"/>
      <c r="M15" s="1359"/>
      <c r="N15" s="152"/>
      <c r="O15" s="152"/>
      <c r="P15" s="152"/>
      <c r="Q15" s="152"/>
      <c r="R15" s="152"/>
      <c r="S15" s="29"/>
      <c r="T15" s="29"/>
      <c r="U15" s="29"/>
      <c r="V15" s="29"/>
      <c r="W15" s="29"/>
    </row>
    <row r="16" spans="1:38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1"/>
      <c r="M16" s="1359"/>
      <c r="N16" s="152"/>
      <c r="O16" s="152"/>
      <c r="P16" s="152"/>
      <c r="Q16" s="152"/>
      <c r="R16" s="152"/>
      <c r="S16" s="29"/>
      <c r="T16" s="29"/>
      <c r="U16" s="29"/>
      <c r="V16" s="29"/>
      <c r="W16" s="29"/>
    </row>
    <row r="17" spans="1:23" s="2" customFormat="1" ht="12" customHeight="1">
      <c r="A17" s="29"/>
      <c r="B17" s="30"/>
      <c r="C17" s="29"/>
      <c r="D17" s="26" t="s">
        <v>18</v>
      </c>
      <c r="E17" s="29"/>
      <c r="F17" s="29"/>
      <c r="G17" s="29"/>
      <c r="H17" s="29"/>
      <c r="I17" s="26" t="s">
        <v>16</v>
      </c>
      <c r="J17" s="1128"/>
      <c r="K17" s="29"/>
      <c r="L17" s="41"/>
      <c r="M17" s="1359"/>
      <c r="N17" s="152"/>
      <c r="O17" s="152"/>
      <c r="P17" s="152"/>
      <c r="Q17" s="152"/>
      <c r="R17" s="152"/>
      <c r="S17" s="29"/>
      <c r="T17" s="29"/>
      <c r="U17" s="29"/>
      <c r="V17" s="29"/>
      <c r="W17" s="29"/>
    </row>
    <row r="18" spans="1:23" s="2" customFormat="1" ht="18" customHeight="1">
      <c r="A18" s="29"/>
      <c r="B18" s="30"/>
      <c r="C18" s="29"/>
      <c r="D18" s="29"/>
      <c r="E18" s="1516"/>
      <c r="F18" s="1517"/>
      <c r="G18" s="1517"/>
      <c r="H18" s="1517"/>
      <c r="I18" s="26" t="s">
        <v>17</v>
      </c>
      <c r="J18" s="1128"/>
      <c r="K18" s="29"/>
      <c r="L18" s="41"/>
      <c r="M18" s="1359"/>
      <c r="N18" s="152"/>
      <c r="O18" s="152"/>
      <c r="P18" s="152"/>
      <c r="Q18" s="152"/>
      <c r="R18" s="152"/>
      <c r="S18" s="29"/>
      <c r="T18" s="29"/>
      <c r="U18" s="29"/>
      <c r="V18" s="29"/>
      <c r="W18" s="29"/>
    </row>
    <row r="19" spans="1:23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154"/>
      <c r="K19" s="29"/>
      <c r="L19" s="41"/>
      <c r="M19" s="1359"/>
      <c r="N19" s="152"/>
      <c r="O19" s="152"/>
      <c r="P19" s="152"/>
      <c r="Q19" s="152"/>
      <c r="R19" s="152"/>
      <c r="S19" s="29"/>
      <c r="T19" s="29"/>
      <c r="U19" s="29"/>
      <c r="V19" s="29"/>
      <c r="W19" s="29"/>
    </row>
    <row r="20" spans="1:23" s="2" customFormat="1" ht="12" customHeight="1">
      <c r="A20" s="29"/>
      <c r="B20" s="30"/>
      <c r="C20" s="29"/>
      <c r="D20" s="26" t="s">
        <v>19</v>
      </c>
      <c r="E20" s="29"/>
      <c r="F20" s="29"/>
      <c r="G20" s="29"/>
      <c r="H20" s="29"/>
      <c r="I20" s="26" t="s">
        <v>16</v>
      </c>
      <c r="J20" s="24" t="s">
        <v>1</v>
      </c>
      <c r="K20" s="29"/>
      <c r="L20" s="41"/>
      <c r="M20" s="1359"/>
      <c r="N20" s="152"/>
      <c r="O20" s="152"/>
      <c r="P20" s="152"/>
      <c r="Q20" s="152"/>
      <c r="R20" s="152"/>
      <c r="S20" s="29"/>
      <c r="T20" s="29"/>
      <c r="U20" s="29"/>
      <c r="V20" s="29"/>
      <c r="W20" s="29"/>
    </row>
    <row r="21" spans="1:23" s="2" customFormat="1" ht="18" customHeight="1">
      <c r="A21" s="29"/>
      <c r="B21" s="30"/>
      <c r="C21" s="29"/>
      <c r="D21" s="29"/>
      <c r="E21" s="24"/>
      <c r="F21" s="29"/>
      <c r="G21" s="29"/>
      <c r="H21" s="29"/>
      <c r="I21" s="26" t="s">
        <v>17</v>
      </c>
      <c r="J21" s="24" t="s">
        <v>1</v>
      </c>
      <c r="K21" s="29"/>
      <c r="L21" s="41"/>
      <c r="M21" s="1359"/>
      <c r="N21" s="152"/>
      <c r="O21" s="152"/>
      <c r="P21" s="152"/>
      <c r="Q21" s="152"/>
      <c r="R21" s="152"/>
      <c r="S21" s="29"/>
      <c r="T21" s="29"/>
      <c r="U21" s="29"/>
      <c r="V21" s="29"/>
      <c r="W21" s="29"/>
    </row>
    <row r="22" spans="1:23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1"/>
      <c r="M22" s="1359"/>
      <c r="N22" s="152"/>
      <c r="O22" s="152"/>
      <c r="P22" s="152"/>
      <c r="Q22" s="152"/>
      <c r="R22" s="152"/>
      <c r="S22" s="29"/>
      <c r="T22" s="29"/>
      <c r="U22" s="29"/>
      <c r="V22" s="29"/>
      <c r="W22" s="29"/>
    </row>
    <row r="23" spans="1:23" s="2" customFormat="1" ht="12" customHeight="1">
      <c r="A23" s="29"/>
      <c r="B23" s="30"/>
      <c r="C23" s="29"/>
      <c r="D23" s="26" t="s">
        <v>21</v>
      </c>
      <c r="E23" s="29"/>
      <c r="F23" s="29"/>
      <c r="G23" s="29"/>
      <c r="H23" s="29"/>
      <c r="I23" s="26" t="s">
        <v>16</v>
      </c>
      <c r="J23" s="24" t="str">
        <f>IF('Rekapitulácia stavby n'!AN19="","",'Rekapitulácia stavby n'!AN19)</f>
        <v/>
      </c>
      <c r="K23" s="29"/>
      <c r="L23" s="41"/>
      <c r="M23" s="1359"/>
      <c r="N23" s="152"/>
      <c r="O23" s="152"/>
      <c r="P23" s="152"/>
      <c r="Q23" s="152"/>
      <c r="R23" s="152"/>
      <c r="S23" s="29"/>
      <c r="T23" s="29"/>
      <c r="U23" s="29"/>
      <c r="V23" s="29"/>
      <c r="W23" s="29"/>
    </row>
    <row r="24" spans="1:23" s="2" customFormat="1" ht="18" customHeight="1">
      <c r="A24" s="29"/>
      <c r="B24" s="30"/>
      <c r="C24" s="29"/>
      <c r="D24" s="29"/>
      <c r="E24" s="24" t="str">
        <f>IF('Rekapitulácia stavby n'!E20="","",'Rekapitulácia stavby n'!E20)</f>
        <v xml:space="preserve"> </v>
      </c>
      <c r="F24" s="29"/>
      <c r="G24" s="29"/>
      <c r="H24" s="29"/>
      <c r="I24" s="26" t="s">
        <v>17</v>
      </c>
      <c r="J24" s="24" t="str">
        <f>IF('Rekapitulácia stavby n'!AN20="","",'Rekapitulácia stavby n'!AN20)</f>
        <v/>
      </c>
      <c r="K24" s="29"/>
      <c r="L24" s="41"/>
      <c r="M24" s="1359"/>
      <c r="N24" s="152"/>
      <c r="O24" s="152"/>
      <c r="P24" s="152"/>
      <c r="Q24" s="152"/>
      <c r="R24" s="152"/>
      <c r="S24" s="29"/>
      <c r="T24" s="29"/>
      <c r="U24" s="29"/>
      <c r="V24" s="29"/>
      <c r="W24" s="29"/>
    </row>
    <row r="25" spans="1:23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1"/>
      <c r="M25" s="1359"/>
      <c r="N25" s="152"/>
      <c r="O25" s="152"/>
      <c r="P25" s="152"/>
      <c r="Q25" s="152"/>
      <c r="R25" s="152"/>
      <c r="S25" s="29"/>
      <c r="T25" s="29"/>
      <c r="U25" s="29"/>
      <c r="V25" s="29"/>
      <c r="W25" s="29"/>
    </row>
    <row r="26" spans="1:23" s="2" customFormat="1" ht="12" customHeight="1">
      <c r="A26" s="29"/>
      <c r="B26" s="30"/>
      <c r="C26" s="29"/>
      <c r="D26" s="26" t="s">
        <v>23</v>
      </c>
      <c r="E26" s="29"/>
      <c r="F26" s="29"/>
      <c r="G26" s="29"/>
      <c r="H26" s="29"/>
      <c r="I26" s="29"/>
      <c r="J26" s="29"/>
      <c r="K26" s="29"/>
      <c r="L26" s="41"/>
      <c r="M26" s="1359"/>
      <c r="N26" s="152"/>
      <c r="O26" s="152"/>
      <c r="P26" s="152"/>
      <c r="Q26" s="152"/>
      <c r="R26" s="152"/>
      <c r="S26" s="29"/>
      <c r="T26" s="29"/>
      <c r="U26" s="29"/>
      <c r="V26" s="29"/>
      <c r="W26" s="29"/>
    </row>
    <row r="27" spans="1:23" s="8" customFormat="1" ht="16.5" customHeight="1">
      <c r="A27" s="67"/>
      <c r="B27" s="68"/>
      <c r="C27" s="67"/>
      <c r="D27" s="67"/>
      <c r="E27" s="1497" t="s">
        <v>1</v>
      </c>
      <c r="F27" s="1497"/>
      <c r="G27" s="1497"/>
      <c r="H27" s="1497"/>
      <c r="I27" s="67"/>
      <c r="J27" s="67"/>
      <c r="K27" s="67"/>
      <c r="L27" s="69"/>
      <c r="M27" s="67"/>
      <c r="N27" s="1386"/>
      <c r="O27" s="1386"/>
      <c r="P27" s="1386"/>
      <c r="Q27" s="1386"/>
      <c r="R27" s="1386"/>
      <c r="S27" s="67"/>
      <c r="T27" s="67"/>
      <c r="U27" s="67"/>
      <c r="V27" s="67"/>
      <c r="W27" s="67"/>
    </row>
    <row r="28" spans="1:23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1"/>
      <c r="M28" s="1359"/>
      <c r="N28" s="152"/>
      <c r="O28" s="152"/>
      <c r="P28" s="152"/>
      <c r="Q28" s="152"/>
      <c r="R28" s="152"/>
      <c r="S28" s="29"/>
      <c r="T28" s="29"/>
      <c r="U28" s="29"/>
      <c r="V28" s="29"/>
      <c r="W28" s="29"/>
    </row>
    <row r="29" spans="1:23" s="2" customFormat="1" ht="6.95" customHeight="1">
      <c r="A29" s="29"/>
      <c r="B29" s="30"/>
      <c r="C29" s="29"/>
      <c r="D29" s="56"/>
      <c r="E29" s="56"/>
      <c r="F29" s="56"/>
      <c r="G29" s="56"/>
      <c r="H29" s="56"/>
      <c r="I29" s="56"/>
      <c r="J29" s="56"/>
      <c r="K29" s="56"/>
      <c r="L29" s="41"/>
      <c r="M29" s="1359"/>
      <c r="N29" s="152"/>
      <c r="O29" s="152"/>
      <c r="P29" s="152"/>
      <c r="Q29" s="152"/>
      <c r="R29" s="152"/>
      <c r="S29" s="29"/>
      <c r="T29" s="29"/>
      <c r="U29" s="29"/>
      <c r="V29" s="29"/>
      <c r="W29" s="29"/>
    </row>
    <row r="30" spans="1:23" s="2" customFormat="1" ht="25.35" customHeight="1">
      <c r="A30" s="29"/>
      <c r="B30" s="30"/>
      <c r="C30" s="29"/>
      <c r="D30" s="70" t="s">
        <v>24</v>
      </c>
      <c r="E30" s="29"/>
      <c r="F30" s="29"/>
      <c r="G30" s="29"/>
      <c r="H30" s="29"/>
      <c r="I30" s="29"/>
      <c r="J30" s="60"/>
      <c r="K30" s="29"/>
      <c r="L30" s="41"/>
      <c r="M30" s="1359"/>
      <c r="N30" s="152"/>
      <c r="O30" s="152"/>
      <c r="P30" s="152"/>
      <c r="Q30" s="152"/>
      <c r="R30" s="152"/>
      <c r="S30" s="29"/>
      <c r="T30" s="29"/>
      <c r="U30" s="29"/>
      <c r="V30" s="29"/>
      <c r="W30" s="29"/>
    </row>
    <row r="31" spans="1:23" s="2" customFormat="1" ht="6.95" customHeight="1">
      <c r="A31" s="29"/>
      <c r="B31" s="30"/>
      <c r="C31" s="29"/>
      <c r="D31" s="56"/>
      <c r="E31" s="56"/>
      <c r="F31" s="56"/>
      <c r="G31" s="56"/>
      <c r="H31" s="56"/>
      <c r="I31" s="56"/>
      <c r="J31" s="56"/>
      <c r="K31" s="56"/>
      <c r="L31" s="41"/>
      <c r="M31" s="1359"/>
      <c r="N31" s="152"/>
      <c r="O31" s="152"/>
      <c r="P31" s="152"/>
      <c r="Q31" s="152"/>
      <c r="R31" s="152"/>
      <c r="S31" s="29"/>
      <c r="T31" s="29"/>
      <c r="U31" s="29"/>
      <c r="V31" s="29"/>
      <c r="W31" s="29"/>
    </row>
    <row r="32" spans="1:23" s="2" customFormat="1" ht="14.45" customHeight="1">
      <c r="A32" s="29"/>
      <c r="B32" s="30"/>
      <c r="C32" s="29"/>
      <c r="D32" s="29"/>
      <c r="E32" s="29"/>
      <c r="F32" s="33" t="s">
        <v>26</v>
      </c>
      <c r="G32" s="29"/>
      <c r="H32" s="29"/>
      <c r="I32" s="33" t="s">
        <v>25</v>
      </c>
      <c r="J32" s="33" t="s">
        <v>27</v>
      </c>
      <c r="K32" s="29"/>
      <c r="L32" s="41"/>
      <c r="M32" s="1359"/>
      <c r="N32" s="152"/>
      <c r="O32" s="152"/>
      <c r="P32" s="152"/>
      <c r="Q32" s="152"/>
      <c r="R32" s="152"/>
      <c r="S32" s="29"/>
      <c r="T32" s="29"/>
      <c r="U32" s="29"/>
      <c r="V32" s="29"/>
      <c r="W32" s="29"/>
    </row>
    <row r="33" spans="1:23" s="2" customFormat="1" ht="14.45" customHeight="1">
      <c r="A33" s="29"/>
      <c r="B33" s="30"/>
      <c r="C33" s="29"/>
      <c r="D33" s="1489" t="s">
        <v>2658</v>
      </c>
      <c r="E33" s="1489"/>
      <c r="F33" s="71"/>
      <c r="G33" s="72"/>
      <c r="H33" s="72"/>
      <c r="I33" s="1129">
        <v>0.2</v>
      </c>
      <c r="J33" s="71"/>
      <c r="K33" s="29"/>
      <c r="L33" s="41"/>
      <c r="M33" s="1359"/>
      <c r="N33" s="152"/>
      <c r="O33" s="152"/>
      <c r="P33" s="152"/>
      <c r="Q33" s="152"/>
      <c r="R33" s="152"/>
      <c r="S33" s="29"/>
      <c r="T33" s="29"/>
      <c r="U33" s="29"/>
      <c r="V33" s="29"/>
      <c r="W33" s="29"/>
    </row>
    <row r="34" spans="1:23" s="2" customFormat="1" ht="14.45" customHeight="1">
      <c r="A34" s="29"/>
      <c r="B34" s="30"/>
      <c r="C34" s="29"/>
      <c r="D34" s="1489" t="s">
        <v>2659</v>
      </c>
      <c r="E34" s="1489"/>
      <c r="F34" s="71"/>
      <c r="G34" s="72"/>
      <c r="H34" s="72"/>
      <c r="I34" s="1129">
        <v>0.2</v>
      </c>
      <c r="J34" s="71"/>
      <c r="K34" s="29"/>
      <c r="L34" s="41"/>
      <c r="M34" s="1359"/>
      <c r="N34" s="152"/>
      <c r="O34" s="152"/>
      <c r="P34" s="152"/>
      <c r="Q34" s="152"/>
      <c r="R34" s="152"/>
      <c r="S34" s="29"/>
      <c r="T34" s="29"/>
      <c r="U34" s="29"/>
      <c r="V34" s="29"/>
      <c r="W34" s="29"/>
    </row>
    <row r="35" spans="1:23" s="2" customFormat="1" ht="14.45" hidden="1" customHeight="1">
      <c r="A35" s="29"/>
      <c r="B35" s="30"/>
      <c r="C35" s="29"/>
      <c r="D35" s="29"/>
      <c r="E35" s="26" t="s">
        <v>30</v>
      </c>
      <c r="F35" s="74" t="e">
        <f>ROUND((SUM(AY147:AY804)),  2)</f>
        <v>#REF!</v>
      </c>
      <c r="G35" s="29"/>
      <c r="H35" s="29"/>
      <c r="I35" s="75">
        <v>0.2</v>
      </c>
      <c r="J35" s="74">
        <f>0</f>
        <v>0</v>
      </c>
      <c r="K35" s="29"/>
      <c r="L35" s="41"/>
      <c r="M35" s="1359"/>
      <c r="N35" s="152"/>
      <c r="O35" s="152"/>
      <c r="P35" s="152"/>
      <c r="Q35" s="152"/>
      <c r="R35" s="152"/>
      <c r="S35" s="29"/>
      <c r="T35" s="29"/>
      <c r="U35" s="29"/>
      <c r="V35" s="29"/>
      <c r="W35" s="29"/>
    </row>
    <row r="36" spans="1:23" s="2" customFormat="1" ht="14.45" hidden="1" customHeight="1">
      <c r="A36" s="29"/>
      <c r="B36" s="30"/>
      <c r="C36" s="29"/>
      <c r="D36" s="29"/>
      <c r="E36" s="26" t="s">
        <v>31</v>
      </c>
      <c r="F36" s="74" t="e">
        <f>ROUND((SUM(AZ147:AZ804)),  2)</f>
        <v>#REF!</v>
      </c>
      <c r="G36" s="29"/>
      <c r="H36" s="29"/>
      <c r="I36" s="75">
        <v>0.2</v>
      </c>
      <c r="J36" s="74">
        <f>0</f>
        <v>0</v>
      </c>
      <c r="K36" s="29"/>
      <c r="L36" s="41"/>
      <c r="M36" s="1359"/>
      <c r="N36" s="152"/>
      <c r="O36" s="152"/>
      <c r="P36" s="152"/>
      <c r="Q36" s="152"/>
      <c r="R36" s="152"/>
      <c r="S36" s="29"/>
      <c r="T36" s="29"/>
      <c r="U36" s="29"/>
      <c r="V36" s="29"/>
      <c r="W36" s="29"/>
    </row>
    <row r="37" spans="1:23" s="2" customFormat="1" ht="14.45" hidden="1" customHeight="1">
      <c r="A37" s="29"/>
      <c r="B37" s="30"/>
      <c r="C37" s="29"/>
      <c r="D37" s="29"/>
      <c r="E37" s="35" t="s">
        <v>32</v>
      </c>
      <c r="F37" s="71" t="e">
        <f>ROUND((SUM(BA147:BA804)),  2)</f>
        <v>#REF!</v>
      </c>
      <c r="G37" s="72"/>
      <c r="H37" s="72"/>
      <c r="I37" s="73">
        <v>0</v>
      </c>
      <c r="J37" s="71">
        <f>0</f>
        <v>0</v>
      </c>
      <c r="K37" s="29"/>
      <c r="L37" s="41"/>
      <c r="M37" s="1359"/>
      <c r="N37" s="152"/>
      <c r="O37" s="152"/>
      <c r="P37" s="152"/>
      <c r="Q37" s="152"/>
      <c r="R37" s="152"/>
      <c r="S37" s="29"/>
      <c r="T37" s="29"/>
      <c r="U37" s="29"/>
      <c r="V37" s="29"/>
      <c r="W37" s="29"/>
    </row>
    <row r="38" spans="1:23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1"/>
      <c r="M38" s="1359"/>
      <c r="N38" s="152"/>
      <c r="O38" s="152"/>
      <c r="P38" s="152"/>
      <c r="Q38" s="152"/>
      <c r="R38" s="152"/>
      <c r="S38" s="29"/>
      <c r="T38" s="29"/>
      <c r="U38" s="29"/>
      <c r="V38" s="29"/>
      <c r="W38" s="29"/>
    </row>
    <row r="39" spans="1:23" s="2" customFormat="1" ht="25.35" customHeight="1">
      <c r="A39" s="29"/>
      <c r="B39" s="30"/>
      <c r="C39" s="76"/>
      <c r="D39" s="77" t="s">
        <v>33</v>
      </c>
      <c r="E39" s="55"/>
      <c r="F39" s="55"/>
      <c r="G39" s="78" t="s">
        <v>34</v>
      </c>
      <c r="H39" s="79" t="s">
        <v>35</v>
      </c>
      <c r="I39" s="55"/>
      <c r="J39" s="80"/>
      <c r="K39" s="81"/>
      <c r="L39" s="41"/>
      <c r="M39" s="1359"/>
      <c r="N39" s="152"/>
      <c r="O39" s="152"/>
      <c r="P39" s="152"/>
      <c r="Q39" s="152"/>
      <c r="R39" s="152"/>
      <c r="S39" s="29"/>
      <c r="T39" s="29"/>
      <c r="U39" s="29"/>
      <c r="V39" s="29"/>
      <c r="W39" s="29"/>
    </row>
    <row r="40" spans="1:23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1"/>
      <c r="M40" s="1359"/>
      <c r="N40" s="152"/>
      <c r="O40" s="152"/>
      <c r="P40" s="152"/>
      <c r="Q40" s="152"/>
      <c r="R40" s="152"/>
      <c r="S40" s="29"/>
      <c r="T40" s="29"/>
      <c r="U40" s="29"/>
      <c r="V40" s="29"/>
      <c r="W40" s="29"/>
    </row>
    <row r="41" spans="1:23" s="1" customFormat="1" ht="14.45" customHeight="1">
      <c r="B41" s="21"/>
      <c r="L41" s="21"/>
      <c r="M41" s="1358"/>
      <c r="N41" s="1381"/>
      <c r="O41" s="1381"/>
      <c r="P41" s="1381"/>
      <c r="Q41" s="1381"/>
      <c r="R41" s="1381"/>
    </row>
    <row r="42" spans="1:23" s="1" customFormat="1" ht="14.45" customHeight="1">
      <c r="B42" s="21"/>
      <c r="L42" s="21"/>
      <c r="M42" s="1358"/>
      <c r="N42" s="1381"/>
      <c r="O42" s="1381"/>
      <c r="P42" s="1381"/>
      <c r="Q42" s="1381"/>
      <c r="R42" s="1381"/>
    </row>
    <row r="43" spans="1:23" s="1" customFormat="1" ht="14.45" customHeight="1">
      <c r="B43" s="21"/>
      <c r="L43" s="21"/>
      <c r="M43" s="1358"/>
      <c r="N43" s="1381"/>
      <c r="O43" s="1381"/>
      <c r="P43" s="1381"/>
      <c r="Q43" s="1381"/>
      <c r="R43" s="1381"/>
    </row>
    <row r="44" spans="1:23" s="1" customFormat="1" ht="14.45" customHeight="1">
      <c r="B44" s="21"/>
      <c r="L44" s="21"/>
      <c r="M44" s="1358"/>
      <c r="N44" s="1381"/>
      <c r="O44" s="1381"/>
      <c r="P44" s="1381"/>
      <c r="Q44" s="1381"/>
      <c r="R44" s="1381"/>
    </row>
    <row r="45" spans="1:23" s="1" customFormat="1" ht="14.45" customHeight="1">
      <c r="B45" s="21"/>
      <c r="L45" s="21"/>
      <c r="M45" s="1358"/>
      <c r="N45" s="1381"/>
      <c r="O45" s="1381"/>
      <c r="P45" s="1381"/>
      <c r="Q45" s="1381"/>
      <c r="R45" s="1381"/>
    </row>
    <row r="46" spans="1:23" s="1" customFormat="1" ht="14.45" customHeight="1">
      <c r="B46" s="21"/>
      <c r="L46" s="21"/>
      <c r="M46" s="1358"/>
      <c r="N46" s="1381"/>
      <c r="O46" s="1381"/>
      <c r="P46" s="1381"/>
      <c r="Q46" s="1381"/>
      <c r="R46" s="1381"/>
    </row>
    <row r="47" spans="1:23" s="1" customFormat="1" ht="14.45" customHeight="1">
      <c r="B47" s="21"/>
      <c r="L47" s="21"/>
      <c r="M47" s="1358"/>
      <c r="N47" s="1381"/>
      <c r="O47" s="1381"/>
      <c r="P47" s="1381"/>
      <c r="Q47" s="1381"/>
      <c r="R47" s="1381"/>
    </row>
    <row r="48" spans="1:23" s="1" customFormat="1" ht="14.45" customHeight="1">
      <c r="B48" s="21"/>
      <c r="L48" s="21"/>
      <c r="M48" s="1358"/>
      <c r="N48" s="1381"/>
      <c r="O48" s="1381"/>
      <c r="P48" s="1381"/>
      <c r="Q48" s="1381"/>
      <c r="R48" s="1381"/>
    </row>
    <row r="49" spans="1:23" s="1" customFormat="1" ht="14.45" customHeight="1">
      <c r="B49" s="21"/>
      <c r="L49" s="21"/>
      <c r="M49" s="1358"/>
      <c r="N49" s="1381"/>
      <c r="O49" s="1381"/>
      <c r="P49" s="1381"/>
      <c r="Q49" s="1381"/>
      <c r="R49" s="1381"/>
    </row>
    <row r="50" spans="1:23" s="2" customFormat="1" ht="14.45" customHeight="1">
      <c r="B50" s="41"/>
      <c r="D50" s="42" t="s">
        <v>36</v>
      </c>
      <c r="E50" s="43"/>
      <c r="F50" s="43"/>
      <c r="G50" s="42" t="s">
        <v>37</v>
      </c>
      <c r="H50" s="43"/>
      <c r="I50" s="43"/>
      <c r="J50" s="43"/>
      <c r="K50" s="43"/>
      <c r="L50" s="41"/>
      <c r="N50" s="182"/>
      <c r="O50" s="182"/>
      <c r="P50" s="182"/>
      <c r="Q50" s="182"/>
      <c r="R50" s="182"/>
    </row>
    <row r="51" spans="1:23">
      <c r="B51" s="21"/>
      <c r="L51" s="21"/>
    </row>
    <row r="52" spans="1:23">
      <c r="B52" s="21"/>
      <c r="L52" s="21"/>
    </row>
    <row r="53" spans="1:23">
      <c r="B53" s="21"/>
      <c r="L53" s="21"/>
    </row>
    <row r="54" spans="1:23">
      <c r="B54" s="21"/>
      <c r="L54" s="21"/>
    </row>
    <row r="55" spans="1:23">
      <c r="B55" s="21"/>
      <c r="L55" s="21"/>
    </row>
    <row r="56" spans="1:23">
      <c r="B56" s="21"/>
      <c r="L56" s="21"/>
    </row>
    <row r="57" spans="1:23">
      <c r="B57" s="21"/>
      <c r="L57" s="21"/>
    </row>
    <row r="58" spans="1:23">
      <c r="B58" s="21"/>
      <c r="L58" s="21"/>
    </row>
    <row r="59" spans="1:23">
      <c r="B59" s="21"/>
      <c r="L59" s="21"/>
    </row>
    <row r="60" spans="1:23">
      <c r="B60" s="21"/>
      <c r="L60" s="21"/>
    </row>
    <row r="61" spans="1:23" s="2" customFormat="1" ht="12.75">
      <c r="A61" s="29"/>
      <c r="B61" s="30"/>
      <c r="C61" s="29"/>
      <c r="D61" s="44" t="s">
        <v>38</v>
      </c>
      <c r="E61" s="32"/>
      <c r="F61" s="82" t="s">
        <v>39</v>
      </c>
      <c r="G61" s="44" t="s">
        <v>38</v>
      </c>
      <c r="H61" s="32"/>
      <c r="I61" s="32"/>
      <c r="J61" s="83" t="s">
        <v>39</v>
      </c>
      <c r="K61" s="32"/>
      <c r="L61" s="41"/>
      <c r="M61" s="1359"/>
      <c r="N61" s="152"/>
      <c r="O61" s="152"/>
      <c r="P61" s="152"/>
      <c r="Q61" s="152"/>
      <c r="R61" s="152"/>
      <c r="S61" s="29"/>
      <c r="T61" s="29"/>
      <c r="U61" s="29"/>
      <c r="V61" s="29"/>
      <c r="W61" s="29"/>
    </row>
    <row r="62" spans="1:23">
      <c r="B62" s="21"/>
      <c r="L62" s="21"/>
    </row>
    <row r="63" spans="1:23">
      <c r="B63" s="21"/>
      <c r="L63" s="21"/>
    </row>
    <row r="64" spans="1:23">
      <c r="B64" s="21"/>
      <c r="L64" s="21"/>
    </row>
    <row r="65" spans="1:23" s="2" customFormat="1" ht="12.75">
      <c r="A65" s="29"/>
      <c r="B65" s="30"/>
      <c r="C65" s="29"/>
      <c r="D65" s="42" t="s">
        <v>40</v>
      </c>
      <c r="E65" s="45"/>
      <c r="F65" s="45"/>
      <c r="G65" s="42" t="s">
        <v>41</v>
      </c>
      <c r="H65" s="45"/>
      <c r="I65" s="45"/>
      <c r="J65" s="45"/>
      <c r="K65" s="45"/>
      <c r="L65" s="41"/>
      <c r="M65" s="1359"/>
      <c r="N65" s="152"/>
      <c r="O65" s="152"/>
      <c r="P65" s="152"/>
      <c r="Q65" s="152"/>
      <c r="R65" s="152"/>
      <c r="S65" s="29"/>
      <c r="T65" s="29"/>
      <c r="U65" s="29"/>
      <c r="V65" s="29"/>
      <c r="W65" s="29"/>
    </row>
    <row r="66" spans="1:23">
      <c r="B66" s="21"/>
      <c r="L66" s="21"/>
    </row>
    <row r="67" spans="1:23">
      <c r="B67" s="21"/>
      <c r="L67" s="21"/>
    </row>
    <row r="68" spans="1:23">
      <c r="B68" s="21"/>
      <c r="L68" s="21"/>
    </row>
    <row r="69" spans="1:23">
      <c r="B69" s="21"/>
      <c r="L69" s="21"/>
    </row>
    <row r="70" spans="1:23">
      <c r="B70" s="21"/>
      <c r="L70" s="21"/>
    </row>
    <row r="71" spans="1:23">
      <c r="B71" s="21"/>
      <c r="L71" s="21"/>
    </row>
    <row r="72" spans="1:23">
      <c r="B72" s="21"/>
      <c r="L72" s="21"/>
    </row>
    <row r="73" spans="1:23">
      <c r="B73" s="21"/>
      <c r="L73" s="21"/>
    </row>
    <row r="74" spans="1:23">
      <c r="B74" s="21"/>
      <c r="L74" s="21"/>
    </row>
    <row r="75" spans="1:23">
      <c r="B75" s="21"/>
      <c r="L75" s="21"/>
    </row>
    <row r="76" spans="1:23" s="2" customFormat="1" ht="12.75">
      <c r="A76" s="29"/>
      <c r="B76" s="30"/>
      <c r="C76" s="29"/>
      <c r="D76" s="44" t="s">
        <v>38</v>
      </c>
      <c r="E76" s="32"/>
      <c r="F76" s="82" t="s">
        <v>39</v>
      </c>
      <c r="G76" s="44" t="s">
        <v>38</v>
      </c>
      <c r="H76" s="32"/>
      <c r="I76" s="32"/>
      <c r="J76" s="83" t="s">
        <v>39</v>
      </c>
      <c r="K76" s="32"/>
      <c r="L76" s="41"/>
      <c r="M76" s="1359"/>
      <c r="N76" s="152"/>
      <c r="O76" s="152"/>
      <c r="P76" s="152"/>
      <c r="Q76" s="152"/>
      <c r="R76" s="152"/>
      <c r="S76" s="29"/>
      <c r="T76" s="29"/>
      <c r="U76" s="29"/>
      <c r="V76" s="29"/>
      <c r="W76" s="29"/>
    </row>
    <row r="77" spans="1:23" s="2" customFormat="1" ht="14.45" customHeight="1">
      <c r="A77" s="29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M77" s="1359"/>
      <c r="N77" s="152"/>
      <c r="O77" s="152"/>
      <c r="P77" s="152"/>
      <c r="Q77" s="152"/>
      <c r="R77" s="152"/>
      <c r="S77" s="29"/>
      <c r="T77" s="29"/>
      <c r="U77" s="29"/>
      <c r="V77" s="29"/>
      <c r="W77" s="29"/>
    </row>
    <row r="81" spans="1:39" s="2" customFormat="1" ht="6.95" customHeight="1">
      <c r="A81" s="29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M81" s="1359"/>
      <c r="N81" s="152"/>
      <c r="O81" s="152"/>
      <c r="P81" s="152"/>
      <c r="Q81" s="152"/>
      <c r="R81" s="152"/>
      <c r="S81" s="29"/>
      <c r="T81" s="29"/>
      <c r="U81" s="29"/>
      <c r="V81" s="29"/>
      <c r="W81" s="29"/>
    </row>
    <row r="82" spans="1:39" s="2" customFormat="1" ht="24.95" customHeight="1">
      <c r="A82" s="29"/>
      <c r="B82" s="30"/>
      <c r="C82" s="22" t="s">
        <v>2741</v>
      </c>
      <c r="D82" s="29"/>
      <c r="E82" s="29"/>
      <c r="F82" s="29"/>
      <c r="G82" s="29"/>
      <c r="H82" s="29"/>
      <c r="I82" s="29"/>
      <c r="J82" s="29"/>
      <c r="K82" s="29"/>
      <c r="L82" s="41"/>
      <c r="M82" s="1359"/>
      <c r="N82" s="152"/>
      <c r="O82" s="152"/>
      <c r="P82" s="152"/>
      <c r="Q82" s="152"/>
      <c r="R82" s="152"/>
      <c r="S82" s="29"/>
      <c r="T82" s="29"/>
      <c r="U82" s="29"/>
      <c r="V82" s="29"/>
      <c r="W82" s="29"/>
    </row>
    <row r="83" spans="1:39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1"/>
      <c r="M83" s="1359"/>
      <c r="N83" s="152"/>
      <c r="O83" s="152"/>
      <c r="P83" s="152"/>
      <c r="Q83" s="152"/>
      <c r="R83" s="152"/>
      <c r="S83" s="29"/>
      <c r="T83" s="29"/>
      <c r="U83" s="29"/>
      <c r="V83" s="29"/>
      <c r="W83" s="29"/>
    </row>
    <row r="84" spans="1:39" s="2" customFormat="1" ht="12" customHeight="1">
      <c r="A84" s="29"/>
      <c r="B84" s="30"/>
      <c r="C84" s="26" t="s">
        <v>8</v>
      </c>
      <c r="D84" s="29"/>
      <c r="E84" s="29"/>
      <c r="F84" s="29"/>
      <c r="G84" s="29"/>
      <c r="H84" s="29"/>
      <c r="I84" s="29"/>
      <c r="J84" s="29"/>
      <c r="K84" s="29"/>
      <c r="L84" s="41"/>
      <c r="M84" s="1359"/>
      <c r="N84" s="152"/>
      <c r="O84" s="152"/>
      <c r="P84" s="152"/>
      <c r="Q84" s="152"/>
      <c r="R84" s="152"/>
      <c r="S84" s="29"/>
      <c r="T84" s="29"/>
      <c r="U84" s="29"/>
      <c r="V84" s="29"/>
      <c r="W84" s="29"/>
    </row>
    <row r="85" spans="1:39" s="2" customFormat="1" ht="16.5" customHeight="1">
      <c r="A85" s="29"/>
      <c r="B85" s="30"/>
      <c r="C85" s="29"/>
      <c r="D85" s="29"/>
      <c r="E85" s="1515" t="str">
        <f>E7</f>
        <v>SOŠ PZ Košice, zateplenie bloku A a rekonštrukcia bloku E</v>
      </c>
      <c r="F85" s="1490"/>
      <c r="G85" s="1490"/>
      <c r="H85" s="1490"/>
      <c r="I85" s="29"/>
      <c r="J85" s="29"/>
      <c r="K85" s="29"/>
      <c r="L85" s="41"/>
      <c r="M85" s="1359"/>
      <c r="N85" s="152"/>
      <c r="O85" s="152"/>
      <c r="P85" s="152"/>
      <c r="Q85" s="152"/>
      <c r="R85" s="152"/>
      <c r="S85" s="29"/>
      <c r="T85" s="29"/>
      <c r="U85" s="29"/>
      <c r="V85" s="29"/>
      <c r="W85" s="29"/>
    </row>
    <row r="86" spans="1:39" s="2" customFormat="1" ht="12" customHeight="1">
      <c r="A86" s="29"/>
      <c r="B86" s="30"/>
      <c r="C86" s="26" t="s">
        <v>62</v>
      </c>
      <c r="D86" s="29"/>
      <c r="E86" s="29"/>
      <c r="F86" s="29"/>
      <c r="G86" s="29"/>
      <c r="H86" s="29"/>
      <c r="I86" s="29"/>
      <c r="J86" s="29"/>
      <c r="K86" s="29"/>
      <c r="L86" s="41"/>
      <c r="M86" s="1359"/>
      <c r="N86" s="152"/>
      <c r="O86" s="152"/>
      <c r="P86" s="152"/>
      <c r="Q86" s="152"/>
      <c r="R86" s="152"/>
      <c r="S86" s="29"/>
      <c r="T86" s="29"/>
      <c r="U86" s="29"/>
      <c r="V86" s="29"/>
      <c r="W86" s="29"/>
    </row>
    <row r="87" spans="1:39" s="2" customFormat="1" ht="22.5" customHeight="1">
      <c r="A87" s="29"/>
      <c r="B87" s="30"/>
      <c r="C87" s="29"/>
      <c r="D87" s="29"/>
      <c r="E87" s="1509" t="str">
        <f>E9</f>
        <v>Objekt č.2 - SOŠ PZ Košice, rekonštrukcia bloku "E"</v>
      </c>
      <c r="F87" s="1514"/>
      <c r="G87" s="1514"/>
      <c r="H87" s="1514"/>
      <c r="I87" s="29"/>
      <c r="J87" s="29"/>
      <c r="K87" s="29"/>
      <c r="L87" s="41"/>
      <c r="M87" s="1359"/>
      <c r="N87" s="152"/>
      <c r="O87" s="152"/>
      <c r="P87" s="152"/>
      <c r="Q87" s="152"/>
      <c r="R87" s="152"/>
      <c r="S87" s="29"/>
      <c r="T87" s="29"/>
      <c r="U87" s="29"/>
      <c r="V87" s="29"/>
      <c r="W87" s="29"/>
    </row>
    <row r="88" spans="1:39" s="2" customFormat="1" ht="21.75" customHeight="1">
      <c r="A88" s="29"/>
      <c r="B88" s="30"/>
      <c r="C88" s="29"/>
      <c r="D88" s="29"/>
      <c r="E88" s="1224" t="str">
        <f>E10</f>
        <v>SO 103 Blok "E"</v>
      </c>
      <c r="F88" s="29"/>
      <c r="G88" s="29"/>
      <c r="H88" s="29"/>
      <c r="I88" s="29"/>
      <c r="J88" s="29"/>
      <c r="K88" s="29"/>
      <c r="L88" s="41"/>
      <c r="M88" s="1359"/>
      <c r="N88" s="152"/>
      <c r="O88" s="152"/>
      <c r="P88" s="152"/>
      <c r="Q88" s="152"/>
      <c r="R88" s="152"/>
      <c r="S88" s="29"/>
      <c r="T88" s="29"/>
      <c r="U88" s="29"/>
      <c r="V88" s="29"/>
      <c r="W88" s="29"/>
    </row>
    <row r="89" spans="1:39" s="2" customFormat="1" ht="12" customHeight="1">
      <c r="A89" s="29"/>
      <c r="B89" s="30"/>
      <c r="C89" s="26" t="s">
        <v>12</v>
      </c>
      <c r="D89" s="29"/>
      <c r="E89" s="29"/>
      <c r="F89" s="24" t="str">
        <f>F12</f>
        <v>Košice</v>
      </c>
      <c r="G89" s="29"/>
      <c r="H89" s="29"/>
      <c r="I89" s="26" t="s">
        <v>14</v>
      </c>
      <c r="J89" s="1085" t="str">
        <f>IF(J12="","",J12)</f>
        <v>03.2023</v>
      </c>
      <c r="K89" s="29"/>
      <c r="L89" s="41"/>
      <c r="M89" s="1359"/>
      <c r="N89" s="152"/>
      <c r="O89" s="152"/>
      <c r="P89" s="152"/>
      <c r="Q89" s="152"/>
      <c r="R89" s="152"/>
      <c r="S89" s="29"/>
      <c r="T89" s="29"/>
      <c r="U89" s="29"/>
      <c r="V89" s="29"/>
      <c r="W89" s="29"/>
    </row>
    <row r="90" spans="1:39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1"/>
      <c r="M90" s="1359"/>
      <c r="N90" s="152"/>
      <c r="O90" s="152"/>
      <c r="P90" s="152"/>
      <c r="Q90" s="152"/>
      <c r="R90" s="152"/>
      <c r="S90" s="29"/>
      <c r="T90" s="29"/>
      <c r="U90" s="29"/>
      <c r="V90" s="29"/>
      <c r="W90" s="29"/>
    </row>
    <row r="91" spans="1:39" s="2" customFormat="1" ht="15.2" customHeight="1">
      <c r="A91" s="29"/>
      <c r="B91" s="30"/>
      <c r="C91" s="26" t="s">
        <v>15</v>
      </c>
      <c r="D91" s="29"/>
      <c r="E91" s="29"/>
      <c r="F91" s="24" t="str">
        <f>E15</f>
        <v>MV SR, Bratislava</v>
      </c>
      <c r="G91" s="29"/>
      <c r="H91" s="29"/>
      <c r="I91" s="26" t="s">
        <v>19</v>
      </c>
      <c r="J91" s="27"/>
      <c r="K91" s="29"/>
      <c r="L91" s="41"/>
      <c r="M91" s="1359"/>
      <c r="N91" s="152"/>
      <c r="O91" s="152"/>
      <c r="P91" s="152"/>
      <c r="Q91" s="152"/>
      <c r="R91" s="152"/>
      <c r="S91" s="29"/>
      <c r="T91" s="29"/>
      <c r="U91" s="29"/>
      <c r="V91" s="29"/>
      <c r="W91" s="29"/>
    </row>
    <row r="92" spans="1:39" s="2" customFormat="1" ht="15.2" customHeight="1">
      <c r="A92" s="29"/>
      <c r="B92" s="30"/>
      <c r="C92" s="26" t="s">
        <v>18</v>
      </c>
      <c r="D92" s="29"/>
      <c r="E92" s="29"/>
      <c r="F92" s="24"/>
      <c r="G92" s="29"/>
      <c r="H92" s="29"/>
      <c r="I92" s="26" t="s">
        <v>21</v>
      </c>
      <c r="J92" s="27" t="str">
        <f>E24</f>
        <v xml:space="preserve"> </v>
      </c>
      <c r="K92" s="29"/>
      <c r="L92" s="41"/>
      <c r="M92" s="1359"/>
      <c r="N92" s="152"/>
      <c r="O92" s="152"/>
      <c r="P92" s="152"/>
      <c r="Q92" s="152"/>
      <c r="R92" s="152"/>
      <c r="S92" s="29"/>
      <c r="T92" s="29"/>
      <c r="U92" s="29"/>
      <c r="V92" s="29"/>
      <c r="W92" s="29"/>
    </row>
    <row r="93" spans="1:39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1"/>
      <c r="M93" s="1359"/>
      <c r="N93" s="152"/>
      <c r="O93" s="152"/>
      <c r="P93" s="152"/>
      <c r="Q93" s="152"/>
      <c r="R93" s="152"/>
      <c r="S93" s="29"/>
      <c r="T93" s="29"/>
      <c r="U93" s="29"/>
      <c r="V93" s="29"/>
      <c r="W93" s="29"/>
    </row>
    <row r="94" spans="1:39" s="2" customFormat="1" ht="29.25" customHeight="1">
      <c r="A94" s="29"/>
      <c r="B94" s="30"/>
      <c r="C94" s="84" t="s">
        <v>63</v>
      </c>
      <c r="D94" s="76"/>
      <c r="E94" s="76"/>
      <c r="F94" s="76"/>
      <c r="G94" s="76"/>
      <c r="H94" s="76"/>
      <c r="I94" s="76"/>
      <c r="J94" s="85" t="s">
        <v>64</v>
      </c>
      <c r="K94" s="76"/>
      <c r="L94" s="41"/>
      <c r="M94" s="1359"/>
      <c r="N94" s="152"/>
      <c r="O94" s="152"/>
      <c r="P94" s="152"/>
      <c r="Q94" s="152"/>
      <c r="R94" s="152"/>
      <c r="S94" s="29"/>
      <c r="T94" s="29"/>
      <c r="U94" s="29"/>
      <c r="V94" s="29"/>
      <c r="W94" s="29"/>
    </row>
    <row r="95" spans="1:39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1"/>
      <c r="M95" s="1359"/>
      <c r="N95" s="152"/>
      <c r="O95" s="152"/>
      <c r="P95" s="152"/>
      <c r="Q95" s="152"/>
      <c r="R95" s="152"/>
      <c r="S95" s="29"/>
      <c r="T95" s="29"/>
      <c r="U95" s="29"/>
      <c r="V95" s="29"/>
      <c r="W95" s="29"/>
    </row>
    <row r="96" spans="1:39" s="2" customFormat="1" ht="22.9" customHeight="1">
      <c r="A96" s="29"/>
      <c r="B96" s="30"/>
      <c r="C96" s="86" t="s">
        <v>65</v>
      </c>
      <c r="D96" s="29"/>
      <c r="E96" s="29"/>
      <c r="F96" s="29"/>
      <c r="G96" s="29"/>
      <c r="H96" s="29"/>
      <c r="I96" s="29"/>
      <c r="J96" s="60"/>
      <c r="K96" s="29"/>
      <c r="L96" s="41"/>
      <c r="M96" s="1359"/>
      <c r="N96" s="152"/>
      <c r="O96" s="152"/>
      <c r="P96" s="152"/>
      <c r="Q96" s="152"/>
      <c r="R96" s="152"/>
      <c r="S96" s="29"/>
      <c r="T96" s="29"/>
      <c r="U96" s="29"/>
      <c r="V96" s="29"/>
      <c r="W96" s="29"/>
      <c r="AM96" s="18" t="s">
        <v>66</v>
      </c>
    </row>
    <row r="97" spans="2:18" s="9" customFormat="1" ht="24.95" customHeight="1">
      <c r="B97" s="87"/>
      <c r="D97" s="88" t="s">
        <v>67</v>
      </c>
      <c r="E97" s="89"/>
      <c r="F97" s="89"/>
      <c r="G97" s="89"/>
      <c r="H97" s="89"/>
      <c r="I97" s="89"/>
      <c r="J97" s="90"/>
      <c r="L97" s="87"/>
      <c r="N97" s="1387"/>
      <c r="O97" s="1387"/>
      <c r="P97" s="1387"/>
      <c r="Q97" s="1387"/>
      <c r="R97" s="1387"/>
    </row>
    <row r="98" spans="2:18" s="10" customFormat="1" ht="19.899999999999999" customHeight="1">
      <c r="B98" s="91"/>
      <c r="D98" s="92" t="s">
        <v>68</v>
      </c>
      <c r="E98" s="93"/>
      <c r="F98" s="93"/>
      <c r="G98" s="93"/>
      <c r="H98" s="93"/>
      <c r="I98" s="93"/>
      <c r="J98" s="94"/>
      <c r="L98" s="91"/>
      <c r="N98" s="1388"/>
      <c r="O98" s="1388"/>
      <c r="P98" s="1388"/>
      <c r="Q98" s="1388"/>
      <c r="R98" s="1388"/>
    </row>
    <row r="99" spans="2:18" s="10" customFormat="1" ht="19.899999999999999" customHeight="1">
      <c r="B99" s="91"/>
      <c r="D99" s="92" t="s">
        <v>69</v>
      </c>
      <c r="E99" s="93"/>
      <c r="F99" s="93"/>
      <c r="G99" s="93"/>
      <c r="H99" s="93"/>
      <c r="I99" s="93"/>
      <c r="J99" s="94"/>
      <c r="L99" s="91"/>
      <c r="N99" s="1388"/>
      <c r="O99" s="1388"/>
      <c r="P99" s="1388"/>
      <c r="Q99" s="1388"/>
      <c r="R99" s="1388"/>
    </row>
    <row r="100" spans="2:18" s="10" customFormat="1" ht="19.899999999999999" customHeight="1">
      <c r="B100" s="91"/>
      <c r="D100" s="92" t="s">
        <v>70</v>
      </c>
      <c r="E100" s="93"/>
      <c r="F100" s="93"/>
      <c r="G100" s="93"/>
      <c r="H100" s="93"/>
      <c r="I100" s="93"/>
      <c r="J100" s="94"/>
      <c r="L100" s="91"/>
      <c r="N100" s="1388"/>
      <c r="O100" s="1388"/>
      <c r="P100" s="1388"/>
      <c r="Q100" s="1388"/>
      <c r="R100" s="1388"/>
    </row>
    <row r="101" spans="2:18" s="10" customFormat="1" ht="19.899999999999999" customHeight="1">
      <c r="B101" s="91"/>
      <c r="D101" s="92" t="s">
        <v>71</v>
      </c>
      <c r="E101" s="93"/>
      <c r="F101" s="93"/>
      <c r="G101" s="93"/>
      <c r="H101" s="93"/>
      <c r="I101" s="93"/>
      <c r="J101" s="94"/>
      <c r="L101" s="91"/>
      <c r="N101" s="1388"/>
      <c r="O101" s="1388"/>
      <c r="P101" s="1388"/>
      <c r="Q101" s="1388"/>
      <c r="R101" s="1388"/>
    </row>
    <row r="102" spans="2:18" s="10" customFormat="1" ht="19.899999999999999" customHeight="1">
      <c r="B102" s="91"/>
      <c r="D102" s="92" t="s">
        <v>72</v>
      </c>
      <c r="E102" s="93"/>
      <c r="F102" s="93"/>
      <c r="G102" s="93"/>
      <c r="H102" s="93"/>
      <c r="I102" s="93"/>
      <c r="J102" s="94"/>
      <c r="L102" s="91"/>
      <c r="N102" s="1388"/>
      <c r="O102" s="1388"/>
      <c r="P102" s="1388"/>
      <c r="Q102" s="1388"/>
      <c r="R102" s="1388"/>
    </row>
    <row r="103" spans="2:18" s="10" customFormat="1" ht="19.899999999999999" customHeight="1">
      <c r="B103" s="91"/>
      <c r="D103" s="1098" t="s">
        <v>2602</v>
      </c>
      <c r="E103" s="93"/>
      <c r="F103" s="93"/>
      <c r="G103" s="93"/>
      <c r="H103" s="93"/>
      <c r="I103" s="93"/>
      <c r="J103" s="94"/>
      <c r="L103" s="91"/>
      <c r="N103" s="1388"/>
      <c r="O103" s="1388"/>
      <c r="P103" s="1388"/>
      <c r="Q103" s="1388"/>
      <c r="R103" s="1388"/>
    </row>
    <row r="104" spans="2:18" s="10" customFormat="1" ht="19.899999999999999" customHeight="1">
      <c r="B104" s="91"/>
      <c r="D104" s="92" t="s">
        <v>73</v>
      </c>
      <c r="E104" s="93"/>
      <c r="F104" s="93"/>
      <c r="G104" s="93"/>
      <c r="H104" s="93"/>
      <c r="I104" s="93"/>
      <c r="J104" s="94"/>
      <c r="L104" s="91"/>
      <c r="N104" s="1388"/>
      <c r="O104" s="1388"/>
      <c r="P104" s="1388"/>
      <c r="Q104" s="1388"/>
      <c r="R104" s="1388"/>
    </row>
    <row r="105" spans="2:18" s="10" customFormat="1" ht="19.899999999999999" customHeight="1">
      <c r="B105" s="91"/>
      <c r="D105" s="92" t="s">
        <v>74</v>
      </c>
      <c r="E105" s="93"/>
      <c r="F105" s="93"/>
      <c r="G105" s="93"/>
      <c r="H105" s="93"/>
      <c r="I105" s="93"/>
      <c r="J105" s="94"/>
      <c r="L105" s="91"/>
      <c r="N105" s="1388"/>
      <c r="O105" s="1388"/>
      <c r="P105" s="1388"/>
      <c r="Q105" s="1388"/>
      <c r="R105" s="1388"/>
    </row>
    <row r="106" spans="2:18" s="9" customFormat="1" ht="24.95" customHeight="1">
      <c r="B106" s="87"/>
      <c r="D106" s="88" t="s">
        <v>75</v>
      </c>
      <c r="E106" s="89"/>
      <c r="F106" s="89"/>
      <c r="G106" s="89"/>
      <c r="H106" s="89"/>
      <c r="I106" s="89"/>
      <c r="J106" s="90"/>
      <c r="L106" s="87"/>
      <c r="N106" s="1387"/>
      <c r="O106" s="1387"/>
      <c r="P106" s="1387"/>
      <c r="Q106" s="1387"/>
      <c r="R106" s="1387"/>
    </row>
    <row r="107" spans="2:18" s="10" customFormat="1" ht="19.899999999999999" customHeight="1">
      <c r="B107" s="91"/>
      <c r="D107" s="92" t="s">
        <v>77</v>
      </c>
      <c r="E107" s="93"/>
      <c r="F107" s="93"/>
      <c r="G107" s="93"/>
      <c r="H107" s="93"/>
      <c r="I107" s="93"/>
      <c r="J107" s="94"/>
      <c r="L107" s="91"/>
      <c r="N107" s="1388"/>
      <c r="O107" s="1388"/>
      <c r="P107" s="1388"/>
      <c r="Q107" s="1388"/>
      <c r="R107" s="1388"/>
    </row>
    <row r="108" spans="2:18" s="10" customFormat="1" ht="19.899999999999999" customHeight="1">
      <c r="B108" s="91"/>
      <c r="D108" s="92" t="s">
        <v>78</v>
      </c>
      <c r="E108" s="93"/>
      <c r="F108" s="93"/>
      <c r="G108" s="93"/>
      <c r="H108" s="93"/>
      <c r="I108" s="93"/>
      <c r="J108" s="94"/>
      <c r="L108" s="91"/>
      <c r="N108" s="1388"/>
      <c r="O108" s="1388"/>
      <c r="P108" s="1388"/>
      <c r="Q108" s="1388"/>
      <c r="R108" s="1388"/>
    </row>
    <row r="109" spans="2:18" s="10" customFormat="1" ht="19.899999999999999" customHeight="1">
      <c r="B109" s="91"/>
      <c r="D109" s="92" t="s">
        <v>79</v>
      </c>
      <c r="E109" s="93"/>
      <c r="F109" s="93"/>
      <c r="G109" s="93"/>
      <c r="H109" s="93"/>
      <c r="I109" s="93"/>
      <c r="J109" s="94"/>
      <c r="L109" s="91"/>
      <c r="N109" s="1388"/>
      <c r="O109" s="1388"/>
      <c r="P109" s="1388"/>
      <c r="Q109" s="1388"/>
      <c r="R109" s="1388"/>
    </row>
    <row r="110" spans="2:18" s="10" customFormat="1" ht="19.899999999999999" customHeight="1">
      <c r="B110" s="91"/>
      <c r="D110" s="92" t="s">
        <v>958</v>
      </c>
      <c r="E110" s="93"/>
      <c r="F110" s="93"/>
      <c r="G110" s="93"/>
      <c r="H110" s="93"/>
      <c r="I110" s="93"/>
      <c r="J110" s="94"/>
      <c r="L110" s="91"/>
      <c r="N110" s="1388"/>
      <c r="O110" s="1388"/>
      <c r="P110" s="1388"/>
      <c r="Q110" s="1388"/>
      <c r="R110" s="1388"/>
    </row>
    <row r="111" spans="2:18" s="10" customFormat="1" ht="19.899999999999999" customHeight="1">
      <c r="B111" s="91"/>
      <c r="D111" s="92" t="s">
        <v>2780</v>
      </c>
      <c r="E111" s="93"/>
      <c r="F111" s="93"/>
      <c r="G111" s="93"/>
      <c r="H111" s="93"/>
      <c r="I111" s="93"/>
      <c r="J111" s="94"/>
      <c r="L111" s="91"/>
      <c r="N111" s="1388"/>
      <c r="O111" s="1388"/>
      <c r="P111" s="1388"/>
      <c r="Q111" s="1388"/>
      <c r="R111" s="1388"/>
    </row>
    <row r="112" spans="2:18" s="10" customFormat="1" ht="19.899999999999999" customHeight="1">
      <c r="B112" s="91"/>
      <c r="D112" s="92" t="s">
        <v>959</v>
      </c>
      <c r="E112" s="93"/>
      <c r="F112" s="93"/>
      <c r="G112" s="93"/>
      <c r="H112" s="93"/>
      <c r="I112" s="93"/>
      <c r="J112" s="94"/>
      <c r="L112" s="91"/>
      <c r="N112" s="1388"/>
      <c r="O112" s="1388"/>
      <c r="P112" s="1388"/>
      <c r="Q112" s="1388"/>
      <c r="R112" s="1388"/>
    </row>
    <row r="113" spans="1:23" s="10" customFormat="1" ht="19.899999999999999" customHeight="1">
      <c r="B113" s="91"/>
      <c r="D113" s="92" t="s">
        <v>727</v>
      </c>
      <c r="E113" s="93"/>
      <c r="F113" s="93"/>
      <c r="G113" s="93"/>
      <c r="H113" s="93"/>
      <c r="I113" s="93"/>
      <c r="J113" s="94"/>
      <c r="L113" s="91"/>
      <c r="N113" s="1388"/>
      <c r="O113" s="1388"/>
      <c r="P113" s="1388"/>
      <c r="Q113" s="1388"/>
      <c r="R113" s="1388"/>
    </row>
    <row r="114" spans="1:23" s="10" customFormat="1" ht="19.899999999999999" customHeight="1">
      <c r="B114" s="91"/>
      <c r="D114" s="92" t="s">
        <v>960</v>
      </c>
      <c r="E114" s="93"/>
      <c r="F114" s="93"/>
      <c r="G114" s="93"/>
      <c r="H114" s="93"/>
      <c r="I114" s="93"/>
      <c r="J114" s="94"/>
      <c r="L114" s="91"/>
      <c r="N114" s="1388"/>
      <c r="O114" s="1388"/>
      <c r="P114" s="1388"/>
      <c r="Q114" s="1388"/>
      <c r="R114" s="1388"/>
    </row>
    <row r="115" spans="1:23" s="10" customFormat="1" ht="19.899999999999999" customHeight="1">
      <c r="B115" s="91"/>
      <c r="D115" s="92" t="s">
        <v>80</v>
      </c>
      <c r="E115" s="93"/>
      <c r="F115" s="93"/>
      <c r="G115" s="93"/>
      <c r="H115" s="93"/>
      <c r="I115" s="93"/>
      <c r="J115" s="94"/>
      <c r="L115" s="91"/>
      <c r="N115" s="1388"/>
      <c r="O115" s="1388"/>
      <c r="P115" s="1388"/>
      <c r="Q115" s="1388"/>
      <c r="R115" s="1388"/>
    </row>
    <row r="116" spans="1:23" s="10" customFormat="1" ht="19.899999999999999" customHeight="1">
      <c r="B116" s="91"/>
      <c r="D116" s="92" t="s">
        <v>81</v>
      </c>
      <c r="E116" s="93"/>
      <c r="F116" s="93"/>
      <c r="G116" s="93"/>
      <c r="H116" s="93"/>
      <c r="I116" s="93"/>
      <c r="J116" s="94"/>
      <c r="L116" s="91"/>
      <c r="N116" s="1388"/>
      <c r="O116" s="1388"/>
      <c r="P116" s="1388"/>
      <c r="Q116" s="1388"/>
      <c r="R116" s="1388"/>
    </row>
    <row r="117" spans="1:23" s="10" customFormat="1" ht="19.899999999999999" customHeight="1">
      <c r="B117" s="91"/>
      <c r="D117" s="92" t="s">
        <v>82</v>
      </c>
      <c r="E117" s="93"/>
      <c r="F117" s="93"/>
      <c r="G117" s="93"/>
      <c r="H117" s="93"/>
      <c r="I117" s="93"/>
      <c r="J117" s="94"/>
      <c r="L117" s="91"/>
      <c r="N117" s="1388"/>
      <c r="O117" s="1388"/>
      <c r="P117" s="1388"/>
      <c r="Q117" s="1388"/>
      <c r="R117" s="1388"/>
    </row>
    <row r="118" spans="1:23" s="10" customFormat="1" ht="19.899999999999999" customHeight="1">
      <c r="B118" s="91"/>
      <c r="D118" s="92" t="s">
        <v>961</v>
      </c>
      <c r="E118" s="93"/>
      <c r="F118" s="93"/>
      <c r="G118" s="93"/>
      <c r="H118" s="93"/>
      <c r="I118" s="93"/>
      <c r="J118" s="94"/>
      <c r="L118" s="91"/>
      <c r="N118" s="1388"/>
      <c r="O118" s="1388"/>
      <c r="P118" s="1388"/>
      <c r="Q118" s="1388"/>
      <c r="R118" s="1388"/>
    </row>
    <row r="119" spans="1:23" s="10" customFormat="1" ht="19.899999999999999" customHeight="1">
      <c r="B119" s="91"/>
      <c r="D119" s="92" t="s">
        <v>962</v>
      </c>
      <c r="E119" s="93"/>
      <c r="F119" s="93"/>
      <c r="G119" s="93"/>
      <c r="H119" s="93"/>
      <c r="I119" s="93"/>
      <c r="J119" s="94"/>
      <c r="L119" s="91"/>
      <c r="N119" s="1388"/>
      <c r="O119" s="1388"/>
      <c r="P119" s="1388"/>
      <c r="Q119" s="1388"/>
      <c r="R119" s="1388"/>
    </row>
    <row r="120" spans="1:23" s="10" customFormat="1" ht="19.899999999999999" customHeight="1">
      <c r="B120" s="91"/>
      <c r="D120" s="92" t="s">
        <v>963</v>
      </c>
      <c r="E120" s="93"/>
      <c r="F120" s="93"/>
      <c r="G120" s="93"/>
      <c r="H120" s="93"/>
      <c r="I120" s="93"/>
      <c r="J120" s="94"/>
      <c r="L120" s="91"/>
      <c r="N120" s="1388"/>
      <c r="O120" s="1388"/>
      <c r="P120" s="1388"/>
      <c r="Q120" s="1388"/>
      <c r="R120" s="1388"/>
    </row>
    <row r="121" spans="1:23" s="10" customFormat="1" ht="19.899999999999999" customHeight="1">
      <c r="B121" s="91"/>
      <c r="D121" s="92" t="s">
        <v>964</v>
      </c>
      <c r="E121" s="93"/>
      <c r="F121" s="93"/>
      <c r="G121" s="93"/>
      <c r="H121" s="93"/>
      <c r="I121" s="93"/>
      <c r="J121" s="94"/>
      <c r="L121" s="91"/>
      <c r="N121" s="1388"/>
      <c r="O121" s="1388"/>
      <c r="P121" s="1388"/>
      <c r="Q121" s="1388"/>
      <c r="R121" s="1388"/>
    </row>
    <row r="122" spans="1:23" s="10" customFormat="1" ht="19.899999999999999" customHeight="1">
      <c r="B122" s="91"/>
      <c r="D122" s="92" t="s">
        <v>83</v>
      </c>
      <c r="E122" s="93"/>
      <c r="F122" s="93"/>
      <c r="G122" s="93"/>
      <c r="H122" s="93"/>
      <c r="I122" s="93"/>
      <c r="J122" s="94"/>
      <c r="L122" s="91"/>
      <c r="N122" s="1388"/>
      <c r="O122" s="1388"/>
      <c r="P122" s="1388"/>
      <c r="Q122" s="1388"/>
      <c r="R122" s="1388"/>
    </row>
    <row r="123" spans="1:23" s="10" customFormat="1" ht="19.899999999999999" customHeight="1">
      <c r="B123" s="91"/>
      <c r="D123" s="92" t="s">
        <v>84</v>
      </c>
      <c r="E123" s="93"/>
      <c r="F123" s="93"/>
      <c r="G123" s="93"/>
      <c r="H123" s="93"/>
      <c r="I123" s="93"/>
      <c r="J123" s="94"/>
      <c r="L123" s="91"/>
      <c r="N123" s="1388"/>
      <c r="O123" s="1388"/>
      <c r="P123" s="1388"/>
      <c r="Q123" s="1388"/>
      <c r="R123" s="1388"/>
    </row>
    <row r="124" spans="1:23" s="9" customFormat="1" ht="24.95" customHeight="1">
      <c r="B124" s="87"/>
      <c r="D124" s="88" t="s">
        <v>85</v>
      </c>
      <c r="E124" s="89"/>
      <c r="F124" s="89"/>
      <c r="G124" s="89"/>
      <c r="H124" s="89"/>
      <c r="I124" s="89"/>
      <c r="J124" s="90"/>
      <c r="L124" s="87"/>
      <c r="N124" s="1387"/>
      <c r="O124" s="1387"/>
      <c r="P124" s="1387"/>
      <c r="Q124" s="1387"/>
      <c r="R124" s="1387"/>
    </row>
    <row r="125" spans="1:23" s="10" customFormat="1" ht="19.899999999999999" customHeight="1">
      <c r="B125" s="91"/>
      <c r="D125" s="92" t="s">
        <v>965</v>
      </c>
      <c r="E125" s="93"/>
      <c r="F125" s="93"/>
      <c r="G125" s="93"/>
      <c r="H125" s="93"/>
      <c r="I125" s="93"/>
      <c r="J125" s="94"/>
      <c r="L125" s="91"/>
      <c r="N125" s="1388"/>
      <c r="O125" s="1388"/>
      <c r="P125" s="1388"/>
      <c r="Q125" s="1388"/>
      <c r="R125" s="1388"/>
    </row>
    <row r="126" spans="1:23" s="10" customFormat="1" ht="19.899999999999999" customHeight="1">
      <c r="B126" s="91"/>
      <c r="D126" s="92" t="s">
        <v>86</v>
      </c>
      <c r="E126" s="93"/>
      <c r="F126" s="93"/>
      <c r="G126" s="93"/>
      <c r="H126" s="93"/>
      <c r="I126" s="93"/>
      <c r="J126" s="94"/>
      <c r="L126" s="91"/>
      <c r="N126" s="1388"/>
      <c r="O126" s="1388"/>
      <c r="P126" s="1388"/>
      <c r="Q126" s="1388"/>
      <c r="R126" s="1388"/>
    </row>
    <row r="127" spans="1:23" s="9" customFormat="1" ht="24.95" customHeight="1">
      <c r="B127" s="87"/>
      <c r="D127" s="88" t="s">
        <v>87</v>
      </c>
      <c r="E127" s="89"/>
      <c r="F127" s="89"/>
      <c r="G127" s="89"/>
      <c r="H127" s="89"/>
      <c r="I127" s="89"/>
      <c r="J127" s="90"/>
      <c r="L127" s="87"/>
      <c r="N127" s="1387"/>
      <c r="O127" s="1387"/>
      <c r="P127" s="1387"/>
      <c r="Q127" s="1387"/>
      <c r="R127" s="1387"/>
    </row>
    <row r="128" spans="1:23" s="2" customFormat="1" ht="21.7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1"/>
      <c r="M128" s="1359"/>
      <c r="N128" s="152"/>
      <c r="O128" s="152"/>
      <c r="P128" s="152"/>
      <c r="Q128" s="152"/>
      <c r="R128" s="152"/>
      <c r="S128" s="29"/>
      <c r="T128" s="29"/>
      <c r="U128" s="29"/>
      <c r="V128" s="29"/>
      <c r="W128" s="29"/>
    </row>
    <row r="129" spans="1:23" s="2" customFormat="1" ht="6.95" customHeight="1">
      <c r="A129" s="29"/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41"/>
      <c r="M129" s="1359"/>
      <c r="N129" s="152"/>
      <c r="O129" s="152"/>
      <c r="P129" s="152"/>
      <c r="Q129" s="152"/>
      <c r="R129" s="152"/>
      <c r="S129" s="29"/>
      <c r="T129" s="29"/>
      <c r="U129" s="29"/>
      <c r="V129" s="29"/>
      <c r="W129" s="29"/>
    </row>
    <row r="133" spans="1:23" s="2" customFormat="1" ht="6.95" customHeight="1">
      <c r="A133" s="29"/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1"/>
      <c r="M133" s="1359"/>
      <c r="N133" s="152"/>
      <c r="O133" s="152"/>
      <c r="P133" s="152"/>
      <c r="Q133" s="152"/>
      <c r="R133" s="152"/>
      <c r="S133" s="29"/>
      <c r="T133" s="29"/>
      <c r="U133" s="29"/>
      <c r="V133" s="29"/>
      <c r="W133" s="29"/>
    </row>
    <row r="134" spans="1:23" s="2" customFormat="1" ht="24.95" customHeight="1">
      <c r="A134" s="29"/>
      <c r="B134" s="30"/>
      <c r="C134" s="22" t="s">
        <v>2742</v>
      </c>
      <c r="D134" s="29"/>
      <c r="E134" s="29"/>
      <c r="F134" s="29"/>
      <c r="G134" s="29"/>
      <c r="H134" s="29"/>
      <c r="I134" s="29"/>
      <c r="J134" s="29"/>
      <c r="K134" s="29"/>
      <c r="L134" s="41"/>
      <c r="M134" s="1359"/>
      <c r="N134" s="152"/>
      <c r="O134" s="152"/>
      <c r="P134" s="152"/>
      <c r="Q134" s="152"/>
      <c r="R134" s="152"/>
      <c r="S134" s="29"/>
      <c r="T134" s="29"/>
      <c r="U134" s="29"/>
      <c r="V134" s="29"/>
      <c r="W134" s="29"/>
    </row>
    <row r="135" spans="1:2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1"/>
      <c r="M135" s="1359"/>
      <c r="N135" s="152"/>
      <c r="O135" s="152"/>
      <c r="P135" s="152"/>
      <c r="Q135" s="152"/>
      <c r="R135" s="152"/>
      <c r="S135" s="29"/>
      <c r="T135" s="29"/>
      <c r="U135" s="29"/>
      <c r="V135" s="29"/>
      <c r="W135" s="29"/>
    </row>
    <row r="136" spans="1:23" s="2" customFormat="1" ht="12" customHeight="1">
      <c r="A136" s="29"/>
      <c r="B136" s="30"/>
      <c r="C136" s="26" t="s">
        <v>8</v>
      </c>
      <c r="D136" s="29"/>
      <c r="E136" s="29"/>
      <c r="F136" s="29"/>
      <c r="G136" s="29"/>
      <c r="H136" s="29"/>
      <c r="I136" s="29"/>
      <c r="J136" s="29"/>
      <c r="K136" s="29"/>
      <c r="L136" s="41"/>
      <c r="M136" s="1359"/>
      <c r="N136" s="152"/>
      <c r="O136" s="152"/>
      <c r="P136" s="152"/>
      <c r="Q136" s="152"/>
      <c r="R136" s="152"/>
      <c r="S136" s="29"/>
      <c r="T136" s="29"/>
      <c r="U136" s="29"/>
      <c r="V136" s="29"/>
      <c r="W136" s="29"/>
    </row>
    <row r="137" spans="1:23" s="2" customFormat="1" ht="16.5" customHeight="1">
      <c r="A137" s="29"/>
      <c r="B137" s="30"/>
      <c r="C137" s="29"/>
      <c r="D137" s="29"/>
      <c r="E137" s="1515" t="str">
        <f>E7</f>
        <v>SOŠ PZ Košice, zateplenie bloku A a rekonštrukcia bloku E</v>
      </c>
      <c r="F137" s="1490"/>
      <c r="G137" s="1490"/>
      <c r="H137" s="1490"/>
      <c r="I137" s="29"/>
      <c r="J137" s="29"/>
      <c r="K137" s="29"/>
      <c r="L137" s="41"/>
      <c r="M137" s="1359"/>
      <c r="N137" s="152"/>
      <c r="O137" s="152"/>
      <c r="P137" s="152"/>
      <c r="Q137" s="152"/>
      <c r="R137" s="152"/>
      <c r="S137" s="29"/>
      <c r="T137" s="29"/>
      <c r="U137" s="29"/>
      <c r="V137" s="29"/>
      <c r="W137" s="29"/>
    </row>
    <row r="138" spans="1:23" s="2" customFormat="1" ht="12" customHeight="1">
      <c r="A138" s="29"/>
      <c r="B138" s="30"/>
      <c r="C138" s="26" t="s">
        <v>62</v>
      </c>
      <c r="D138" s="29"/>
      <c r="E138" s="29"/>
      <c r="F138" s="29"/>
      <c r="G138" s="29"/>
      <c r="H138" s="29"/>
      <c r="I138" s="29"/>
      <c r="J138" s="29"/>
      <c r="K138" s="29"/>
      <c r="L138" s="41"/>
      <c r="M138" s="1359"/>
      <c r="N138" s="152"/>
      <c r="O138" s="152"/>
      <c r="P138" s="152"/>
      <c r="Q138" s="152"/>
      <c r="R138" s="152"/>
      <c r="S138" s="29"/>
      <c r="T138" s="29"/>
      <c r="U138" s="29"/>
      <c r="V138" s="29"/>
      <c r="W138" s="29"/>
    </row>
    <row r="139" spans="1:23" s="2" customFormat="1" ht="30.75" customHeight="1">
      <c r="A139" s="29"/>
      <c r="B139" s="30"/>
      <c r="C139" s="29"/>
      <c r="D139" s="29"/>
      <c r="E139" s="1509" t="str">
        <f>E9</f>
        <v>Objekt č.2 - SOŠ PZ Košice, rekonštrukcia bloku "E"</v>
      </c>
      <c r="F139" s="1514"/>
      <c r="G139" s="1514"/>
      <c r="H139" s="1514"/>
      <c r="I139" s="29"/>
      <c r="J139" s="29"/>
      <c r="K139" s="29"/>
      <c r="L139" s="41"/>
      <c r="M139" s="1359"/>
      <c r="N139" s="152"/>
      <c r="O139" s="152"/>
      <c r="P139" s="152"/>
      <c r="Q139" s="152"/>
      <c r="R139" s="152"/>
      <c r="S139" s="29"/>
      <c r="T139" s="29"/>
      <c r="U139" s="29"/>
      <c r="V139" s="29"/>
      <c r="W139" s="29"/>
    </row>
    <row r="140" spans="1:23" s="2" customFormat="1" ht="19.5" customHeight="1">
      <c r="A140" s="29"/>
      <c r="B140" s="30"/>
      <c r="C140" s="29"/>
      <c r="D140" s="29"/>
      <c r="E140" s="1224" t="str">
        <f>E10</f>
        <v>SO 103 Blok "E"</v>
      </c>
      <c r="F140" s="29"/>
      <c r="G140" s="29"/>
      <c r="H140" s="29"/>
      <c r="I140" s="29"/>
      <c r="J140" s="29"/>
      <c r="K140" s="29"/>
      <c r="L140" s="41"/>
      <c r="M140" s="1359"/>
      <c r="N140" s="152"/>
      <c r="O140" s="152"/>
      <c r="P140" s="152"/>
      <c r="Q140" s="152"/>
      <c r="R140" s="152"/>
      <c r="S140" s="29"/>
      <c r="T140" s="29"/>
      <c r="U140" s="29"/>
      <c r="V140" s="29"/>
      <c r="W140" s="29"/>
    </row>
    <row r="141" spans="1:23" s="2" customFormat="1" ht="12" customHeight="1">
      <c r="A141" s="29"/>
      <c r="B141" s="30"/>
      <c r="C141" s="26" t="s">
        <v>12</v>
      </c>
      <c r="D141" s="29"/>
      <c r="E141" s="29"/>
      <c r="F141" s="24" t="str">
        <f>F12</f>
        <v>Košice</v>
      </c>
      <c r="G141" s="29"/>
      <c r="H141" s="29"/>
      <c r="I141" s="26" t="s">
        <v>14</v>
      </c>
      <c r="J141" s="1085" t="str">
        <f>IF(J12="","",J12)</f>
        <v>03.2023</v>
      </c>
      <c r="K141" s="29"/>
      <c r="L141" s="41"/>
      <c r="M141" s="1359"/>
      <c r="N141" s="152"/>
      <c r="O141" s="152"/>
      <c r="P141" s="152"/>
      <c r="Q141" s="152"/>
      <c r="R141" s="152"/>
      <c r="S141" s="29"/>
      <c r="T141" s="29"/>
      <c r="U141" s="29"/>
      <c r="V141" s="29"/>
      <c r="W141" s="29"/>
    </row>
    <row r="142" spans="1:23" s="2" customFormat="1" ht="6.9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1"/>
      <c r="M142" s="1359"/>
      <c r="N142" s="152"/>
      <c r="O142" s="152"/>
      <c r="P142" s="152"/>
      <c r="Q142" s="152"/>
      <c r="R142" s="152"/>
      <c r="S142" s="29"/>
      <c r="T142" s="29"/>
      <c r="U142" s="29"/>
      <c r="V142" s="29"/>
      <c r="W142" s="29"/>
    </row>
    <row r="143" spans="1:23" s="2" customFormat="1" ht="15.2" customHeight="1">
      <c r="A143" s="29"/>
      <c r="B143" s="30"/>
      <c r="C143" s="26" t="s">
        <v>15</v>
      </c>
      <c r="D143" s="29"/>
      <c r="E143" s="29"/>
      <c r="F143" s="24"/>
      <c r="G143" s="29"/>
      <c r="H143" s="29"/>
      <c r="I143" s="26" t="s">
        <v>19</v>
      </c>
      <c r="J143" s="27"/>
      <c r="K143" s="29"/>
      <c r="L143" s="41"/>
      <c r="M143" s="1359"/>
      <c r="N143" s="152"/>
      <c r="O143" s="152"/>
      <c r="P143" s="152"/>
      <c r="Q143" s="152"/>
      <c r="R143" s="152"/>
      <c r="S143" s="29"/>
      <c r="T143" s="29"/>
      <c r="U143" s="29"/>
      <c r="V143" s="29"/>
      <c r="W143" s="29"/>
    </row>
    <row r="144" spans="1:23" s="2" customFormat="1" ht="15.2" customHeight="1">
      <c r="A144" s="29"/>
      <c r="B144" s="30"/>
      <c r="C144" s="26" t="s">
        <v>18</v>
      </c>
      <c r="D144" s="29"/>
      <c r="E144" s="29"/>
      <c r="F144" s="24" t="str">
        <f>IF(E18="","",E18)</f>
        <v/>
      </c>
      <c r="G144" s="29"/>
      <c r="H144" s="29"/>
      <c r="I144" s="26" t="s">
        <v>21</v>
      </c>
      <c r="J144" s="27" t="str">
        <f>E24</f>
        <v xml:space="preserve"> </v>
      </c>
      <c r="K144" s="29"/>
      <c r="L144" s="41"/>
      <c r="M144" s="1359"/>
      <c r="N144" s="152"/>
      <c r="O144" s="152"/>
      <c r="P144" s="152"/>
      <c r="Q144" s="152"/>
      <c r="R144" s="152"/>
      <c r="S144" s="29"/>
      <c r="T144" s="29"/>
      <c r="U144" s="29"/>
      <c r="V144" s="29"/>
      <c r="W144" s="29"/>
    </row>
    <row r="145" spans="1:57" s="2" customFormat="1" ht="10.3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1"/>
      <c r="M145" s="1359"/>
      <c r="N145" s="152"/>
      <c r="O145" s="152"/>
      <c r="P145" s="152"/>
      <c r="Q145" s="152"/>
      <c r="R145" s="152"/>
      <c r="S145" s="29"/>
      <c r="T145" s="29"/>
      <c r="U145" s="29"/>
      <c r="V145" s="29"/>
      <c r="W145" s="29"/>
    </row>
    <row r="146" spans="1:57" s="11" customFormat="1" ht="29.25" customHeight="1">
      <c r="A146" s="95"/>
      <c r="B146" s="96"/>
      <c r="C146" s="97" t="s">
        <v>88</v>
      </c>
      <c r="D146" s="98" t="s">
        <v>47</v>
      </c>
      <c r="E146" s="98" t="s">
        <v>43</v>
      </c>
      <c r="F146" s="98" t="s">
        <v>44</v>
      </c>
      <c r="G146" s="98" t="s">
        <v>89</v>
      </c>
      <c r="H146" s="98" t="s">
        <v>90</v>
      </c>
      <c r="I146" s="1097" t="s">
        <v>91</v>
      </c>
      <c r="J146" s="99" t="s">
        <v>64</v>
      </c>
      <c r="K146" s="100" t="s">
        <v>92</v>
      </c>
      <c r="L146" s="101"/>
      <c r="M146" s="1360"/>
      <c r="N146" s="1389"/>
      <c r="O146" s="1389"/>
      <c r="P146" s="1389"/>
      <c r="Q146" s="1389"/>
      <c r="R146" s="1389"/>
      <c r="S146" s="95"/>
      <c r="T146" s="95"/>
      <c r="U146" s="95"/>
      <c r="V146" s="95"/>
      <c r="W146" s="95"/>
    </row>
    <row r="147" spans="1:57" s="2" customFormat="1" ht="22.9" customHeight="1">
      <c r="A147" s="29"/>
      <c r="B147" s="30"/>
      <c r="C147" s="58" t="s">
        <v>65</v>
      </c>
      <c r="D147" s="29"/>
      <c r="E147" s="29"/>
      <c r="F147" s="29"/>
      <c r="G147" s="29"/>
      <c r="H147" s="29"/>
      <c r="I147" s="29"/>
      <c r="J147" s="102"/>
      <c r="K147" s="29"/>
      <c r="L147" s="30"/>
      <c r="M147" s="1359"/>
      <c r="N147" s="152"/>
      <c r="O147" s="152"/>
      <c r="P147" s="152"/>
      <c r="Q147" s="152"/>
      <c r="R147" s="152"/>
      <c r="S147" s="29"/>
      <c r="T147" s="29"/>
      <c r="U147" s="29"/>
      <c r="V147" s="29"/>
      <c r="W147" s="29"/>
      <c r="AL147" s="18" t="s">
        <v>49</v>
      </c>
      <c r="AM147" s="18" t="s">
        <v>66</v>
      </c>
      <c r="BC147" s="103">
        <f>BC148+BC462+BC786+BC802</f>
        <v>0</v>
      </c>
    </row>
    <row r="148" spans="1:57" s="12" customFormat="1" ht="25.9" customHeight="1">
      <c r="B148" s="104"/>
      <c r="D148" s="105" t="s">
        <v>49</v>
      </c>
      <c r="E148" s="106" t="s">
        <v>93</v>
      </c>
      <c r="F148" s="106" t="s">
        <v>94</v>
      </c>
      <c r="I148" s="107"/>
      <c r="J148" s="108"/>
      <c r="L148" s="104"/>
      <c r="N148" s="1038"/>
      <c r="O148" s="1038"/>
      <c r="P148" s="1038"/>
      <c r="Q148" s="1038"/>
      <c r="R148" s="1038"/>
      <c r="AJ148" s="105" t="s">
        <v>55</v>
      </c>
      <c r="AL148" s="109" t="s">
        <v>49</v>
      </c>
      <c r="AM148" s="109" t="s">
        <v>50</v>
      </c>
      <c r="AQ148" s="105" t="s">
        <v>95</v>
      </c>
      <c r="BC148" s="110">
        <f>BC149+BC157+BC193+BC202+BC209+BC320+BC460</f>
        <v>0</v>
      </c>
    </row>
    <row r="149" spans="1:57" s="12" customFormat="1" ht="22.9" customHeight="1">
      <c r="B149" s="104"/>
      <c r="D149" s="105" t="s">
        <v>49</v>
      </c>
      <c r="E149" s="111" t="s">
        <v>55</v>
      </c>
      <c r="F149" s="111" t="s">
        <v>96</v>
      </c>
      <c r="I149" s="107"/>
      <c r="J149" s="112"/>
      <c r="L149" s="104"/>
      <c r="N149" s="1038"/>
      <c r="O149" s="1038"/>
      <c r="P149" s="1038"/>
      <c r="Q149" s="1038"/>
      <c r="R149" s="1038"/>
      <c r="AJ149" s="105" t="s">
        <v>55</v>
      </c>
      <c r="AL149" s="109" t="s">
        <v>49</v>
      </c>
      <c r="AM149" s="109" t="s">
        <v>55</v>
      </c>
      <c r="AQ149" s="105" t="s">
        <v>95</v>
      </c>
      <c r="BC149" s="110">
        <f>SUM(BC150:BC152)</f>
        <v>0</v>
      </c>
    </row>
    <row r="150" spans="1:57" s="2" customFormat="1" ht="33" customHeight="1">
      <c r="A150" s="29"/>
      <c r="B150" s="113"/>
      <c r="C150" s="114" t="s">
        <v>55</v>
      </c>
      <c r="D150" s="114" t="s">
        <v>97</v>
      </c>
      <c r="E150" s="115" t="s">
        <v>966</v>
      </c>
      <c r="F150" s="116" t="s">
        <v>967</v>
      </c>
      <c r="G150" s="117" t="s">
        <v>134</v>
      </c>
      <c r="H150" s="118">
        <v>33.090000000000003</v>
      </c>
      <c r="I150" s="1165"/>
      <c r="J150" s="118"/>
      <c r="K150" s="119"/>
      <c r="L150" s="1139"/>
      <c r="M150" s="1359"/>
      <c r="N150" s="1390"/>
      <c r="O150" s="152"/>
      <c r="P150" s="152"/>
      <c r="Q150" s="152"/>
      <c r="R150" s="152"/>
      <c r="S150" s="29"/>
      <c r="T150" s="29"/>
      <c r="U150" s="29"/>
      <c r="V150" s="29"/>
      <c r="W150" s="29"/>
      <c r="AJ150" s="120" t="s">
        <v>101</v>
      </c>
      <c r="AL150" s="120" t="s">
        <v>97</v>
      </c>
      <c r="AM150" s="120" t="s">
        <v>102</v>
      </c>
      <c r="AQ150" s="18" t="s">
        <v>95</v>
      </c>
      <c r="AW150" s="121" t="e">
        <f>IF(#REF!="základná",J150,0)</f>
        <v>#REF!</v>
      </c>
      <c r="AX150" s="121" t="e">
        <f>IF(#REF!="znížená",J150,0)</f>
        <v>#REF!</v>
      </c>
      <c r="AY150" s="121" t="e">
        <f>IF(#REF!="zákl. prenesená",J150,0)</f>
        <v>#REF!</v>
      </c>
      <c r="AZ150" s="121" t="e">
        <f>IF(#REF!="zníž. prenesená",J150,0)</f>
        <v>#REF!</v>
      </c>
      <c r="BA150" s="121" t="e">
        <f>IF(#REF!="nulová",J150,0)</f>
        <v>#REF!</v>
      </c>
      <c r="BB150" s="18" t="s">
        <v>102</v>
      </c>
      <c r="BC150" s="121">
        <f>ROUND(I150*H150,2)</f>
        <v>0</v>
      </c>
      <c r="BD150" s="18" t="s">
        <v>101</v>
      </c>
      <c r="BE150" s="120" t="s">
        <v>968</v>
      </c>
    </row>
    <row r="151" spans="1:57" s="13" customFormat="1">
      <c r="B151" s="122"/>
      <c r="D151" s="123" t="s">
        <v>103</v>
      </c>
      <c r="E151" s="124" t="s">
        <v>1</v>
      </c>
      <c r="F151" s="125" t="s">
        <v>969</v>
      </c>
      <c r="H151" s="124" t="s">
        <v>1</v>
      </c>
      <c r="I151" s="1166"/>
      <c r="L151" s="122"/>
      <c r="N151" s="1043"/>
      <c r="O151" s="1043"/>
      <c r="P151" s="1043"/>
      <c r="Q151" s="1043"/>
      <c r="R151" s="1043"/>
      <c r="AL151" s="124" t="s">
        <v>103</v>
      </c>
      <c r="AM151" s="124" t="s">
        <v>102</v>
      </c>
      <c r="AN151" s="13" t="s">
        <v>55</v>
      </c>
      <c r="AO151" s="13" t="s">
        <v>20</v>
      </c>
      <c r="AP151" s="13" t="s">
        <v>50</v>
      </c>
      <c r="AQ151" s="124" t="s">
        <v>95</v>
      </c>
    </row>
    <row r="152" spans="1:57" s="14" customFormat="1">
      <c r="B152" s="127"/>
      <c r="D152" s="123" t="s">
        <v>103</v>
      </c>
      <c r="E152" s="128" t="s">
        <v>1</v>
      </c>
      <c r="F152" s="129" t="s">
        <v>2569</v>
      </c>
      <c r="H152" s="130">
        <v>33.090000000000003</v>
      </c>
      <c r="I152" s="1167"/>
      <c r="L152" s="1140"/>
      <c r="N152" s="1048"/>
      <c r="O152" s="1391"/>
      <c r="P152" s="1048"/>
      <c r="Q152" s="1048"/>
      <c r="R152" s="1048"/>
      <c r="AL152" s="128" t="s">
        <v>103</v>
      </c>
      <c r="AM152" s="128" t="s">
        <v>102</v>
      </c>
      <c r="AN152" s="14" t="s">
        <v>102</v>
      </c>
      <c r="AO152" s="14" t="s">
        <v>20</v>
      </c>
      <c r="AP152" s="14" t="s">
        <v>55</v>
      </c>
      <c r="AQ152" s="128" t="s">
        <v>95</v>
      </c>
    </row>
    <row r="153" spans="1:57" s="14" customFormat="1" ht="27.75" customHeight="1">
      <c r="B153" s="127"/>
      <c r="C153" s="114">
        <v>2</v>
      </c>
      <c r="D153" s="114" t="s">
        <v>97</v>
      </c>
      <c r="E153" s="1012">
        <v>130001101</v>
      </c>
      <c r="F153" s="1264" t="s">
        <v>2533</v>
      </c>
      <c r="G153" s="1011" t="s">
        <v>100</v>
      </c>
      <c r="H153" s="118">
        <v>15</v>
      </c>
      <c r="I153" s="1165"/>
      <c r="J153" s="118"/>
      <c r="L153" s="127"/>
      <c r="N153" s="1048"/>
      <c r="O153" s="1048"/>
      <c r="P153" s="1048"/>
      <c r="Q153" s="1048"/>
      <c r="R153" s="1048"/>
      <c r="AL153" s="128"/>
      <c r="AM153" s="128"/>
      <c r="AQ153" s="128"/>
    </row>
    <row r="154" spans="1:57" s="14" customFormat="1" ht="27.75" customHeight="1">
      <c r="B154" s="127"/>
      <c r="C154" s="114">
        <v>3</v>
      </c>
      <c r="D154" s="114" t="s">
        <v>97</v>
      </c>
      <c r="E154" s="1012">
        <v>132201201</v>
      </c>
      <c r="F154" s="1264" t="s">
        <v>2534</v>
      </c>
      <c r="G154" s="1011" t="s">
        <v>100</v>
      </c>
      <c r="H154" s="118">
        <v>15</v>
      </c>
      <c r="I154" s="1165"/>
      <c r="J154" s="118"/>
      <c r="L154" s="127"/>
      <c r="N154" s="1048"/>
      <c r="O154" s="1048"/>
      <c r="P154" s="1048"/>
      <c r="Q154" s="1048"/>
      <c r="R154" s="1048"/>
      <c r="AL154" s="128"/>
      <c r="AM154" s="128"/>
      <c r="AQ154" s="128"/>
    </row>
    <row r="155" spans="1:57" s="14" customFormat="1" ht="21" customHeight="1">
      <c r="B155" s="127"/>
      <c r="C155" s="114">
        <v>4</v>
      </c>
      <c r="D155" s="114" t="s">
        <v>97</v>
      </c>
      <c r="E155" s="1012">
        <v>132201209</v>
      </c>
      <c r="F155" s="1264" t="s">
        <v>2535</v>
      </c>
      <c r="G155" s="1011" t="s">
        <v>100</v>
      </c>
      <c r="H155" s="118">
        <v>15</v>
      </c>
      <c r="I155" s="1165"/>
      <c r="J155" s="118"/>
      <c r="L155" s="127"/>
      <c r="N155" s="1048"/>
      <c r="O155" s="1048"/>
      <c r="P155" s="1048"/>
      <c r="Q155" s="1048"/>
      <c r="R155" s="1048"/>
      <c r="AL155" s="128"/>
      <c r="AM155" s="128"/>
      <c r="AQ155" s="128"/>
    </row>
    <row r="156" spans="1:57" s="14" customFormat="1" ht="38.25" customHeight="1">
      <c r="B156" s="127"/>
      <c r="C156" s="114">
        <v>5</v>
      </c>
      <c r="D156" s="114" t="s">
        <v>97</v>
      </c>
      <c r="E156" s="1012">
        <v>174101101</v>
      </c>
      <c r="F156" s="1264" t="s">
        <v>2536</v>
      </c>
      <c r="G156" s="1011" t="s">
        <v>100</v>
      </c>
      <c r="H156" s="118">
        <v>15</v>
      </c>
      <c r="I156" s="1165"/>
      <c r="J156" s="118"/>
      <c r="L156" s="127"/>
      <c r="N156" s="1048"/>
      <c r="O156" s="1048"/>
      <c r="P156" s="1048"/>
      <c r="Q156" s="1048"/>
      <c r="R156" s="1048"/>
      <c r="AL156" s="128"/>
      <c r="AM156" s="128"/>
      <c r="AQ156" s="128"/>
    </row>
    <row r="157" spans="1:57" s="12" customFormat="1" ht="22.9" customHeight="1">
      <c r="B157" s="104"/>
      <c r="D157" s="105" t="s">
        <v>49</v>
      </c>
      <c r="E157" s="111" t="s">
        <v>108</v>
      </c>
      <c r="F157" s="111" t="s">
        <v>124</v>
      </c>
      <c r="I157" s="1169"/>
      <c r="J157" s="112"/>
      <c r="L157" s="104"/>
      <c r="N157" s="1038"/>
      <c r="O157" s="1038"/>
      <c r="P157" s="1038"/>
      <c r="Q157" s="1038"/>
      <c r="R157" s="1038"/>
      <c r="AJ157" s="105" t="s">
        <v>55</v>
      </c>
      <c r="AL157" s="109" t="s">
        <v>49</v>
      </c>
      <c r="AM157" s="109" t="s">
        <v>55</v>
      </c>
      <c r="AQ157" s="105" t="s">
        <v>95</v>
      </c>
      <c r="BC157" s="110">
        <f>SUM(BC158:BC192)</f>
        <v>0</v>
      </c>
    </row>
    <row r="158" spans="1:57" s="2" customFormat="1" ht="62.65" customHeight="1">
      <c r="A158" s="29"/>
      <c r="B158" s="113"/>
      <c r="C158" s="114">
        <v>6</v>
      </c>
      <c r="D158" s="114" t="s">
        <v>97</v>
      </c>
      <c r="E158" s="115" t="s">
        <v>971</v>
      </c>
      <c r="F158" s="116" t="s">
        <v>972</v>
      </c>
      <c r="G158" s="117" t="s">
        <v>134</v>
      </c>
      <c r="H158" s="118">
        <v>36</v>
      </c>
      <c r="I158" s="1165"/>
      <c r="J158" s="118"/>
      <c r="K158" s="119"/>
      <c r="L158" s="30"/>
      <c r="M158" s="1359"/>
      <c r="N158" s="152"/>
      <c r="O158" s="152"/>
      <c r="P158" s="152"/>
      <c r="Q158" s="152"/>
      <c r="R158" s="152"/>
      <c r="S158" s="29"/>
      <c r="T158" s="29"/>
      <c r="U158" s="29"/>
      <c r="V158" s="29"/>
      <c r="W158" s="29"/>
      <c r="AJ158" s="120" t="s">
        <v>101</v>
      </c>
      <c r="AL158" s="120" t="s">
        <v>97</v>
      </c>
      <c r="AM158" s="120" t="s">
        <v>102</v>
      </c>
      <c r="AQ158" s="18" t="s">
        <v>95</v>
      </c>
      <c r="AW158" s="121" t="e">
        <f>IF(#REF!="základná",J158,0)</f>
        <v>#REF!</v>
      </c>
      <c r="AX158" s="121" t="e">
        <f>IF(#REF!="znížená",J158,0)</f>
        <v>#REF!</v>
      </c>
      <c r="AY158" s="121" t="e">
        <f>IF(#REF!="zákl. prenesená",J158,0)</f>
        <v>#REF!</v>
      </c>
      <c r="AZ158" s="121" t="e">
        <f>IF(#REF!="zníž. prenesená",J158,0)</f>
        <v>#REF!</v>
      </c>
      <c r="BA158" s="121" t="e">
        <f>IF(#REF!="nulová",J158,0)</f>
        <v>#REF!</v>
      </c>
      <c r="BB158" s="18" t="s">
        <v>102</v>
      </c>
      <c r="BC158" s="121">
        <f>ROUND(I158*H158,2)</f>
        <v>0</v>
      </c>
      <c r="BD158" s="18" t="s">
        <v>101</v>
      </c>
      <c r="BE158" s="120" t="s">
        <v>973</v>
      </c>
    </row>
    <row r="159" spans="1:57" s="13" customFormat="1">
      <c r="B159" s="122"/>
      <c r="D159" s="123" t="s">
        <v>103</v>
      </c>
      <c r="E159" s="124" t="s">
        <v>1</v>
      </c>
      <c r="F159" s="125" t="s">
        <v>974</v>
      </c>
      <c r="H159" s="124" t="s">
        <v>1</v>
      </c>
      <c r="I159" s="1166"/>
      <c r="L159" s="122"/>
      <c r="N159" s="1043"/>
      <c r="O159" s="1043"/>
      <c r="P159" s="1043"/>
      <c r="Q159" s="1043"/>
      <c r="R159" s="1043"/>
      <c r="AL159" s="124" t="s">
        <v>103</v>
      </c>
      <c r="AM159" s="124" t="s">
        <v>102</v>
      </c>
      <c r="AN159" s="13" t="s">
        <v>55</v>
      </c>
      <c r="AO159" s="13" t="s">
        <v>20</v>
      </c>
      <c r="AP159" s="13" t="s">
        <v>50</v>
      </c>
      <c r="AQ159" s="124" t="s">
        <v>95</v>
      </c>
    </row>
    <row r="160" spans="1:57" s="14" customFormat="1">
      <c r="B160" s="127"/>
      <c r="D160" s="123" t="s">
        <v>103</v>
      </c>
      <c r="E160" s="128" t="s">
        <v>1</v>
      </c>
      <c r="F160" s="129" t="s">
        <v>975</v>
      </c>
      <c r="H160" s="130">
        <v>7.5</v>
      </c>
      <c r="I160" s="1167"/>
      <c r="L160" s="127"/>
      <c r="N160" s="1048"/>
      <c r="O160" s="1048"/>
      <c r="P160" s="1048"/>
      <c r="Q160" s="1048"/>
      <c r="R160" s="1048"/>
      <c r="AL160" s="128" t="s">
        <v>103</v>
      </c>
      <c r="AM160" s="128" t="s">
        <v>102</v>
      </c>
      <c r="AN160" s="14" t="s">
        <v>102</v>
      </c>
      <c r="AO160" s="14" t="s">
        <v>20</v>
      </c>
      <c r="AP160" s="14" t="s">
        <v>50</v>
      </c>
      <c r="AQ160" s="128" t="s">
        <v>95</v>
      </c>
    </row>
    <row r="161" spans="1:57" s="14" customFormat="1">
      <c r="B161" s="127"/>
      <c r="D161" s="123" t="s">
        <v>103</v>
      </c>
      <c r="E161" s="128" t="s">
        <v>1</v>
      </c>
      <c r="F161" s="129" t="s">
        <v>976</v>
      </c>
      <c r="H161" s="130">
        <v>12</v>
      </c>
      <c r="I161" s="1167"/>
      <c r="L161" s="127"/>
      <c r="N161" s="1048"/>
      <c r="O161" s="1048"/>
      <c r="P161" s="1048"/>
      <c r="Q161" s="1048"/>
      <c r="R161" s="1048"/>
      <c r="AL161" s="128" t="s">
        <v>103</v>
      </c>
      <c r="AM161" s="128" t="s">
        <v>102</v>
      </c>
      <c r="AN161" s="14" t="s">
        <v>102</v>
      </c>
      <c r="AO161" s="14" t="s">
        <v>20</v>
      </c>
      <c r="AP161" s="14" t="s">
        <v>50</v>
      </c>
      <c r="AQ161" s="128" t="s">
        <v>95</v>
      </c>
    </row>
    <row r="162" spans="1:57" s="14" customFormat="1">
      <c r="B162" s="127"/>
      <c r="D162" s="123" t="s">
        <v>103</v>
      </c>
      <c r="E162" s="128" t="s">
        <v>1</v>
      </c>
      <c r="F162" s="129" t="s">
        <v>977</v>
      </c>
      <c r="H162" s="130">
        <v>15</v>
      </c>
      <c r="I162" s="1167"/>
      <c r="L162" s="127"/>
      <c r="N162" s="1048"/>
      <c r="O162" s="1048"/>
      <c r="P162" s="1048"/>
      <c r="Q162" s="1048"/>
      <c r="R162" s="1048"/>
      <c r="AL162" s="128" t="s">
        <v>103</v>
      </c>
      <c r="AM162" s="128" t="s">
        <v>102</v>
      </c>
      <c r="AN162" s="14" t="s">
        <v>102</v>
      </c>
      <c r="AO162" s="14" t="s">
        <v>20</v>
      </c>
      <c r="AP162" s="14" t="s">
        <v>50</v>
      </c>
      <c r="AQ162" s="128" t="s">
        <v>95</v>
      </c>
    </row>
    <row r="163" spans="1:57" s="14" customFormat="1">
      <c r="B163" s="127"/>
      <c r="D163" s="123" t="s">
        <v>103</v>
      </c>
      <c r="E163" s="128" t="s">
        <v>1</v>
      </c>
      <c r="F163" s="129" t="s">
        <v>978</v>
      </c>
      <c r="H163" s="130">
        <v>1.5</v>
      </c>
      <c r="I163" s="1167"/>
      <c r="L163" s="127"/>
      <c r="N163" s="1048"/>
      <c r="O163" s="1048"/>
      <c r="P163" s="1048"/>
      <c r="Q163" s="1048"/>
      <c r="R163" s="1048"/>
      <c r="AL163" s="128" t="s">
        <v>103</v>
      </c>
      <c r="AM163" s="128" t="s">
        <v>102</v>
      </c>
      <c r="AN163" s="14" t="s">
        <v>102</v>
      </c>
      <c r="AO163" s="14" t="s">
        <v>20</v>
      </c>
      <c r="AP163" s="14" t="s">
        <v>50</v>
      </c>
      <c r="AQ163" s="128" t="s">
        <v>95</v>
      </c>
    </row>
    <row r="164" spans="1:57" s="15" customFormat="1">
      <c r="B164" s="133"/>
      <c r="D164" s="123" t="s">
        <v>103</v>
      </c>
      <c r="E164" s="134" t="s">
        <v>1</v>
      </c>
      <c r="F164" s="135" t="s">
        <v>131</v>
      </c>
      <c r="H164" s="136">
        <v>36</v>
      </c>
      <c r="I164" s="1168"/>
      <c r="L164" s="133"/>
      <c r="N164" s="1053"/>
      <c r="O164" s="1053"/>
      <c r="P164" s="1053"/>
      <c r="Q164" s="1053"/>
      <c r="R164" s="1053"/>
      <c r="AL164" s="134" t="s">
        <v>103</v>
      </c>
      <c r="AM164" s="134" t="s">
        <v>102</v>
      </c>
      <c r="AN164" s="15" t="s">
        <v>101</v>
      </c>
      <c r="AO164" s="15" t="s">
        <v>20</v>
      </c>
      <c r="AP164" s="15" t="s">
        <v>55</v>
      </c>
      <c r="AQ164" s="134" t="s">
        <v>95</v>
      </c>
    </row>
    <row r="165" spans="1:57" s="2" customFormat="1" ht="37.9" customHeight="1">
      <c r="A165" s="29"/>
      <c r="B165" s="113"/>
      <c r="C165" s="114">
        <v>7</v>
      </c>
      <c r="D165" s="114" t="s">
        <v>97</v>
      </c>
      <c r="E165" s="115" t="s">
        <v>979</v>
      </c>
      <c r="F165" s="116" t="s">
        <v>980</v>
      </c>
      <c r="G165" s="117" t="s">
        <v>268</v>
      </c>
      <c r="H165" s="118">
        <v>20</v>
      </c>
      <c r="I165" s="1165"/>
      <c r="J165" s="118"/>
      <c r="K165" s="119"/>
      <c r="L165" s="30"/>
      <c r="M165" s="1359"/>
      <c r="N165" s="152"/>
      <c r="O165" s="152"/>
      <c r="P165" s="152"/>
      <c r="Q165" s="152"/>
      <c r="R165" s="152"/>
      <c r="S165" s="29"/>
      <c r="T165" s="29"/>
      <c r="U165" s="29"/>
      <c r="V165" s="29"/>
      <c r="W165" s="29"/>
      <c r="AJ165" s="120" t="s">
        <v>101</v>
      </c>
      <c r="AL165" s="120" t="s">
        <v>97</v>
      </c>
      <c r="AM165" s="120" t="s">
        <v>102</v>
      </c>
      <c r="AQ165" s="18" t="s">
        <v>95</v>
      </c>
      <c r="AW165" s="121" t="e">
        <f>IF(#REF!="základná",J165,0)</f>
        <v>#REF!</v>
      </c>
      <c r="AX165" s="121" t="e">
        <f>IF(#REF!="znížená",J165,0)</f>
        <v>#REF!</v>
      </c>
      <c r="AY165" s="121" t="e">
        <f>IF(#REF!="zákl. prenesená",J165,0)</f>
        <v>#REF!</v>
      </c>
      <c r="AZ165" s="121" t="e">
        <f>IF(#REF!="zníž. prenesená",J165,0)</f>
        <v>#REF!</v>
      </c>
      <c r="BA165" s="121" t="e">
        <f>IF(#REF!="nulová",J165,0)</f>
        <v>#REF!</v>
      </c>
      <c r="BB165" s="18" t="s">
        <v>102</v>
      </c>
      <c r="BC165" s="121">
        <f>ROUND(I165*H165,2)</f>
        <v>0</v>
      </c>
      <c r="BD165" s="18" t="s">
        <v>101</v>
      </c>
      <c r="BE165" s="120" t="s">
        <v>981</v>
      </c>
    </row>
    <row r="166" spans="1:57" s="2" customFormat="1" ht="30" customHeight="1">
      <c r="A166" s="29"/>
      <c r="B166" s="113"/>
      <c r="C166" s="114">
        <v>8</v>
      </c>
      <c r="D166" s="114" t="s">
        <v>97</v>
      </c>
      <c r="E166" s="115" t="s">
        <v>982</v>
      </c>
      <c r="F166" s="116" t="s">
        <v>983</v>
      </c>
      <c r="G166" s="117" t="s">
        <v>268</v>
      </c>
      <c r="H166" s="118">
        <v>2</v>
      </c>
      <c r="I166" s="1165"/>
      <c r="J166" s="118"/>
      <c r="K166" s="119"/>
      <c r="L166" s="30"/>
      <c r="M166" s="1359"/>
      <c r="N166" s="152"/>
      <c r="O166" s="152"/>
      <c r="P166" s="152"/>
      <c r="Q166" s="152"/>
      <c r="R166" s="152"/>
      <c r="S166" s="29"/>
      <c r="T166" s="29"/>
      <c r="U166" s="29"/>
      <c r="V166" s="29"/>
      <c r="W166" s="29"/>
      <c r="AJ166" s="120" t="s">
        <v>101</v>
      </c>
      <c r="AL166" s="120" t="s">
        <v>97</v>
      </c>
      <c r="AM166" s="120" t="s">
        <v>102</v>
      </c>
      <c r="AQ166" s="18" t="s">
        <v>95</v>
      </c>
      <c r="AW166" s="121" t="e">
        <f>IF(#REF!="základná",J166,0)</f>
        <v>#REF!</v>
      </c>
      <c r="AX166" s="121" t="e">
        <f>IF(#REF!="znížená",J166,0)</f>
        <v>#REF!</v>
      </c>
      <c r="AY166" s="121" t="e">
        <f>IF(#REF!="zákl. prenesená",J166,0)</f>
        <v>#REF!</v>
      </c>
      <c r="AZ166" s="121" t="e">
        <f>IF(#REF!="zníž. prenesená",J166,0)</f>
        <v>#REF!</v>
      </c>
      <c r="BA166" s="121" t="e">
        <f>IF(#REF!="nulová",J166,0)</f>
        <v>#REF!</v>
      </c>
      <c r="BB166" s="18" t="s">
        <v>102</v>
      </c>
      <c r="BC166" s="121">
        <f>ROUND(I166*H166,2)</f>
        <v>0</v>
      </c>
      <c r="BD166" s="18" t="s">
        <v>101</v>
      </c>
      <c r="BE166" s="120" t="s">
        <v>984</v>
      </c>
    </row>
    <row r="167" spans="1:57" s="2" customFormat="1" ht="27.75" customHeight="1">
      <c r="A167" s="29"/>
      <c r="B167" s="113"/>
      <c r="C167" s="114">
        <v>9</v>
      </c>
      <c r="D167" s="114" t="s">
        <v>97</v>
      </c>
      <c r="E167" s="115" t="s">
        <v>985</v>
      </c>
      <c r="F167" s="116" t="s">
        <v>986</v>
      </c>
      <c r="G167" s="117" t="s">
        <v>268</v>
      </c>
      <c r="H167" s="118">
        <v>5</v>
      </c>
      <c r="I167" s="1165"/>
      <c r="J167" s="118"/>
      <c r="K167" s="119"/>
      <c r="L167" s="30"/>
      <c r="M167" s="1359"/>
      <c r="N167" s="152"/>
      <c r="O167" s="152"/>
      <c r="P167" s="152"/>
      <c r="Q167" s="152"/>
      <c r="R167" s="152"/>
      <c r="S167" s="29"/>
      <c r="T167" s="29"/>
      <c r="U167" s="29"/>
      <c r="V167" s="29"/>
      <c r="W167" s="29"/>
      <c r="AJ167" s="120" t="s">
        <v>101</v>
      </c>
      <c r="AL167" s="120" t="s">
        <v>97</v>
      </c>
      <c r="AM167" s="120" t="s">
        <v>102</v>
      </c>
      <c r="AQ167" s="18" t="s">
        <v>95</v>
      </c>
      <c r="AW167" s="121" t="e">
        <f>IF(#REF!="základná",J167,0)</f>
        <v>#REF!</v>
      </c>
      <c r="AX167" s="121" t="e">
        <f>IF(#REF!="znížená",J167,0)</f>
        <v>#REF!</v>
      </c>
      <c r="AY167" s="121" t="e">
        <f>IF(#REF!="zákl. prenesená",J167,0)</f>
        <v>#REF!</v>
      </c>
      <c r="AZ167" s="121" t="e">
        <f>IF(#REF!="zníž. prenesená",J167,0)</f>
        <v>#REF!</v>
      </c>
      <c r="BA167" s="121" t="e">
        <f>IF(#REF!="nulová",J167,0)</f>
        <v>#REF!</v>
      </c>
      <c r="BB167" s="18" t="s">
        <v>102</v>
      </c>
      <c r="BC167" s="121">
        <f>ROUND(I167*H167,2)</f>
        <v>0</v>
      </c>
      <c r="BD167" s="18" t="s">
        <v>101</v>
      </c>
      <c r="BE167" s="120" t="s">
        <v>987</v>
      </c>
    </row>
    <row r="168" spans="1:57" s="2" customFormat="1" ht="54.75" customHeight="1">
      <c r="A168" s="29"/>
      <c r="B168" s="113"/>
      <c r="C168" s="114">
        <v>10</v>
      </c>
      <c r="D168" s="114" t="s">
        <v>97</v>
      </c>
      <c r="E168" s="115" t="s">
        <v>988</v>
      </c>
      <c r="F168" s="116" t="s">
        <v>2810</v>
      </c>
      <c r="G168" s="117" t="s">
        <v>134</v>
      </c>
      <c r="H168" s="118">
        <v>2.87</v>
      </c>
      <c r="I168" s="1165"/>
      <c r="J168" s="118"/>
      <c r="K168" s="119"/>
      <c r="L168" s="30"/>
      <c r="M168" s="1359"/>
      <c r="N168" s="152"/>
      <c r="O168" s="152"/>
      <c r="P168" s="152"/>
      <c r="Q168" s="152"/>
      <c r="R168" s="152"/>
      <c r="S168" s="29"/>
      <c r="T168" s="29"/>
      <c r="U168" s="29"/>
      <c r="V168" s="29"/>
      <c r="W168" s="29"/>
      <c r="AJ168" s="120" t="s">
        <v>101</v>
      </c>
      <c r="AL168" s="120" t="s">
        <v>97</v>
      </c>
      <c r="AM168" s="120" t="s">
        <v>102</v>
      </c>
      <c r="AQ168" s="18" t="s">
        <v>95</v>
      </c>
      <c r="AW168" s="121" t="e">
        <f>IF(#REF!="základná",J168,0)</f>
        <v>#REF!</v>
      </c>
      <c r="AX168" s="121" t="e">
        <f>IF(#REF!="znížená",J168,0)</f>
        <v>#REF!</v>
      </c>
      <c r="AY168" s="121" t="e">
        <f>IF(#REF!="zákl. prenesená",J168,0)</f>
        <v>#REF!</v>
      </c>
      <c r="AZ168" s="121" t="e">
        <f>IF(#REF!="zníž. prenesená",J168,0)</f>
        <v>#REF!</v>
      </c>
      <c r="BA168" s="121" t="e">
        <f>IF(#REF!="nulová",J168,0)</f>
        <v>#REF!</v>
      </c>
      <c r="BB168" s="18" t="s">
        <v>102</v>
      </c>
      <c r="BC168" s="121">
        <f>ROUND(I168*H168,2)</f>
        <v>0</v>
      </c>
      <c r="BD168" s="18" t="s">
        <v>101</v>
      </c>
      <c r="BE168" s="120" t="s">
        <v>989</v>
      </c>
    </row>
    <row r="169" spans="1:57" s="13" customFormat="1">
      <c r="B169" s="122"/>
      <c r="D169" s="123" t="s">
        <v>103</v>
      </c>
      <c r="E169" s="124" t="s">
        <v>1</v>
      </c>
      <c r="F169" s="125" t="s">
        <v>990</v>
      </c>
      <c r="H169" s="124" t="s">
        <v>1</v>
      </c>
      <c r="I169" s="1166"/>
      <c r="L169" s="122"/>
      <c r="N169" s="1043"/>
      <c r="O169" s="1043"/>
      <c r="P169" s="1043"/>
      <c r="Q169" s="1043"/>
      <c r="R169" s="1043"/>
      <c r="AL169" s="124" t="s">
        <v>103</v>
      </c>
      <c r="AM169" s="124" t="s">
        <v>102</v>
      </c>
      <c r="AN169" s="13" t="s">
        <v>55</v>
      </c>
      <c r="AO169" s="13" t="s">
        <v>20</v>
      </c>
      <c r="AP169" s="13" t="s">
        <v>50</v>
      </c>
      <c r="AQ169" s="124" t="s">
        <v>95</v>
      </c>
    </row>
    <row r="170" spans="1:57" s="14" customFormat="1">
      <c r="B170" s="127"/>
      <c r="D170" s="123" t="s">
        <v>103</v>
      </c>
      <c r="E170" s="128" t="s">
        <v>1</v>
      </c>
      <c r="F170" s="129" t="s">
        <v>991</v>
      </c>
      <c r="H170" s="130">
        <v>2.87</v>
      </c>
      <c r="I170" s="1167"/>
      <c r="L170" s="127"/>
      <c r="N170" s="1048"/>
      <c r="O170" s="1048"/>
      <c r="P170" s="1048"/>
      <c r="Q170" s="1048"/>
      <c r="R170" s="1048"/>
      <c r="AL170" s="128" t="s">
        <v>103</v>
      </c>
      <c r="AM170" s="128" t="s">
        <v>102</v>
      </c>
      <c r="AN170" s="14" t="s">
        <v>102</v>
      </c>
      <c r="AO170" s="14" t="s">
        <v>20</v>
      </c>
      <c r="AP170" s="14" t="s">
        <v>55</v>
      </c>
      <c r="AQ170" s="128" t="s">
        <v>95</v>
      </c>
    </row>
    <row r="171" spans="1:57" s="2" customFormat="1" ht="60">
      <c r="A171" s="29"/>
      <c r="B171" s="113"/>
      <c r="C171" s="114">
        <v>11</v>
      </c>
      <c r="D171" s="114" t="s">
        <v>97</v>
      </c>
      <c r="E171" s="115" t="s">
        <v>992</v>
      </c>
      <c r="F171" s="116" t="s">
        <v>2811</v>
      </c>
      <c r="G171" s="117" t="s">
        <v>134</v>
      </c>
      <c r="H171" s="118">
        <v>12.6</v>
      </c>
      <c r="I171" s="1165"/>
      <c r="J171" s="118"/>
      <c r="K171" s="119"/>
      <c r="L171" s="30"/>
      <c r="M171" s="1359"/>
      <c r="N171" s="152"/>
      <c r="O171" s="152"/>
      <c r="P171" s="152"/>
      <c r="Q171" s="152"/>
      <c r="R171" s="152"/>
      <c r="S171" s="29"/>
      <c r="T171" s="29"/>
      <c r="U171" s="29"/>
      <c r="V171" s="29"/>
      <c r="W171" s="29"/>
      <c r="AJ171" s="120" t="s">
        <v>101</v>
      </c>
      <c r="AL171" s="120" t="s">
        <v>97</v>
      </c>
      <c r="AM171" s="120" t="s">
        <v>102</v>
      </c>
      <c r="AQ171" s="18" t="s">
        <v>95</v>
      </c>
      <c r="AW171" s="121" t="e">
        <f>IF(#REF!="základná",J171,0)</f>
        <v>#REF!</v>
      </c>
      <c r="AX171" s="121" t="e">
        <f>IF(#REF!="znížená",J171,0)</f>
        <v>#REF!</v>
      </c>
      <c r="AY171" s="121" t="e">
        <f>IF(#REF!="zákl. prenesená",J171,0)</f>
        <v>#REF!</v>
      </c>
      <c r="AZ171" s="121" t="e">
        <f>IF(#REF!="zníž. prenesená",J171,0)</f>
        <v>#REF!</v>
      </c>
      <c r="BA171" s="121" t="e">
        <f>IF(#REF!="nulová",J171,0)</f>
        <v>#REF!</v>
      </c>
      <c r="BB171" s="18" t="s">
        <v>102</v>
      </c>
      <c r="BC171" s="121">
        <f>ROUND(I171*H171,2)</f>
        <v>0</v>
      </c>
      <c r="BD171" s="18" t="s">
        <v>101</v>
      </c>
      <c r="BE171" s="120" t="s">
        <v>993</v>
      </c>
    </row>
    <row r="172" spans="1:57" s="13" customFormat="1">
      <c r="B172" s="122"/>
      <c r="D172" s="123" t="s">
        <v>103</v>
      </c>
      <c r="E172" s="124" t="s">
        <v>1</v>
      </c>
      <c r="F172" s="125" t="s">
        <v>994</v>
      </c>
      <c r="H172" s="124" t="s">
        <v>1</v>
      </c>
      <c r="I172" s="1166"/>
      <c r="L172" s="122"/>
      <c r="N172" s="1043"/>
      <c r="O172" s="1043"/>
      <c r="P172" s="1043"/>
      <c r="Q172" s="1043"/>
      <c r="R172" s="1043"/>
      <c r="AL172" s="124" t="s">
        <v>103</v>
      </c>
      <c r="AM172" s="124" t="s">
        <v>102</v>
      </c>
      <c r="AN172" s="13" t="s">
        <v>55</v>
      </c>
      <c r="AO172" s="13" t="s">
        <v>20</v>
      </c>
      <c r="AP172" s="13" t="s">
        <v>50</v>
      </c>
      <c r="AQ172" s="124" t="s">
        <v>95</v>
      </c>
    </row>
    <row r="173" spans="1:57" s="14" customFormat="1">
      <c r="B173" s="127"/>
      <c r="D173" s="123" t="s">
        <v>103</v>
      </c>
      <c r="E173" s="128" t="s">
        <v>1</v>
      </c>
      <c r="F173" s="129" t="s">
        <v>995</v>
      </c>
      <c r="H173" s="130">
        <v>3.6</v>
      </c>
      <c r="I173" s="1167"/>
      <c r="L173" s="127"/>
      <c r="N173" s="1048"/>
      <c r="O173" s="1048"/>
      <c r="P173" s="1048"/>
      <c r="Q173" s="1048"/>
      <c r="R173" s="1048"/>
      <c r="AL173" s="128" t="s">
        <v>103</v>
      </c>
      <c r="AM173" s="128" t="s">
        <v>102</v>
      </c>
      <c r="AN173" s="14" t="s">
        <v>102</v>
      </c>
      <c r="AO173" s="14" t="s">
        <v>20</v>
      </c>
      <c r="AP173" s="14" t="s">
        <v>50</v>
      </c>
      <c r="AQ173" s="128" t="s">
        <v>95</v>
      </c>
    </row>
    <row r="174" spans="1:57" s="14" customFormat="1">
      <c r="B174" s="127"/>
      <c r="D174" s="123" t="s">
        <v>103</v>
      </c>
      <c r="E174" s="128" t="s">
        <v>1</v>
      </c>
      <c r="F174" s="129" t="s">
        <v>996</v>
      </c>
      <c r="H174" s="130">
        <v>6.36</v>
      </c>
      <c r="I174" s="1167"/>
      <c r="L174" s="127"/>
      <c r="N174" s="1048"/>
      <c r="O174" s="1048"/>
      <c r="P174" s="1048"/>
      <c r="Q174" s="1048"/>
      <c r="R174" s="1048"/>
      <c r="AL174" s="128" t="s">
        <v>103</v>
      </c>
      <c r="AM174" s="128" t="s">
        <v>102</v>
      </c>
      <c r="AN174" s="14" t="s">
        <v>102</v>
      </c>
      <c r="AO174" s="14" t="s">
        <v>20</v>
      </c>
      <c r="AP174" s="14" t="s">
        <v>50</v>
      </c>
      <c r="AQ174" s="128" t="s">
        <v>95</v>
      </c>
    </row>
    <row r="175" spans="1:57" s="14" customFormat="1">
      <c r="B175" s="127"/>
      <c r="D175" s="123" t="s">
        <v>103</v>
      </c>
      <c r="E175" s="128" t="s">
        <v>1</v>
      </c>
      <c r="F175" s="129" t="s">
        <v>997</v>
      </c>
      <c r="H175" s="130">
        <v>2.64</v>
      </c>
      <c r="I175" s="1167"/>
      <c r="L175" s="127"/>
      <c r="N175" s="1048"/>
      <c r="O175" s="1048"/>
      <c r="P175" s="1048"/>
      <c r="Q175" s="1048"/>
      <c r="R175" s="1048"/>
      <c r="AL175" s="128" t="s">
        <v>103</v>
      </c>
      <c r="AM175" s="128" t="s">
        <v>102</v>
      </c>
      <c r="AN175" s="14" t="s">
        <v>102</v>
      </c>
      <c r="AO175" s="14" t="s">
        <v>20</v>
      </c>
      <c r="AP175" s="14" t="s">
        <v>50</v>
      </c>
      <c r="AQ175" s="128" t="s">
        <v>95</v>
      </c>
    </row>
    <row r="176" spans="1:57" s="15" customFormat="1">
      <c r="B176" s="133"/>
      <c r="D176" s="123" t="s">
        <v>103</v>
      </c>
      <c r="E176" s="134" t="s">
        <v>1</v>
      </c>
      <c r="F176" s="135" t="s">
        <v>131</v>
      </c>
      <c r="H176" s="136">
        <v>12.6</v>
      </c>
      <c r="I176" s="1168"/>
      <c r="L176" s="133"/>
      <c r="N176" s="1053"/>
      <c r="O176" s="1053"/>
      <c r="P176" s="1053"/>
      <c r="Q176" s="1053"/>
      <c r="R176" s="1053"/>
      <c r="AL176" s="134" t="s">
        <v>103</v>
      </c>
      <c r="AM176" s="134" t="s">
        <v>102</v>
      </c>
      <c r="AN176" s="15" t="s">
        <v>101</v>
      </c>
      <c r="AO176" s="15" t="s">
        <v>20</v>
      </c>
      <c r="AP176" s="15" t="s">
        <v>55</v>
      </c>
      <c r="AQ176" s="134" t="s">
        <v>95</v>
      </c>
    </row>
    <row r="177" spans="1:57" s="2" customFormat="1" ht="60.75" customHeight="1">
      <c r="A177" s="29"/>
      <c r="B177" s="113"/>
      <c r="C177" s="114">
        <v>12</v>
      </c>
      <c r="D177" s="114" t="s">
        <v>97</v>
      </c>
      <c r="E177" s="115" t="s">
        <v>998</v>
      </c>
      <c r="F177" s="116" t="s">
        <v>999</v>
      </c>
      <c r="G177" s="117" t="s">
        <v>134</v>
      </c>
      <c r="H177" s="118">
        <v>9.98</v>
      </c>
      <c r="I177" s="1165"/>
      <c r="J177" s="118"/>
      <c r="K177" s="119"/>
      <c r="L177" s="30"/>
      <c r="M177" s="1359"/>
      <c r="N177" s="152"/>
      <c r="O177" s="152"/>
      <c r="P177" s="152"/>
      <c r="Q177" s="152"/>
      <c r="R177" s="152"/>
      <c r="S177" s="29"/>
      <c r="T177" s="29"/>
      <c r="U177" s="29"/>
      <c r="V177" s="29"/>
      <c r="W177" s="29"/>
      <c r="AJ177" s="120" t="s">
        <v>101</v>
      </c>
      <c r="AL177" s="120" t="s">
        <v>97</v>
      </c>
      <c r="AM177" s="120" t="s">
        <v>102</v>
      </c>
      <c r="AQ177" s="18" t="s">
        <v>95</v>
      </c>
      <c r="AW177" s="121" t="e">
        <f>IF(#REF!="základná",J177,0)</f>
        <v>#REF!</v>
      </c>
      <c r="AX177" s="121" t="e">
        <f>IF(#REF!="znížená",J177,0)</f>
        <v>#REF!</v>
      </c>
      <c r="AY177" s="121" t="e">
        <f>IF(#REF!="zákl. prenesená",J177,0)</f>
        <v>#REF!</v>
      </c>
      <c r="AZ177" s="121" t="e">
        <f>IF(#REF!="zníž. prenesená",J177,0)</f>
        <v>#REF!</v>
      </c>
      <c r="BA177" s="121" t="e">
        <f>IF(#REF!="nulová",J177,0)</f>
        <v>#REF!</v>
      </c>
      <c r="BB177" s="18" t="s">
        <v>102</v>
      </c>
      <c r="BC177" s="121">
        <f>ROUND(I177*H177,2)</f>
        <v>0</v>
      </c>
      <c r="BD177" s="18" t="s">
        <v>101</v>
      </c>
      <c r="BE177" s="120" t="s">
        <v>1000</v>
      </c>
    </row>
    <row r="178" spans="1:57" s="13" customFormat="1">
      <c r="B178" s="122"/>
      <c r="D178" s="123" t="s">
        <v>103</v>
      </c>
      <c r="E178" s="124" t="s">
        <v>1</v>
      </c>
      <c r="F178" s="125" t="s">
        <v>990</v>
      </c>
      <c r="H178" s="124" t="s">
        <v>1</v>
      </c>
      <c r="I178" s="1166"/>
      <c r="L178" s="122"/>
      <c r="N178" s="1043"/>
      <c r="O178" s="1043"/>
      <c r="P178" s="1043"/>
      <c r="Q178" s="1043"/>
      <c r="R178" s="1043"/>
      <c r="AL178" s="124" t="s">
        <v>103</v>
      </c>
      <c r="AM178" s="124" t="s">
        <v>102</v>
      </c>
      <c r="AN178" s="13" t="s">
        <v>55</v>
      </c>
      <c r="AO178" s="13" t="s">
        <v>20</v>
      </c>
      <c r="AP178" s="13" t="s">
        <v>50</v>
      </c>
      <c r="AQ178" s="124" t="s">
        <v>95</v>
      </c>
    </row>
    <row r="179" spans="1:57" s="14" customFormat="1">
      <c r="B179" s="127"/>
      <c r="D179" s="123" t="s">
        <v>103</v>
      </c>
      <c r="E179" s="128" t="s">
        <v>1</v>
      </c>
      <c r="F179" s="129" t="s">
        <v>1001</v>
      </c>
      <c r="H179" s="130">
        <v>12.34</v>
      </c>
      <c r="I179" s="1167"/>
      <c r="L179" s="127"/>
      <c r="N179" s="1048"/>
      <c r="O179" s="1048"/>
      <c r="P179" s="1048"/>
      <c r="Q179" s="1048"/>
      <c r="R179" s="1048"/>
      <c r="AL179" s="128" t="s">
        <v>103</v>
      </c>
      <c r="AM179" s="128" t="s">
        <v>102</v>
      </c>
      <c r="AN179" s="14" t="s">
        <v>102</v>
      </c>
      <c r="AO179" s="14" t="s">
        <v>20</v>
      </c>
      <c r="AP179" s="14" t="s">
        <v>50</v>
      </c>
      <c r="AQ179" s="128" t="s">
        <v>95</v>
      </c>
    </row>
    <row r="180" spans="1:57" s="14" customFormat="1">
      <c r="B180" s="127"/>
      <c r="D180" s="123" t="s">
        <v>103</v>
      </c>
      <c r="E180" s="128" t="s">
        <v>1</v>
      </c>
      <c r="F180" s="129" t="s">
        <v>1002</v>
      </c>
      <c r="H180" s="130">
        <v>-2.36</v>
      </c>
      <c r="I180" s="1167"/>
      <c r="L180" s="127"/>
      <c r="N180" s="1048"/>
      <c r="O180" s="1048"/>
      <c r="P180" s="1048"/>
      <c r="Q180" s="1048"/>
      <c r="R180" s="1048"/>
      <c r="AL180" s="128" t="s">
        <v>103</v>
      </c>
      <c r="AM180" s="128" t="s">
        <v>102</v>
      </c>
      <c r="AN180" s="14" t="s">
        <v>102</v>
      </c>
      <c r="AO180" s="14" t="s">
        <v>20</v>
      </c>
      <c r="AP180" s="14" t="s">
        <v>50</v>
      </c>
      <c r="AQ180" s="128" t="s">
        <v>95</v>
      </c>
    </row>
    <row r="181" spans="1:57" s="15" customFormat="1">
      <c r="B181" s="133"/>
      <c r="D181" s="123" t="s">
        <v>103</v>
      </c>
      <c r="E181" s="134" t="s">
        <v>1</v>
      </c>
      <c r="F181" s="135" t="s">
        <v>131</v>
      </c>
      <c r="H181" s="136">
        <v>9.98</v>
      </c>
      <c r="I181" s="1168"/>
      <c r="L181" s="133"/>
      <c r="N181" s="1053"/>
      <c r="O181" s="1053"/>
      <c r="P181" s="1053"/>
      <c r="Q181" s="1053"/>
      <c r="R181" s="1053"/>
      <c r="AL181" s="134" t="s">
        <v>103</v>
      </c>
      <c r="AM181" s="134" t="s">
        <v>102</v>
      </c>
      <c r="AN181" s="15" t="s">
        <v>101</v>
      </c>
      <c r="AO181" s="15" t="s">
        <v>20</v>
      </c>
      <c r="AP181" s="15" t="s">
        <v>55</v>
      </c>
      <c r="AQ181" s="134" t="s">
        <v>95</v>
      </c>
    </row>
    <row r="182" spans="1:57" s="2" customFormat="1" ht="54.75" customHeight="1">
      <c r="A182" s="29"/>
      <c r="B182" s="113"/>
      <c r="C182" s="114">
        <v>13</v>
      </c>
      <c r="D182" s="114" t="s">
        <v>97</v>
      </c>
      <c r="E182" s="115" t="s">
        <v>1003</v>
      </c>
      <c r="F182" s="116" t="s">
        <v>1004</v>
      </c>
      <c r="G182" s="117" t="s">
        <v>134</v>
      </c>
      <c r="H182" s="118">
        <v>34.49</v>
      </c>
      <c r="I182" s="1165"/>
      <c r="J182" s="118"/>
      <c r="K182" s="119"/>
      <c r="L182" s="30"/>
      <c r="M182" s="1359"/>
      <c r="N182" s="152"/>
      <c r="O182" s="152"/>
      <c r="P182" s="152"/>
      <c r="Q182" s="152"/>
      <c r="R182" s="152"/>
      <c r="S182" s="29"/>
      <c r="T182" s="29"/>
      <c r="U182" s="29"/>
      <c r="V182" s="29"/>
      <c r="W182" s="29"/>
      <c r="AJ182" s="120" t="s">
        <v>101</v>
      </c>
      <c r="AL182" s="120" t="s">
        <v>97</v>
      </c>
      <c r="AM182" s="120" t="s">
        <v>102</v>
      </c>
      <c r="AQ182" s="18" t="s">
        <v>95</v>
      </c>
      <c r="AW182" s="121" t="e">
        <f>IF(#REF!="základná",J182,0)</f>
        <v>#REF!</v>
      </c>
      <c r="AX182" s="121" t="e">
        <f>IF(#REF!="znížená",J182,0)</f>
        <v>#REF!</v>
      </c>
      <c r="AY182" s="121" t="e">
        <f>IF(#REF!="zákl. prenesená",J182,0)</f>
        <v>#REF!</v>
      </c>
      <c r="AZ182" s="121" t="e">
        <f>IF(#REF!="zníž. prenesená",J182,0)</f>
        <v>#REF!</v>
      </c>
      <c r="BA182" s="121" t="e">
        <f>IF(#REF!="nulová",J182,0)</f>
        <v>#REF!</v>
      </c>
      <c r="BB182" s="18" t="s">
        <v>102</v>
      </c>
      <c r="BC182" s="121">
        <f>ROUND(I182*H182,2)</f>
        <v>0</v>
      </c>
      <c r="BD182" s="18" t="s">
        <v>101</v>
      </c>
      <c r="BE182" s="120" t="s">
        <v>1005</v>
      </c>
    </row>
    <row r="183" spans="1:57" s="13" customFormat="1">
      <c r="B183" s="122"/>
      <c r="D183" s="123" t="s">
        <v>103</v>
      </c>
      <c r="E183" s="124" t="s">
        <v>1</v>
      </c>
      <c r="F183" s="125" t="s">
        <v>990</v>
      </c>
      <c r="H183" s="124" t="s">
        <v>1</v>
      </c>
      <c r="I183" s="1166"/>
      <c r="L183" s="122"/>
      <c r="N183" s="1043"/>
      <c r="O183" s="1043"/>
      <c r="P183" s="1043"/>
      <c r="Q183" s="1043"/>
      <c r="R183" s="1043"/>
      <c r="AL183" s="124" t="s">
        <v>103</v>
      </c>
      <c r="AM183" s="124" t="s">
        <v>102</v>
      </c>
      <c r="AN183" s="13" t="s">
        <v>55</v>
      </c>
      <c r="AO183" s="13" t="s">
        <v>20</v>
      </c>
      <c r="AP183" s="13" t="s">
        <v>50</v>
      </c>
      <c r="AQ183" s="124" t="s">
        <v>95</v>
      </c>
    </row>
    <row r="184" spans="1:57" s="14" customFormat="1">
      <c r="B184" s="127"/>
      <c r="D184" s="123" t="s">
        <v>103</v>
      </c>
      <c r="E184" s="128" t="s">
        <v>1</v>
      </c>
      <c r="F184" s="129" t="s">
        <v>1006</v>
      </c>
      <c r="H184" s="130">
        <v>14</v>
      </c>
      <c r="I184" s="1167"/>
      <c r="L184" s="127"/>
      <c r="N184" s="1048"/>
      <c r="O184" s="1048"/>
      <c r="P184" s="1048"/>
      <c r="Q184" s="1048"/>
      <c r="R184" s="1048"/>
      <c r="AL184" s="128" t="s">
        <v>103</v>
      </c>
      <c r="AM184" s="128" t="s">
        <v>102</v>
      </c>
      <c r="AN184" s="14" t="s">
        <v>102</v>
      </c>
      <c r="AO184" s="14" t="s">
        <v>20</v>
      </c>
      <c r="AP184" s="14" t="s">
        <v>50</v>
      </c>
      <c r="AQ184" s="128" t="s">
        <v>95</v>
      </c>
    </row>
    <row r="185" spans="1:57" s="14" customFormat="1">
      <c r="B185" s="127"/>
      <c r="D185" s="123" t="s">
        <v>103</v>
      </c>
      <c r="E185" s="128" t="s">
        <v>1</v>
      </c>
      <c r="F185" s="129" t="s">
        <v>1007</v>
      </c>
      <c r="H185" s="130">
        <v>18.45</v>
      </c>
      <c r="I185" s="1167"/>
      <c r="L185" s="127"/>
      <c r="N185" s="1048"/>
      <c r="O185" s="1048"/>
      <c r="P185" s="1048"/>
      <c r="Q185" s="1048"/>
      <c r="R185" s="1048"/>
      <c r="AL185" s="128" t="s">
        <v>103</v>
      </c>
      <c r="AM185" s="128" t="s">
        <v>102</v>
      </c>
      <c r="AN185" s="14" t="s">
        <v>102</v>
      </c>
      <c r="AO185" s="14" t="s">
        <v>20</v>
      </c>
      <c r="AP185" s="14" t="s">
        <v>50</v>
      </c>
      <c r="AQ185" s="128" t="s">
        <v>95</v>
      </c>
    </row>
    <row r="186" spans="1:57" s="14" customFormat="1">
      <c r="B186" s="127"/>
      <c r="D186" s="123" t="s">
        <v>103</v>
      </c>
      <c r="E186" s="128" t="s">
        <v>1</v>
      </c>
      <c r="F186" s="129" t="s">
        <v>1008</v>
      </c>
      <c r="H186" s="130">
        <v>-3.55</v>
      </c>
      <c r="I186" s="1167"/>
      <c r="L186" s="127"/>
      <c r="N186" s="1048"/>
      <c r="O186" s="1048"/>
      <c r="P186" s="1048"/>
      <c r="Q186" s="1048"/>
      <c r="R186" s="1048"/>
      <c r="AL186" s="128" t="s">
        <v>103</v>
      </c>
      <c r="AM186" s="128" t="s">
        <v>102</v>
      </c>
      <c r="AN186" s="14" t="s">
        <v>102</v>
      </c>
      <c r="AO186" s="14" t="s">
        <v>20</v>
      </c>
      <c r="AP186" s="14" t="s">
        <v>50</v>
      </c>
      <c r="AQ186" s="128" t="s">
        <v>95</v>
      </c>
    </row>
    <row r="187" spans="1:57" s="14" customFormat="1">
      <c r="B187" s="127"/>
      <c r="D187" s="123" t="s">
        <v>103</v>
      </c>
      <c r="E187" s="128" t="s">
        <v>1</v>
      </c>
      <c r="F187" s="129" t="s">
        <v>1009</v>
      </c>
      <c r="H187" s="130">
        <v>6.77</v>
      </c>
      <c r="I187" s="1167"/>
      <c r="L187" s="127"/>
      <c r="N187" s="1048"/>
      <c r="O187" s="1048"/>
      <c r="P187" s="1048"/>
      <c r="Q187" s="1048"/>
      <c r="R187" s="1048"/>
      <c r="AL187" s="128" t="s">
        <v>103</v>
      </c>
      <c r="AM187" s="128" t="s">
        <v>102</v>
      </c>
      <c r="AN187" s="14" t="s">
        <v>102</v>
      </c>
      <c r="AO187" s="14" t="s">
        <v>20</v>
      </c>
      <c r="AP187" s="14" t="s">
        <v>50</v>
      </c>
      <c r="AQ187" s="128" t="s">
        <v>95</v>
      </c>
    </row>
    <row r="188" spans="1:57" s="14" customFormat="1">
      <c r="B188" s="127"/>
      <c r="D188" s="123" t="s">
        <v>103</v>
      </c>
      <c r="E188" s="128" t="s">
        <v>1</v>
      </c>
      <c r="F188" s="129" t="s">
        <v>1010</v>
      </c>
      <c r="H188" s="130">
        <v>-1.18</v>
      </c>
      <c r="I188" s="1167"/>
      <c r="L188" s="127"/>
      <c r="N188" s="1048"/>
      <c r="O188" s="1048"/>
      <c r="P188" s="1048"/>
      <c r="Q188" s="1048"/>
      <c r="R188" s="1048"/>
      <c r="AL188" s="128" t="s">
        <v>103</v>
      </c>
      <c r="AM188" s="128" t="s">
        <v>102</v>
      </c>
      <c r="AN188" s="14" t="s">
        <v>102</v>
      </c>
      <c r="AO188" s="14" t="s">
        <v>20</v>
      </c>
      <c r="AP188" s="14" t="s">
        <v>50</v>
      </c>
      <c r="AQ188" s="128" t="s">
        <v>95</v>
      </c>
    </row>
    <row r="189" spans="1:57" s="15" customFormat="1">
      <c r="B189" s="133"/>
      <c r="D189" s="123" t="s">
        <v>103</v>
      </c>
      <c r="E189" s="134" t="s">
        <v>1</v>
      </c>
      <c r="F189" s="135" t="s">
        <v>131</v>
      </c>
      <c r="H189" s="136">
        <v>34.49</v>
      </c>
      <c r="I189" s="1168"/>
      <c r="L189" s="133"/>
      <c r="N189" s="1053"/>
      <c r="O189" s="1053"/>
      <c r="P189" s="1053"/>
      <c r="Q189" s="1053"/>
      <c r="R189" s="1053"/>
      <c r="AL189" s="134" t="s">
        <v>103</v>
      </c>
      <c r="AM189" s="134" t="s">
        <v>102</v>
      </c>
      <c r="AN189" s="15" t="s">
        <v>101</v>
      </c>
      <c r="AO189" s="15" t="s">
        <v>20</v>
      </c>
      <c r="AP189" s="15" t="s">
        <v>55</v>
      </c>
      <c r="AQ189" s="134" t="s">
        <v>95</v>
      </c>
    </row>
    <row r="190" spans="1:57" s="2" customFormat="1" ht="54" customHeight="1">
      <c r="A190" s="29"/>
      <c r="B190" s="113"/>
      <c r="C190" s="114">
        <v>14</v>
      </c>
      <c r="D190" s="114" t="s">
        <v>97</v>
      </c>
      <c r="E190" s="115" t="s">
        <v>1011</v>
      </c>
      <c r="F190" s="116" t="s">
        <v>1012</v>
      </c>
      <c r="G190" s="117" t="s">
        <v>134</v>
      </c>
      <c r="H190" s="118">
        <v>32.369999999999997</v>
      </c>
      <c r="I190" s="1165"/>
      <c r="J190" s="118"/>
      <c r="K190" s="119"/>
      <c r="L190" s="30"/>
      <c r="M190" s="1359"/>
      <c r="N190" s="152"/>
      <c r="O190" s="152"/>
      <c r="P190" s="152"/>
      <c r="Q190" s="152"/>
      <c r="R190" s="152"/>
      <c r="S190" s="29"/>
      <c r="T190" s="29"/>
      <c r="U190" s="29"/>
      <c r="V190" s="29"/>
      <c r="W190" s="29"/>
      <c r="AJ190" s="120" t="s">
        <v>101</v>
      </c>
      <c r="AL190" s="120" t="s">
        <v>97</v>
      </c>
      <c r="AM190" s="120" t="s">
        <v>102</v>
      </c>
      <c r="AQ190" s="18" t="s">
        <v>95</v>
      </c>
      <c r="AW190" s="121" t="e">
        <f>IF(#REF!="základná",J190,0)</f>
        <v>#REF!</v>
      </c>
      <c r="AX190" s="121" t="e">
        <f>IF(#REF!="znížená",J190,0)</f>
        <v>#REF!</v>
      </c>
      <c r="AY190" s="121" t="e">
        <f>IF(#REF!="zákl. prenesená",J190,0)</f>
        <v>#REF!</v>
      </c>
      <c r="AZ190" s="121" t="e">
        <f>IF(#REF!="zníž. prenesená",J190,0)</f>
        <v>#REF!</v>
      </c>
      <c r="BA190" s="121" t="e">
        <f>IF(#REF!="nulová",J190,0)</f>
        <v>#REF!</v>
      </c>
      <c r="BB190" s="18" t="s">
        <v>102</v>
      </c>
      <c r="BC190" s="121">
        <f>ROUND(I190*H190,2)</f>
        <v>0</v>
      </c>
      <c r="BD190" s="18" t="s">
        <v>101</v>
      </c>
      <c r="BE190" s="120" t="s">
        <v>1013</v>
      </c>
    </row>
    <row r="191" spans="1:57" s="13" customFormat="1">
      <c r="B191" s="122"/>
      <c r="D191" s="123" t="s">
        <v>103</v>
      </c>
      <c r="E191" s="124" t="s">
        <v>1</v>
      </c>
      <c r="F191" s="125" t="s">
        <v>1014</v>
      </c>
      <c r="H191" s="124" t="s">
        <v>1</v>
      </c>
      <c r="I191" s="1166"/>
      <c r="L191" s="122"/>
      <c r="N191" s="1043"/>
      <c r="O191" s="1043"/>
      <c r="P191" s="1043"/>
      <c r="Q191" s="1043"/>
      <c r="R191" s="1043"/>
      <c r="AL191" s="124" t="s">
        <v>103</v>
      </c>
      <c r="AM191" s="124" t="s">
        <v>102</v>
      </c>
      <c r="AN191" s="13" t="s">
        <v>55</v>
      </c>
      <c r="AO191" s="13" t="s">
        <v>20</v>
      </c>
      <c r="AP191" s="13" t="s">
        <v>50</v>
      </c>
      <c r="AQ191" s="124" t="s">
        <v>95</v>
      </c>
    </row>
    <row r="192" spans="1:57" s="14" customFormat="1">
      <c r="B192" s="127"/>
      <c r="D192" s="123" t="s">
        <v>103</v>
      </c>
      <c r="E192" s="128" t="s">
        <v>1</v>
      </c>
      <c r="F192" s="129" t="s">
        <v>1015</v>
      </c>
      <c r="H192" s="130">
        <v>32.369999999999997</v>
      </c>
      <c r="I192" s="1167"/>
      <c r="L192" s="127"/>
      <c r="N192" s="1048"/>
      <c r="O192" s="1048"/>
      <c r="P192" s="1048"/>
      <c r="Q192" s="1048"/>
      <c r="R192" s="1048"/>
      <c r="AL192" s="128" t="s">
        <v>103</v>
      </c>
      <c r="AM192" s="128" t="s">
        <v>102</v>
      </c>
      <c r="AN192" s="14" t="s">
        <v>102</v>
      </c>
      <c r="AO192" s="14" t="s">
        <v>20</v>
      </c>
      <c r="AP192" s="14" t="s">
        <v>55</v>
      </c>
      <c r="AQ192" s="128" t="s">
        <v>95</v>
      </c>
    </row>
    <row r="193" spans="1:57" s="12" customFormat="1" ht="22.9" customHeight="1">
      <c r="B193" s="104"/>
      <c r="D193" s="105" t="s">
        <v>49</v>
      </c>
      <c r="E193" s="111" t="s">
        <v>101</v>
      </c>
      <c r="F193" s="111" t="s">
        <v>136</v>
      </c>
      <c r="I193" s="1169"/>
      <c r="J193" s="112"/>
      <c r="L193" s="104"/>
      <c r="N193" s="1038"/>
      <c r="O193" s="1038"/>
      <c r="P193" s="1038"/>
      <c r="Q193" s="1038"/>
      <c r="R193" s="1038"/>
      <c r="AJ193" s="105" t="s">
        <v>55</v>
      </c>
      <c r="AL193" s="109" t="s">
        <v>49</v>
      </c>
      <c r="AM193" s="109" t="s">
        <v>55</v>
      </c>
      <c r="AQ193" s="105" t="s">
        <v>95</v>
      </c>
      <c r="BC193" s="110">
        <f>SUM(BC194:BC201)</f>
        <v>0</v>
      </c>
    </row>
    <row r="194" spans="1:57" s="2" customFormat="1" ht="44.25" customHeight="1">
      <c r="A194" s="29"/>
      <c r="B194" s="113"/>
      <c r="C194" s="114">
        <v>15</v>
      </c>
      <c r="D194" s="114" t="s">
        <v>97</v>
      </c>
      <c r="E194" s="115" t="s">
        <v>144</v>
      </c>
      <c r="F194" s="116" t="s">
        <v>145</v>
      </c>
      <c r="G194" s="117" t="s">
        <v>140</v>
      </c>
      <c r="H194" s="118">
        <v>66</v>
      </c>
      <c r="I194" s="1165"/>
      <c r="J194" s="118"/>
      <c r="K194" s="119"/>
      <c r="L194" s="30"/>
      <c r="M194" s="1359"/>
      <c r="N194" s="152"/>
      <c r="O194" s="152"/>
      <c r="P194" s="152"/>
      <c r="Q194" s="152"/>
      <c r="R194" s="152"/>
      <c r="S194" s="29"/>
      <c r="T194" s="29"/>
      <c r="U194" s="29"/>
      <c r="V194" s="29"/>
      <c r="W194" s="29"/>
      <c r="AJ194" s="120" t="s">
        <v>101</v>
      </c>
      <c r="AL194" s="120" t="s">
        <v>97</v>
      </c>
      <c r="AM194" s="120" t="s">
        <v>102</v>
      </c>
      <c r="AQ194" s="18" t="s">
        <v>95</v>
      </c>
      <c r="AW194" s="121" t="e">
        <f>IF(#REF!="základná",J194,0)</f>
        <v>#REF!</v>
      </c>
      <c r="AX194" s="121" t="e">
        <f>IF(#REF!="znížená",J194,0)</f>
        <v>#REF!</v>
      </c>
      <c r="AY194" s="121" t="e">
        <f>IF(#REF!="zákl. prenesená",J194,0)</f>
        <v>#REF!</v>
      </c>
      <c r="AZ194" s="121" t="e">
        <f>IF(#REF!="zníž. prenesená",J194,0)</f>
        <v>#REF!</v>
      </c>
      <c r="BA194" s="121" t="e">
        <f>IF(#REF!="nulová",J194,0)</f>
        <v>#REF!</v>
      </c>
      <c r="BB194" s="18" t="s">
        <v>102</v>
      </c>
      <c r="BC194" s="121">
        <f>ROUND(I194*H194,2)</f>
        <v>0</v>
      </c>
      <c r="BD194" s="18" t="s">
        <v>101</v>
      </c>
      <c r="BE194" s="120" t="s">
        <v>1016</v>
      </c>
    </row>
    <row r="195" spans="1:57" s="13" customFormat="1">
      <c r="B195" s="122"/>
      <c r="D195" s="123" t="s">
        <v>103</v>
      </c>
      <c r="E195" s="124" t="s">
        <v>1</v>
      </c>
      <c r="F195" s="125" t="s">
        <v>1017</v>
      </c>
      <c r="H195" s="124" t="s">
        <v>1</v>
      </c>
      <c r="I195" s="1166"/>
      <c r="L195" s="122"/>
      <c r="N195" s="1043"/>
      <c r="O195" s="1043"/>
      <c r="P195" s="1043"/>
      <c r="Q195" s="1043"/>
      <c r="R195" s="1043"/>
      <c r="AL195" s="124" t="s">
        <v>103</v>
      </c>
      <c r="AM195" s="124" t="s">
        <v>102</v>
      </c>
      <c r="AN195" s="13" t="s">
        <v>55</v>
      </c>
      <c r="AO195" s="13" t="s">
        <v>20</v>
      </c>
      <c r="AP195" s="13" t="s">
        <v>50</v>
      </c>
      <c r="AQ195" s="124" t="s">
        <v>95</v>
      </c>
    </row>
    <row r="196" spans="1:57" s="14" customFormat="1">
      <c r="B196" s="127"/>
      <c r="D196" s="123" t="s">
        <v>103</v>
      </c>
      <c r="E196" s="128" t="s">
        <v>1</v>
      </c>
      <c r="F196" s="129" t="s">
        <v>1018</v>
      </c>
      <c r="H196" s="130">
        <v>66</v>
      </c>
      <c r="I196" s="1167"/>
      <c r="L196" s="127"/>
      <c r="N196" s="1048"/>
      <c r="O196" s="1048"/>
      <c r="P196" s="1048"/>
      <c r="Q196" s="1048"/>
      <c r="R196" s="1048"/>
      <c r="AL196" s="128" t="s">
        <v>103</v>
      </c>
      <c r="AM196" s="128" t="s">
        <v>102</v>
      </c>
      <c r="AN196" s="14" t="s">
        <v>102</v>
      </c>
      <c r="AO196" s="14" t="s">
        <v>20</v>
      </c>
      <c r="AP196" s="14" t="s">
        <v>55</v>
      </c>
      <c r="AQ196" s="128" t="s">
        <v>95</v>
      </c>
    </row>
    <row r="197" spans="1:57" s="2" customFormat="1" ht="26.25" customHeight="1">
      <c r="A197" s="29"/>
      <c r="B197" s="113"/>
      <c r="C197" s="114">
        <v>16</v>
      </c>
      <c r="D197" s="114" t="s">
        <v>97</v>
      </c>
      <c r="E197" s="115" t="s">
        <v>149</v>
      </c>
      <c r="F197" s="116" t="s">
        <v>150</v>
      </c>
      <c r="G197" s="117" t="s">
        <v>100</v>
      </c>
      <c r="H197" s="118">
        <v>1.49</v>
      </c>
      <c r="I197" s="1165"/>
      <c r="J197" s="118"/>
      <c r="K197" s="119"/>
      <c r="L197" s="30"/>
      <c r="M197" s="1359"/>
      <c r="N197" s="152"/>
      <c r="O197" s="152"/>
      <c r="P197" s="152"/>
      <c r="Q197" s="152"/>
      <c r="R197" s="152"/>
      <c r="S197" s="29"/>
      <c r="T197" s="29"/>
      <c r="U197" s="29"/>
      <c r="V197" s="29"/>
      <c r="W197" s="29"/>
      <c r="AJ197" s="120" t="s">
        <v>101</v>
      </c>
      <c r="AL197" s="120" t="s">
        <v>97</v>
      </c>
      <c r="AM197" s="120" t="s">
        <v>102</v>
      </c>
      <c r="AQ197" s="18" t="s">
        <v>95</v>
      </c>
      <c r="AW197" s="121" t="e">
        <f>IF(#REF!="základná",J197,0)</f>
        <v>#REF!</v>
      </c>
      <c r="AX197" s="121" t="e">
        <f>IF(#REF!="znížená",J197,0)</f>
        <v>#REF!</v>
      </c>
      <c r="AY197" s="121" t="e">
        <f>IF(#REF!="zákl. prenesená",J197,0)</f>
        <v>#REF!</v>
      </c>
      <c r="AZ197" s="121" t="e">
        <f>IF(#REF!="zníž. prenesená",J197,0)</f>
        <v>#REF!</v>
      </c>
      <c r="BA197" s="121" t="e">
        <f>IF(#REF!="nulová",J197,0)</f>
        <v>#REF!</v>
      </c>
      <c r="BB197" s="18" t="s">
        <v>102</v>
      </c>
      <c r="BC197" s="121">
        <f>ROUND(I197*H197,2)</f>
        <v>0</v>
      </c>
      <c r="BD197" s="18" t="s">
        <v>101</v>
      </c>
      <c r="BE197" s="120" t="s">
        <v>1019</v>
      </c>
    </row>
    <row r="198" spans="1:57" s="13" customFormat="1">
      <c r="B198" s="122"/>
      <c r="D198" s="123" t="s">
        <v>103</v>
      </c>
      <c r="E198" s="124" t="s">
        <v>1</v>
      </c>
      <c r="F198" s="125" t="s">
        <v>1020</v>
      </c>
      <c r="H198" s="124" t="s">
        <v>1</v>
      </c>
      <c r="I198" s="1166"/>
      <c r="L198" s="122"/>
      <c r="N198" s="1043"/>
      <c r="O198" s="1043"/>
      <c r="P198" s="1043"/>
      <c r="Q198" s="1043"/>
      <c r="R198" s="1043"/>
      <c r="AL198" s="124" t="s">
        <v>103</v>
      </c>
      <c r="AM198" s="124" t="s">
        <v>102</v>
      </c>
      <c r="AN198" s="13" t="s">
        <v>55</v>
      </c>
      <c r="AO198" s="13" t="s">
        <v>20</v>
      </c>
      <c r="AP198" s="13" t="s">
        <v>50</v>
      </c>
      <c r="AQ198" s="124" t="s">
        <v>95</v>
      </c>
    </row>
    <row r="199" spans="1:57" s="14" customFormat="1">
      <c r="B199" s="127"/>
      <c r="D199" s="123" t="s">
        <v>103</v>
      </c>
      <c r="E199" s="128" t="s">
        <v>1</v>
      </c>
      <c r="F199" s="129" t="s">
        <v>1021</v>
      </c>
      <c r="H199" s="130">
        <v>1.49</v>
      </c>
      <c r="I199" s="1167"/>
      <c r="L199" s="127"/>
      <c r="N199" s="1048"/>
      <c r="O199" s="1048"/>
      <c r="P199" s="1048"/>
      <c r="Q199" s="1048"/>
      <c r="R199" s="1048"/>
      <c r="AL199" s="128" t="s">
        <v>103</v>
      </c>
      <c r="AM199" s="128" t="s">
        <v>102</v>
      </c>
      <c r="AN199" s="14" t="s">
        <v>102</v>
      </c>
      <c r="AO199" s="14" t="s">
        <v>20</v>
      </c>
      <c r="AP199" s="14" t="s">
        <v>55</v>
      </c>
      <c r="AQ199" s="128" t="s">
        <v>95</v>
      </c>
    </row>
    <row r="200" spans="1:57" s="2" customFormat="1" ht="28.5" customHeight="1">
      <c r="A200" s="29"/>
      <c r="B200" s="113"/>
      <c r="C200" s="114">
        <v>17</v>
      </c>
      <c r="D200" s="114" t="s">
        <v>97</v>
      </c>
      <c r="E200" s="115" t="s">
        <v>155</v>
      </c>
      <c r="F200" s="116" t="s">
        <v>156</v>
      </c>
      <c r="G200" s="117" t="s">
        <v>157</v>
      </c>
      <c r="H200" s="118">
        <v>0.11</v>
      </c>
      <c r="I200" s="1165"/>
      <c r="J200" s="118"/>
      <c r="K200" s="119"/>
      <c r="L200" s="30"/>
      <c r="M200" s="1359"/>
      <c r="N200" s="152"/>
      <c r="O200" s="152"/>
      <c r="P200" s="152"/>
      <c r="Q200" s="152"/>
      <c r="R200" s="152"/>
      <c r="S200" s="29"/>
      <c r="T200" s="29"/>
      <c r="U200" s="29"/>
      <c r="V200" s="29"/>
      <c r="W200" s="29"/>
      <c r="AJ200" s="120" t="s">
        <v>101</v>
      </c>
      <c r="AL200" s="120" t="s">
        <v>97</v>
      </c>
      <c r="AM200" s="120" t="s">
        <v>102</v>
      </c>
      <c r="AQ200" s="18" t="s">
        <v>95</v>
      </c>
      <c r="AW200" s="121" t="e">
        <f>IF(#REF!="základná",J200,0)</f>
        <v>#REF!</v>
      </c>
      <c r="AX200" s="121" t="e">
        <f>IF(#REF!="znížená",J200,0)</f>
        <v>#REF!</v>
      </c>
      <c r="AY200" s="121" t="e">
        <f>IF(#REF!="zákl. prenesená",J200,0)</f>
        <v>#REF!</v>
      </c>
      <c r="AZ200" s="121" t="e">
        <f>IF(#REF!="zníž. prenesená",J200,0)</f>
        <v>#REF!</v>
      </c>
      <c r="BA200" s="121" t="e">
        <f>IF(#REF!="nulová",J200,0)</f>
        <v>#REF!</v>
      </c>
      <c r="BB200" s="18" t="s">
        <v>102</v>
      </c>
      <c r="BC200" s="121">
        <f>ROUND(I200*H200,2)</f>
        <v>0</v>
      </c>
      <c r="BD200" s="18" t="s">
        <v>101</v>
      </c>
      <c r="BE200" s="120" t="s">
        <v>1022</v>
      </c>
    </row>
    <row r="201" spans="1:57" s="14" customFormat="1">
      <c r="B201" s="127"/>
      <c r="D201" s="123" t="s">
        <v>103</v>
      </c>
      <c r="E201" s="128" t="s">
        <v>1</v>
      </c>
      <c r="F201" s="129" t="s">
        <v>1023</v>
      </c>
      <c r="H201" s="130">
        <v>0.11</v>
      </c>
      <c r="I201" s="1167"/>
      <c r="L201" s="127"/>
      <c r="N201" s="1048"/>
      <c r="O201" s="1048"/>
      <c r="P201" s="1048"/>
      <c r="Q201" s="1048"/>
      <c r="R201" s="1048"/>
      <c r="AL201" s="128" t="s">
        <v>103</v>
      </c>
      <c r="AM201" s="128" t="s">
        <v>102</v>
      </c>
      <c r="AN201" s="14" t="s">
        <v>102</v>
      </c>
      <c r="AO201" s="14" t="s">
        <v>20</v>
      </c>
      <c r="AP201" s="14" t="s">
        <v>55</v>
      </c>
      <c r="AQ201" s="128" t="s">
        <v>95</v>
      </c>
    </row>
    <row r="202" spans="1:57" s="12" customFormat="1" ht="22.9" customHeight="1">
      <c r="B202" s="104"/>
      <c r="D202" s="105" t="s">
        <v>49</v>
      </c>
      <c r="E202" s="111" t="s">
        <v>114</v>
      </c>
      <c r="F202" s="111" t="s">
        <v>159</v>
      </c>
      <c r="I202" s="1169"/>
      <c r="J202" s="112"/>
      <c r="L202" s="104"/>
      <c r="N202" s="1038"/>
      <c r="O202" s="1038"/>
      <c r="P202" s="1038"/>
      <c r="Q202" s="1038"/>
      <c r="R202" s="1038"/>
      <c r="AJ202" s="105" t="s">
        <v>55</v>
      </c>
      <c r="AL202" s="109" t="s">
        <v>49</v>
      </c>
      <c r="AM202" s="109" t="s">
        <v>55</v>
      </c>
      <c r="AQ202" s="105" t="s">
        <v>95</v>
      </c>
      <c r="BC202" s="110">
        <f>SUM(BC203:BC208)</f>
        <v>0</v>
      </c>
    </row>
    <row r="203" spans="1:57" s="2" customFormat="1" ht="36" customHeight="1">
      <c r="A203" s="29"/>
      <c r="B203" s="113"/>
      <c r="C203" s="114">
        <v>18</v>
      </c>
      <c r="D203" s="114" t="s">
        <v>97</v>
      </c>
      <c r="E203" s="115" t="s">
        <v>1024</v>
      </c>
      <c r="F203" s="116" t="s">
        <v>1025</v>
      </c>
      <c r="G203" s="117" t="s">
        <v>134</v>
      </c>
      <c r="H203" s="118">
        <v>27.58</v>
      </c>
      <c r="I203" s="1165"/>
      <c r="J203" s="118"/>
      <c r="K203" s="119"/>
      <c r="L203" s="30"/>
      <c r="M203" s="1359"/>
      <c r="N203" s="152"/>
      <c r="O203" s="152"/>
      <c r="P203" s="152"/>
      <c r="Q203" s="152"/>
      <c r="R203" s="152"/>
      <c r="S203" s="29"/>
      <c r="T203" s="29"/>
      <c r="U203" s="29"/>
      <c r="V203" s="29"/>
      <c r="W203" s="29"/>
      <c r="AJ203" s="120" t="s">
        <v>101</v>
      </c>
      <c r="AL203" s="120" t="s">
        <v>97</v>
      </c>
      <c r="AM203" s="120" t="s">
        <v>102</v>
      </c>
      <c r="AQ203" s="18" t="s">
        <v>95</v>
      </c>
      <c r="AW203" s="121" t="e">
        <f>IF(#REF!="základná",J203,0)</f>
        <v>#REF!</v>
      </c>
      <c r="AX203" s="121" t="e">
        <f>IF(#REF!="znížená",J203,0)</f>
        <v>#REF!</v>
      </c>
      <c r="AY203" s="121" t="e">
        <f>IF(#REF!="zákl. prenesená",J203,0)</f>
        <v>#REF!</v>
      </c>
      <c r="AZ203" s="121" t="e">
        <f>IF(#REF!="zníž. prenesená",J203,0)</f>
        <v>#REF!</v>
      </c>
      <c r="BA203" s="121" t="e">
        <f>IF(#REF!="nulová",J203,0)</f>
        <v>#REF!</v>
      </c>
      <c r="BB203" s="18" t="s">
        <v>102</v>
      </c>
      <c r="BC203" s="121">
        <f>ROUND(I203*H203,2)</f>
        <v>0</v>
      </c>
      <c r="BD203" s="18" t="s">
        <v>101</v>
      </c>
      <c r="BE203" s="120" t="s">
        <v>1026</v>
      </c>
    </row>
    <row r="204" spans="1:57" s="13" customFormat="1">
      <c r="B204" s="122"/>
      <c r="D204" s="123" t="s">
        <v>103</v>
      </c>
      <c r="E204" s="124" t="s">
        <v>1</v>
      </c>
      <c r="F204" s="125" t="s">
        <v>969</v>
      </c>
      <c r="H204" s="124" t="s">
        <v>1</v>
      </c>
      <c r="I204" s="1166"/>
      <c r="L204" s="122"/>
      <c r="N204" s="1043"/>
      <c r="O204" s="1043"/>
      <c r="P204" s="1043"/>
      <c r="Q204" s="1043"/>
      <c r="R204" s="1043"/>
      <c r="AL204" s="124" t="s">
        <v>103</v>
      </c>
      <c r="AM204" s="124" t="s">
        <v>102</v>
      </c>
      <c r="AN204" s="13" t="s">
        <v>55</v>
      </c>
      <c r="AO204" s="13" t="s">
        <v>20</v>
      </c>
      <c r="AP204" s="13" t="s">
        <v>50</v>
      </c>
      <c r="AQ204" s="124" t="s">
        <v>95</v>
      </c>
    </row>
    <row r="205" spans="1:57" s="14" customFormat="1">
      <c r="B205" s="127"/>
      <c r="D205" s="123" t="s">
        <v>103</v>
      </c>
      <c r="E205" s="128" t="s">
        <v>1</v>
      </c>
      <c r="F205" s="129" t="s">
        <v>970</v>
      </c>
      <c r="H205" s="130">
        <v>27.58</v>
      </c>
      <c r="I205" s="1167"/>
      <c r="L205" s="127"/>
      <c r="N205" s="1048"/>
      <c r="O205" s="1048"/>
      <c r="P205" s="1048"/>
      <c r="Q205" s="1048"/>
      <c r="R205" s="1048"/>
      <c r="AL205" s="128" t="s">
        <v>103</v>
      </c>
      <c r="AM205" s="128" t="s">
        <v>102</v>
      </c>
      <c r="AN205" s="14" t="s">
        <v>102</v>
      </c>
      <c r="AO205" s="14" t="s">
        <v>20</v>
      </c>
      <c r="AP205" s="14" t="s">
        <v>55</v>
      </c>
      <c r="AQ205" s="128" t="s">
        <v>95</v>
      </c>
    </row>
    <row r="206" spans="1:57" s="2" customFormat="1" ht="36.75" customHeight="1">
      <c r="A206" s="29"/>
      <c r="B206" s="113"/>
      <c r="C206" s="114">
        <v>19</v>
      </c>
      <c r="D206" s="114" t="s">
        <v>97</v>
      </c>
      <c r="E206" s="115" t="s">
        <v>1027</v>
      </c>
      <c r="F206" s="116" t="s">
        <v>1028</v>
      </c>
      <c r="G206" s="117" t="s">
        <v>134</v>
      </c>
      <c r="H206" s="118">
        <v>27.58</v>
      </c>
      <c r="I206" s="1165"/>
      <c r="J206" s="118"/>
      <c r="K206" s="119"/>
      <c r="L206" s="30"/>
      <c r="M206" s="1359"/>
      <c r="N206" s="152"/>
      <c r="O206" s="152"/>
      <c r="P206" s="152"/>
      <c r="Q206" s="152"/>
      <c r="R206" s="152"/>
      <c r="S206" s="29"/>
      <c r="T206" s="29"/>
      <c r="U206" s="29"/>
      <c r="V206" s="29"/>
      <c r="W206" s="29"/>
      <c r="AJ206" s="120" t="s">
        <v>101</v>
      </c>
      <c r="AL206" s="120" t="s">
        <v>97</v>
      </c>
      <c r="AM206" s="120" t="s">
        <v>102</v>
      </c>
      <c r="AQ206" s="18" t="s">
        <v>95</v>
      </c>
      <c r="AW206" s="121" t="e">
        <f>IF(#REF!="základná",J206,0)</f>
        <v>#REF!</v>
      </c>
      <c r="AX206" s="121" t="e">
        <f>IF(#REF!="znížená",J206,0)</f>
        <v>#REF!</v>
      </c>
      <c r="AY206" s="121" t="e">
        <f>IF(#REF!="zákl. prenesená",J206,0)</f>
        <v>#REF!</v>
      </c>
      <c r="AZ206" s="121" t="e">
        <f>IF(#REF!="zníž. prenesená",J206,0)</f>
        <v>#REF!</v>
      </c>
      <c r="BA206" s="121" t="e">
        <f>IF(#REF!="nulová",J206,0)</f>
        <v>#REF!</v>
      </c>
      <c r="BB206" s="18" t="s">
        <v>102</v>
      </c>
      <c r="BC206" s="121">
        <f>ROUND(I206*H206,2)</f>
        <v>0</v>
      </c>
      <c r="BD206" s="18" t="s">
        <v>101</v>
      </c>
      <c r="BE206" s="120" t="s">
        <v>1029</v>
      </c>
    </row>
    <row r="207" spans="1:57" s="2" customFormat="1" ht="22.5" customHeight="1">
      <c r="A207" s="29"/>
      <c r="B207" s="113"/>
      <c r="C207" s="138">
        <v>20</v>
      </c>
      <c r="D207" s="138" t="s">
        <v>265</v>
      </c>
      <c r="E207" s="139" t="s">
        <v>1030</v>
      </c>
      <c r="F207" s="140" t="s">
        <v>1031</v>
      </c>
      <c r="G207" s="141" t="s">
        <v>268</v>
      </c>
      <c r="H207" s="142">
        <v>111.68</v>
      </c>
      <c r="I207" s="1170"/>
      <c r="J207" s="142"/>
      <c r="K207" s="143"/>
      <c r="L207" s="144"/>
      <c r="M207" s="1359"/>
      <c r="N207" s="152"/>
      <c r="O207" s="152"/>
      <c r="P207" s="152"/>
      <c r="Q207" s="152"/>
      <c r="R207" s="152"/>
      <c r="S207" s="29"/>
      <c r="T207" s="29"/>
      <c r="U207" s="29"/>
      <c r="V207" s="29"/>
      <c r="W207" s="29"/>
      <c r="AJ207" s="120" t="s">
        <v>125</v>
      </c>
      <c r="AL207" s="120" t="s">
        <v>265</v>
      </c>
      <c r="AM207" s="120" t="s">
        <v>102</v>
      </c>
      <c r="AQ207" s="18" t="s">
        <v>95</v>
      </c>
      <c r="AW207" s="121" t="e">
        <f>IF(#REF!="základná",J207,0)</f>
        <v>#REF!</v>
      </c>
      <c r="AX207" s="121" t="e">
        <f>IF(#REF!="znížená",J207,0)</f>
        <v>#REF!</v>
      </c>
      <c r="AY207" s="121" t="e">
        <f>IF(#REF!="zákl. prenesená",J207,0)</f>
        <v>#REF!</v>
      </c>
      <c r="AZ207" s="121" t="e">
        <f>IF(#REF!="zníž. prenesená",J207,0)</f>
        <v>#REF!</v>
      </c>
      <c r="BA207" s="121" t="e">
        <f>IF(#REF!="nulová",J207,0)</f>
        <v>#REF!</v>
      </c>
      <c r="BB207" s="18" t="s">
        <v>102</v>
      </c>
      <c r="BC207" s="121">
        <f>ROUND(I207*H207,2)</f>
        <v>0</v>
      </c>
      <c r="BD207" s="18" t="s">
        <v>101</v>
      </c>
      <c r="BE207" s="120" t="s">
        <v>1032</v>
      </c>
    </row>
    <row r="208" spans="1:57" s="14" customFormat="1">
      <c r="B208" s="127"/>
      <c r="D208" s="123" t="s">
        <v>103</v>
      </c>
      <c r="F208" s="129" t="s">
        <v>1033</v>
      </c>
      <c r="H208" s="130">
        <v>111.68</v>
      </c>
      <c r="I208" s="1167"/>
      <c r="L208" s="127"/>
      <c r="N208" s="1048"/>
      <c r="O208" s="1048"/>
      <c r="P208" s="1048"/>
      <c r="Q208" s="1048"/>
      <c r="R208" s="1048"/>
      <c r="AL208" s="128" t="s">
        <v>103</v>
      </c>
      <c r="AM208" s="128" t="s">
        <v>102</v>
      </c>
      <c r="AN208" s="14" t="s">
        <v>102</v>
      </c>
      <c r="AO208" s="14" t="s">
        <v>2</v>
      </c>
      <c r="AP208" s="14" t="s">
        <v>55</v>
      </c>
      <c r="AQ208" s="128" t="s">
        <v>95</v>
      </c>
    </row>
    <row r="209" spans="1:57" s="12" customFormat="1" ht="22.9" customHeight="1">
      <c r="B209" s="104"/>
      <c r="D209" s="105" t="s">
        <v>49</v>
      </c>
      <c r="E209" s="111" t="s">
        <v>117</v>
      </c>
      <c r="F209" s="111" t="s">
        <v>165</v>
      </c>
      <c r="I209" s="1169"/>
      <c r="J209" s="112"/>
      <c r="L209" s="104"/>
      <c r="N209" s="1038"/>
      <c r="O209" s="1038"/>
      <c r="P209" s="1038"/>
      <c r="Q209" s="1038"/>
      <c r="R209" s="1038"/>
      <c r="AJ209" s="105" t="s">
        <v>55</v>
      </c>
      <c r="AL209" s="109" t="s">
        <v>49</v>
      </c>
      <c r="AM209" s="109" t="s">
        <v>55</v>
      </c>
      <c r="AQ209" s="105" t="s">
        <v>95</v>
      </c>
      <c r="BC209" s="110">
        <f>SUM(BC210:BC306)</f>
        <v>0</v>
      </c>
    </row>
    <row r="210" spans="1:57" s="2" customFormat="1" ht="27.75" customHeight="1">
      <c r="A210" s="29"/>
      <c r="B210" s="113"/>
      <c r="C210" s="114">
        <v>21</v>
      </c>
      <c r="D210" s="114" t="s">
        <v>97</v>
      </c>
      <c r="E210" s="115" t="s">
        <v>1034</v>
      </c>
      <c r="F210" s="116" t="s">
        <v>1035</v>
      </c>
      <c r="G210" s="117" t="s">
        <v>134</v>
      </c>
      <c r="H210" s="118">
        <v>2435.33</v>
      </c>
      <c r="I210" s="1165"/>
      <c r="J210" s="118"/>
      <c r="K210" s="119"/>
      <c r="L210" s="30"/>
      <c r="M210" s="1359"/>
      <c r="N210" s="152"/>
      <c r="O210" s="152"/>
      <c r="P210" s="152"/>
      <c r="Q210" s="152"/>
      <c r="R210" s="152"/>
      <c r="S210" s="29"/>
      <c r="T210" s="29"/>
      <c r="U210" s="29"/>
      <c r="V210" s="29"/>
      <c r="W210" s="29"/>
      <c r="AJ210" s="120" t="s">
        <v>101</v>
      </c>
      <c r="AL210" s="120" t="s">
        <v>97</v>
      </c>
      <c r="AM210" s="120" t="s">
        <v>102</v>
      </c>
      <c r="AQ210" s="18" t="s">
        <v>95</v>
      </c>
      <c r="AW210" s="121" t="e">
        <f>IF(#REF!="základná",J210,0)</f>
        <v>#REF!</v>
      </c>
      <c r="AX210" s="121" t="e">
        <f>IF(#REF!="znížená",J210,0)</f>
        <v>#REF!</v>
      </c>
      <c r="AY210" s="121" t="e">
        <f>IF(#REF!="zákl. prenesená",J210,0)</f>
        <v>#REF!</v>
      </c>
      <c r="AZ210" s="121" t="e">
        <f>IF(#REF!="zníž. prenesená",J210,0)</f>
        <v>#REF!</v>
      </c>
      <c r="BA210" s="121" t="e">
        <f>IF(#REF!="nulová",J210,0)</f>
        <v>#REF!</v>
      </c>
      <c r="BB210" s="18" t="s">
        <v>102</v>
      </c>
      <c r="BC210" s="121">
        <f>ROUND(I210*H210,2)</f>
        <v>0</v>
      </c>
      <c r="BD210" s="18" t="s">
        <v>101</v>
      </c>
      <c r="BE210" s="120" t="s">
        <v>1036</v>
      </c>
    </row>
    <row r="211" spans="1:57" s="2" customFormat="1" ht="27" customHeight="1">
      <c r="A211" s="29"/>
      <c r="B211" s="113"/>
      <c r="C211" s="114">
        <v>22</v>
      </c>
      <c r="D211" s="114" t="s">
        <v>97</v>
      </c>
      <c r="E211" s="115" t="s">
        <v>195</v>
      </c>
      <c r="F211" s="116" t="s">
        <v>196</v>
      </c>
      <c r="G211" s="117" t="s">
        <v>134</v>
      </c>
      <c r="H211" s="118">
        <v>220.59</v>
      </c>
      <c r="I211" s="1165"/>
      <c r="J211" s="118"/>
      <c r="K211" s="119"/>
      <c r="L211" s="30"/>
      <c r="M211" s="1359"/>
      <c r="N211" s="152"/>
      <c r="O211" s="152"/>
      <c r="P211" s="152"/>
      <c r="Q211" s="152"/>
      <c r="R211" s="152"/>
      <c r="S211" s="29"/>
      <c r="T211" s="29"/>
      <c r="U211" s="29"/>
      <c r="V211" s="29"/>
      <c r="W211" s="29"/>
      <c r="AJ211" s="120" t="s">
        <v>101</v>
      </c>
      <c r="AL211" s="120" t="s">
        <v>97</v>
      </c>
      <c r="AM211" s="120" t="s">
        <v>102</v>
      </c>
      <c r="AQ211" s="18" t="s">
        <v>95</v>
      </c>
      <c r="AW211" s="121" t="e">
        <f>IF(#REF!="základná",J211,0)</f>
        <v>#REF!</v>
      </c>
      <c r="AX211" s="121" t="e">
        <f>IF(#REF!="znížená",J211,0)</f>
        <v>#REF!</v>
      </c>
      <c r="AY211" s="121" t="e">
        <f>IF(#REF!="zákl. prenesená",J211,0)</f>
        <v>#REF!</v>
      </c>
      <c r="AZ211" s="121" t="e">
        <f>IF(#REF!="zníž. prenesená",J211,0)</f>
        <v>#REF!</v>
      </c>
      <c r="BA211" s="121" t="e">
        <f>IF(#REF!="nulová",J211,0)</f>
        <v>#REF!</v>
      </c>
      <c r="BB211" s="18" t="s">
        <v>102</v>
      </c>
      <c r="BC211" s="121">
        <f>ROUND(I211*H211,2)</f>
        <v>0</v>
      </c>
      <c r="BD211" s="18" t="s">
        <v>101</v>
      </c>
      <c r="BE211" s="120" t="s">
        <v>1037</v>
      </c>
    </row>
    <row r="212" spans="1:57" s="2" customFormat="1" ht="34.5" customHeight="1">
      <c r="A212" s="29"/>
      <c r="B212" s="113"/>
      <c r="C212" s="114">
        <v>23</v>
      </c>
      <c r="D212" s="114" t="s">
        <v>97</v>
      </c>
      <c r="E212" s="115" t="s">
        <v>198</v>
      </c>
      <c r="F212" s="116" t="s">
        <v>199</v>
      </c>
      <c r="G212" s="117" t="s">
        <v>134</v>
      </c>
      <c r="H212" s="118">
        <v>189.07</v>
      </c>
      <c r="I212" s="1165"/>
      <c r="J212" s="118"/>
      <c r="K212" s="119"/>
      <c r="L212" s="30"/>
      <c r="M212" s="1359"/>
      <c r="N212" s="152"/>
      <c r="O212" s="152"/>
      <c r="P212" s="152"/>
      <c r="Q212" s="152"/>
      <c r="R212" s="152"/>
      <c r="S212" s="29"/>
      <c r="T212" s="29"/>
      <c r="U212" s="29"/>
      <c r="V212" s="29"/>
      <c r="W212" s="29"/>
      <c r="AJ212" s="120" t="s">
        <v>101</v>
      </c>
      <c r="AL212" s="120" t="s">
        <v>97</v>
      </c>
      <c r="AM212" s="120" t="s">
        <v>102</v>
      </c>
      <c r="AQ212" s="18" t="s">
        <v>95</v>
      </c>
      <c r="AW212" s="121" t="e">
        <f>IF(#REF!="základná",J212,0)</f>
        <v>#REF!</v>
      </c>
      <c r="AX212" s="121" t="e">
        <f>IF(#REF!="znížená",J212,0)</f>
        <v>#REF!</v>
      </c>
      <c r="AY212" s="121" t="e">
        <f>IF(#REF!="zákl. prenesená",J212,0)</f>
        <v>#REF!</v>
      </c>
      <c r="AZ212" s="121" t="e">
        <f>IF(#REF!="zníž. prenesená",J212,0)</f>
        <v>#REF!</v>
      </c>
      <c r="BA212" s="121" t="e">
        <f>IF(#REF!="nulová",J212,0)</f>
        <v>#REF!</v>
      </c>
      <c r="BB212" s="18" t="s">
        <v>102</v>
      </c>
      <c r="BC212" s="121">
        <f>ROUND(I212*H212,2)</f>
        <v>0</v>
      </c>
      <c r="BD212" s="18" t="s">
        <v>101</v>
      </c>
      <c r="BE212" s="120" t="s">
        <v>1038</v>
      </c>
    </row>
    <row r="213" spans="1:57" s="14" customFormat="1">
      <c r="B213" s="127"/>
      <c r="D213" s="123" t="s">
        <v>103</v>
      </c>
      <c r="E213" s="128" t="s">
        <v>1</v>
      </c>
      <c r="F213" s="129">
        <v>220.59</v>
      </c>
      <c r="H213" s="130">
        <v>220.59</v>
      </c>
      <c r="I213" s="1167"/>
      <c r="L213" s="127"/>
      <c r="N213" s="1048"/>
      <c r="O213" s="1048"/>
      <c r="P213" s="1048"/>
      <c r="Q213" s="1048"/>
      <c r="R213" s="1048"/>
      <c r="AL213" s="128" t="s">
        <v>103</v>
      </c>
      <c r="AM213" s="128" t="s">
        <v>102</v>
      </c>
      <c r="AN213" s="14" t="s">
        <v>102</v>
      </c>
      <c r="AO213" s="14" t="s">
        <v>20</v>
      </c>
      <c r="AP213" s="14" t="s">
        <v>50</v>
      </c>
      <c r="AQ213" s="128" t="s">
        <v>95</v>
      </c>
    </row>
    <row r="214" spans="1:57" s="13" customFormat="1">
      <c r="B214" s="122"/>
      <c r="D214" s="123" t="s">
        <v>103</v>
      </c>
      <c r="E214" s="124" t="s">
        <v>1</v>
      </c>
      <c r="F214" s="125" t="s">
        <v>1039</v>
      </c>
      <c r="H214" s="124" t="s">
        <v>1</v>
      </c>
      <c r="I214" s="1166"/>
      <c r="L214" s="122"/>
      <c r="N214" s="1043"/>
      <c r="O214" s="1043"/>
      <c r="P214" s="1043"/>
      <c r="Q214" s="1043"/>
      <c r="R214" s="1043"/>
      <c r="AL214" s="124" t="s">
        <v>103</v>
      </c>
      <c r="AM214" s="124" t="s">
        <v>102</v>
      </c>
      <c r="AN214" s="13" t="s">
        <v>55</v>
      </c>
      <c r="AO214" s="13" t="s">
        <v>20</v>
      </c>
      <c r="AP214" s="13" t="s">
        <v>50</v>
      </c>
      <c r="AQ214" s="124" t="s">
        <v>95</v>
      </c>
    </row>
    <row r="215" spans="1:57" s="14" customFormat="1">
      <c r="B215" s="127"/>
      <c r="D215" s="123" t="s">
        <v>103</v>
      </c>
      <c r="E215" s="128" t="s">
        <v>1</v>
      </c>
      <c r="F215" s="129" t="s">
        <v>1040</v>
      </c>
      <c r="H215" s="130">
        <v>-4.18</v>
      </c>
      <c r="I215" s="1167"/>
      <c r="L215" s="127"/>
      <c r="N215" s="1048"/>
      <c r="O215" s="1048"/>
      <c r="P215" s="1048"/>
      <c r="Q215" s="1048"/>
      <c r="R215" s="1048"/>
      <c r="AL215" s="128" t="s">
        <v>103</v>
      </c>
      <c r="AM215" s="128" t="s">
        <v>102</v>
      </c>
      <c r="AN215" s="14" t="s">
        <v>102</v>
      </c>
      <c r="AO215" s="14" t="s">
        <v>20</v>
      </c>
      <c r="AP215" s="14" t="s">
        <v>50</v>
      </c>
      <c r="AQ215" s="128" t="s">
        <v>95</v>
      </c>
    </row>
    <row r="216" spans="1:57" s="14" customFormat="1">
      <c r="B216" s="127"/>
      <c r="D216" s="123" t="s">
        <v>103</v>
      </c>
      <c r="E216" s="128" t="s">
        <v>1</v>
      </c>
      <c r="F216" s="129" t="s">
        <v>1041</v>
      </c>
      <c r="H216" s="130">
        <v>-8.44</v>
      </c>
      <c r="I216" s="1167"/>
      <c r="L216" s="127"/>
      <c r="N216" s="1048"/>
      <c r="O216" s="1048"/>
      <c r="P216" s="1048"/>
      <c r="Q216" s="1048"/>
      <c r="R216" s="1048"/>
      <c r="AL216" s="128" t="s">
        <v>103</v>
      </c>
      <c r="AM216" s="128" t="s">
        <v>102</v>
      </c>
      <c r="AN216" s="14" t="s">
        <v>102</v>
      </c>
      <c r="AO216" s="14" t="s">
        <v>20</v>
      </c>
      <c r="AP216" s="14" t="s">
        <v>50</v>
      </c>
      <c r="AQ216" s="128" t="s">
        <v>95</v>
      </c>
    </row>
    <row r="217" spans="1:57" s="14" customFormat="1">
      <c r="B217" s="127"/>
      <c r="D217" s="123" t="s">
        <v>103</v>
      </c>
      <c r="E217" s="128" t="s">
        <v>1</v>
      </c>
      <c r="F217" s="129" t="s">
        <v>1042</v>
      </c>
      <c r="H217" s="130">
        <v>-8.89</v>
      </c>
      <c r="I217" s="1167"/>
      <c r="L217" s="127"/>
      <c r="N217" s="1048"/>
      <c r="O217" s="1048"/>
      <c r="P217" s="1048"/>
      <c r="Q217" s="1048"/>
      <c r="R217" s="1048"/>
      <c r="AL217" s="128" t="s">
        <v>103</v>
      </c>
      <c r="AM217" s="128" t="s">
        <v>102</v>
      </c>
      <c r="AN217" s="14" t="s">
        <v>102</v>
      </c>
      <c r="AO217" s="14" t="s">
        <v>20</v>
      </c>
      <c r="AP217" s="14" t="s">
        <v>50</v>
      </c>
      <c r="AQ217" s="128" t="s">
        <v>95</v>
      </c>
    </row>
    <row r="218" spans="1:57" s="14" customFormat="1">
      <c r="B218" s="127"/>
      <c r="D218" s="123" t="s">
        <v>103</v>
      </c>
      <c r="E218" s="128" t="s">
        <v>1</v>
      </c>
      <c r="F218" s="129" t="s">
        <v>1043</v>
      </c>
      <c r="H218" s="130">
        <v>-4.5199999999999996</v>
      </c>
      <c r="I218" s="1167"/>
      <c r="L218" s="127"/>
      <c r="N218" s="1048"/>
      <c r="O218" s="1048"/>
      <c r="P218" s="1048"/>
      <c r="Q218" s="1048"/>
      <c r="R218" s="1048"/>
      <c r="AL218" s="128" t="s">
        <v>103</v>
      </c>
      <c r="AM218" s="128" t="s">
        <v>102</v>
      </c>
      <c r="AN218" s="14" t="s">
        <v>102</v>
      </c>
      <c r="AO218" s="14" t="s">
        <v>20</v>
      </c>
      <c r="AP218" s="14" t="s">
        <v>50</v>
      </c>
      <c r="AQ218" s="128" t="s">
        <v>95</v>
      </c>
    </row>
    <row r="219" spans="1:57" s="14" customFormat="1">
      <c r="B219" s="127"/>
      <c r="D219" s="123" t="s">
        <v>103</v>
      </c>
      <c r="E219" s="128" t="s">
        <v>1</v>
      </c>
      <c r="F219" s="129">
        <v>-5.49</v>
      </c>
      <c r="H219" s="130">
        <v>-5.49</v>
      </c>
      <c r="I219" s="1167"/>
      <c r="L219" s="127"/>
      <c r="N219" s="1048"/>
      <c r="O219" s="1048"/>
      <c r="P219" s="1048"/>
      <c r="Q219" s="1048"/>
      <c r="R219" s="1048"/>
      <c r="AL219" s="128" t="s">
        <v>103</v>
      </c>
      <c r="AM219" s="128" t="s">
        <v>102</v>
      </c>
      <c r="AN219" s="14" t="s">
        <v>102</v>
      </c>
      <c r="AO219" s="14" t="s">
        <v>20</v>
      </c>
      <c r="AP219" s="14" t="s">
        <v>50</v>
      </c>
      <c r="AQ219" s="128" t="s">
        <v>95</v>
      </c>
    </row>
    <row r="220" spans="1:57" s="15" customFormat="1">
      <c r="B220" s="133"/>
      <c r="D220" s="123" t="s">
        <v>103</v>
      </c>
      <c r="E220" s="134" t="s">
        <v>1</v>
      </c>
      <c r="F220" s="135" t="s">
        <v>131</v>
      </c>
      <c r="H220" s="136">
        <v>189.07</v>
      </c>
      <c r="I220" s="1168"/>
      <c r="L220" s="133"/>
      <c r="N220" s="1056"/>
      <c r="O220" s="1053"/>
      <c r="P220" s="1053"/>
      <c r="Q220" s="1053"/>
      <c r="R220" s="1053"/>
      <c r="AL220" s="134" t="s">
        <v>103</v>
      </c>
      <c r="AM220" s="134" t="s">
        <v>102</v>
      </c>
      <c r="AN220" s="15" t="s">
        <v>101</v>
      </c>
      <c r="AO220" s="15" t="s">
        <v>20</v>
      </c>
      <c r="AP220" s="15" t="s">
        <v>55</v>
      </c>
      <c r="AQ220" s="134" t="s">
        <v>95</v>
      </c>
    </row>
    <row r="221" spans="1:57" s="2" customFormat="1" ht="28.5" customHeight="1">
      <c r="A221" s="29"/>
      <c r="B221" s="113"/>
      <c r="C221" s="114">
        <v>24</v>
      </c>
      <c r="D221" s="114" t="s">
        <v>97</v>
      </c>
      <c r="E221" s="115" t="s">
        <v>201</v>
      </c>
      <c r="F221" s="116" t="s">
        <v>202</v>
      </c>
      <c r="G221" s="117" t="s">
        <v>134</v>
      </c>
      <c r="H221" s="118">
        <v>220.59</v>
      </c>
      <c r="I221" s="1165"/>
      <c r="J221" s="118"/>
      <c r="K221" s="119"/>
      <c r="L221" s="30"/>
      <c r="M221" s="1359"/>
      <c r="N221" s="152"/>
      <c r="O221" s="152"/>
      <c r="P221" s="152"/>
      <c r="Q221" s="152"/>
      <c r="R221" s="152"/>
      <c r="S221" s="29"/>
      <c r="T221" s="29"/>
      <c r="U221" s="29"/>
      <c r="V221" s="29"/>
      <c r="W221" s="29"/>
      <c r="AJ221" s="120" t="s">
        <v>101</v>
      </c>
      <c r="AL221" s="120" t="s">
        <v>97</v>
      </c>
      <c r="AM221" s="120" t="s">
        <v>102</v>
      </c>
      <c r="AQ221" s="18" t="s">
        <v>95</v>
      </c>
      <c r="AW221" s="121" t="e">
        <f>IF(#REF!="základná",J221,0)</f>
        <v>#REF!</v>
      </c>
      <c r="AX221" s="121" t="e">
        <f>IF(#REF!="znížená",J221,0)</f>
        <v>#REF!</v>
      </c>
      <c r="AY221" s="121" t="e">
        <f>IF(#REF!="zákl. prenesená",J221,0)</f>
        <v>#REF!</v>
      </c>
      <c r="AZ221" s="121" t="e">
        <f>IF(#REF!="zníž. prenesená",J221,0)</f>
        <v>#REF!</v>
      </c>
      <c r="BA221" s="121" t="e">
        <f>IF(#REF!="nulová",J221,0)</f>
        <v>#REF!</v>
      </c>
      <c r="BB221" s="18" t="s">
        <v>102</v>
      </c>
      <c r="BC221" s="121">
        <f>ROUND(I221*H221,2)</f>
        <v>0</v>
      </c>
      <c r="BD221" s="18" t="s">
        <v>101</v>
      </c>
      <c r="BE221" s="120" t="s">
        <v>1044</v>
      </c>
    </row>
    <row r="222" spans="1:57" s="13" customFormat="1">
      <c r="B222" s="122"/>
      <c r="D222" s="123" t="s">
        <v>103</v>
      </c>
      <c r="E222" s="124" t="s">
        <v>1</v>
      </c>
      <c r="F222" s="125" t="s">
        <v>1045</v>
      </c>
      <c r="H222" s="124" t="s">
        <v>1</v>
      </c>
      <c r="I222" s="1166"/>
      <c r="L222" s="122"/>
      <c r="N222" s="1043"/>
      <c r="O222" s="1043"/>
      <c r="P222" s="1043"/>
      <c r="Q222" s="1043"/>
      <c r="R222" s="1043"/>
      <c r="AL222" s="124" t="s">
        <v>103</v>
      </c>
      <c r="AM222" s="124" t="s">
        <v>102</v>
      </c>
      <c r="AN222" s="13" t="s">
        <v>55</v>
      </c>
      <c r="AO222" s="13" t="s">
        <v>20</v>
      </c>
      <c r="AP222" s="13" t="s">
        <v>50</v>
      </c>
      <c r="AQ222" s="124" t="s">
        <v>95</v>
      </c>
    </row>
    <row r="223" spans="1:57" s="14" customFormat="1">
      <c r="B223" s="127"/>
      <c r="D223" s="123" t="s">
        <v>103</v>
      </c>
      <c r="E223" s="128" t="s">
        <v>1</v>
      </c>
      <c r="F223" s="129" t="s">
        <v>296</v>
      </c>
      <c r="H223" s="130">
        <v>36</v>
      </c>
      <c r="I223" s="1167"/>
      <c r="L223" s="127"/>
      <c r="N223" s="1048"/>
      <c r="O223" s="1048"/>
      <c r="P223" s="1048"/>
      <c r="Q223" s="1048"/>
      <c r="R223" s="1048"/>
      <c r="AL223" s="128" t="s">
        <v>103</v>
      </c>
      <c r="AM223" s="128" t="s">
        <v>102</v>
      </c>
      <c r="AN223" s="14" t="s">
        <v>102</v>
      </c>
      <c r="AO223" s="14" t="s">
        <v>20</v>
      </c>
      <c r="AP223" s="14" t="s">
        <v>50</v>
      </c>
      <c r="AQ223" s="128" t="s">
        <v>95</v>
      </c>
    </row>
    <row r="224" spans="1:57" s="13" customFormat="1">
      <c r="B224" s="122"/>
      <c r="D224" s="123" t="s">
        <v>103</v>
      </c>
      <c r="E224" s="124" t="s">
        <v>1</v>
      </c>
      <c r="F224" s="125" t="s">
        <v>1046</v>
      </c>
      <c r="H224" s="124" t="s">
        <v>1</v>
      </c>
      <c r="I224" s="1166"/>
      <c r="L224" s="122"/>
      <c r="N224" s="1043"/>
      <c r="O224" s="1043"/>
      <c r="P224" s="1043"/>
      <c r="Q224" s="1043"/>
      <c r="R224" s="1043"/>
      <c r="AL224" s="124" t="s">
        <v>103</v>
      </c>
      <c r="AM224" s="124" t="s">
        <v>102</v>
      </c>
      <c r="AN224" s="13" t="s">
        <v>55</v>
      </c>
      <c r="AO224" s="13" t="s">
        <v>20</v>
      </c>
      <c r="AP224" s="13" t="s">
        <v>50</v>
      </c>
      <c r="AQ224" s="124" t="s">
        <v>95</v>
      </c>
    </row>
    <row r="225" spans="1:57" s="14" customFormat="1">
      <c r="B225" s="127"/>
      <c r="D225" s="123" t="s">
        <v>103</v>
      </c>
      <c r="E225" s="128" t="s">
        <v>1</v>
      </c>
      <c r="F225" s="129" t="s">
        <v>1047</v>
      </c>
      <c r="H225" s="130">
        <v>30.93</v>
      </c>
      <c r="I225" s="1167"/>
      <c r="L225" s="127"/>
      <c r="N225" s="1048"/>
      <c r="O225" s="1048"/>
      <c r="P225" s="1048"/>
      <c r="Q225" s="1048"/>
      <c r="R225" s="1048"/>
      <c r="AL225" s="128" t="s">
        <v>103</v>
      </c>
      <c r="AM225" s="128" t="s">
        <v>102</v>
      </c>
      <c r="AN225" s="14" t="s">
        <v>102</v>
      </c>
      <c r="AO225" s="14" t="s">
        <v>20</v>
      </c>
      <c r="AP225" s="14" t="s">
        <v>50</v>
      </c>
      <c r="AQ225" s="128" t="s">
        <v>95</v>
      </c>
    </row>
    <row r="226" spans="1:57" s="13" customFormat="1">
      <c r="B226" s="122"/>
      <c r="D226" s="123" t="s">
        <v>103</v>
      </c>
      <c r="E226" s="124" t="s">
        <v>1</v>
      </c>
      <c r="F226" s="125" t="s">
        <v>1048</v>
      </c>
      <c r="H226" s="124" t="s">
        <v>1</v>
      </c>
      <c r="I226" s="1166"/>
      <c r="L226" s="122"/>
      <c r="N226" s="1043"/>
      <c r="O226" s="1043"/>
      <c r="P226" s="1043"/>
      <c r="Q226" s="1043"/>
      <c r="R226" s="1043"/>
      <c r="AL226" s="124" t="s">
        <v>103</v>
      </c>
      <c r="AM226" s="124" t="s">
        <v>102</v>
      </c>
      <c r="AN226" s="13" t="s">
        <v>55</v>
      </c>
      <c r="AO226" s="13" t="s">
        <v>20</v>
      </c>
      <c r="AP226" s="13" t="s">
        <v>50</v>
      </c>
      <c r="AQ226" s="124" t="s">
        <v>95</v>
      </c>
    </row>
    <row r="227" spans="1:57" s="14" customFormat="1">
      <c r="B227" s="127"/>
      <c r="D227" s="123" t="s">
        <v>103</v>
      </c>
      <c r="E227" s="128" t="s">
        <v>1</v>
      </c>
      <c r="F227" s="129" t="s">
        <v>1049</v>
      </c>
      <c r="H227" s="130">
        <v>153.66</v>
      </c>
      <c r="I227" s="1167"/>
      <c r="L227" s="127"/>
      <c r="N227" s="1048"/>
      <c r="O227" s="1048"/>
      <c r="P227" s="1048"/>
      <c r="Q227" s="1048"/>
      <c r="R227" s="1048"/>
      <c r="AL227" s="128" t="s">
        <v>103</v>
      </c>
      <c r="AM227" s="128" t="s">
        <v>102</v>
      </c>
      <c r="AN227" s="14" t="s">
        <v>102</v>
      </c>
      <c r="AO227" s="14" t="s">
        <v>20</v>
      </c>
      <c r="AP227" s="14" t="s">
        <v>50</v>
      </c>
      <c r="AQ227" s="128" t="s">
        <v>95</v>
      </c>
    </row>
    <row r="228" spans="1:57" s="15" customFormat="1">
      <c r="B228" s="133"/>
      <c r="D228" s="123" t="s">
        <v>103</v>
      </c>
      <c r="E228" s="134" t="s">
        <v>1</v>
      </c>
      <c r="F228" s="135" t="s">
        <v>131</v>
      </c>
      <c r="H228" s="136">
        <v>220.59</v>
      </c>
      <c r="I228" s="1168"/>
      <c r="L228" s="133"/>
      <c r="N228" s="1056"/>
      <c r="O228" s="1053"/>
      <c r="P228" s="1053"/>
      <c r="Q228" s="1053"/>
      <c r="R228" s="1053"/>
      <c r="AL228" s="134" t="s">
        <v>103</v>
      </c>
      <c r="AM228" s="134" t="s">
        <v>102</v>
      </c>
      <c r="AN228" s="15" t="s">
        <v>101</v>
      </c>
      <c r="AO228" s="15" t="s">
        <v>20</v>
      </c>
      <c r="AP228" s="15" t="s">
        <v>55</v>
      </c>
      <c r="AQ228" s="134" t="s">
        <v>95</v>
      </c>
    </row>
    <row r="229" spans="1:57" s="2" customFormat="1" ht="34.5" customHeight="1">
      <c r="A229" s="29"/>
      <c r="B229" s="113"/>
      <c r="C229" s="114">
        <v>25</v>
      </c>
      <c r="D229" s="114" t="s">
        <v>97</v>
      </c>
      <c r="E229" s="115" t="s">
        <v>204</v>
      </c>
      <c r="F229" s="116" t="s">
        <v>1050</v>
      </c>
      <c r="G229" s="117" t="s">
        <v>134</v>
      </c>
      <c r="H229" s="118">
        <v>1054.3</v>
      </c>
      <c r="I229" s="1165"/>
      <c r="J229" s="118"/>
      <c r="K229" s="119"/>
      <c r="L229" s="30"/>
      <c r="M229" s="1359"/>
      <c r="N229" s="152"/>
      <c r="O229" s="152"/>
      <c r="P229" s="152"/>
      <c r="Q229" s="152"/>
      <c r="R229" s="152"/>
      <c r="S229" s="29"/>
      <c r="T229" s="29"/>
      <c r="U229" s="29"/>
      <c r="V229" s="29"/>
      <c r="W229" s="29"/>
      <c r="AJ229" s="120" t="s">
        <v>101</v>
      </c>
      <c r="AL229" s="120" t="s">
        <v>97</v>
      </c>
      <c r="AM229" s="120" t="s">
        <v>102</v>
      </c>
      <c r="AQ229" s="18" t="s">
        <v>95</v>
      </c>
      <c r="AW229" s="121" t="e">
        <f>IF(#REF!="základná",J229,0)</f>
        <v>#REF!</v>
      </c>
      <c r="AX229" s="121" t="e">
        <f>IF(#REF!="znížená",J229,0)</f>
        <v>#REF!</v>
      </c>
      <c r="AY229" s="121" t="e">
        <f>IF(#REF!="zákl. prenesená",J229,0)</f>
        <v>#REF!</v>
      </c>
      <c r="AZ229" s="121" t="e">
        <f>IF(#REF!="zníž. prenesená",J229,0)</f>
        <v>#REF!</v>
      </c>
      <c r="BA229" s="121" t="e">
        <f>IF(#REF!="nulová",J229,0)</f>
        <v>#REF!</v>
      </c>
      <c r="BB229" s="18" t="s">
        <v>102</v>
      </c>
      <c r="BC229" s="121">
        <f>ROUND(I229*H229,2)</f>
        <v>0</v>
      </c>
      <c r="BD229" s="18" t="s">
        <v>101</v>
      </c>
      <c r="BE229" s="120" t="s">
        <v>1051</v>
      </c>
    </row>
    <row r="230" spans="1:57" s="14" customFormat="1">
      <c r="B230" s="127"/>
      <c r="D230" s="123" t="s">
        <v>103</v>
      </c>
      <c r="E230" s="128" t="s">
        <v>1</v>
      </c>
      <c r="F230" s="164" t="s">
        <v>2690</v>
      </c>
      <c r="H230" s="130">
        <v>1054.3</v>
      </c>
      <c r="I230" s="1167"/>
      <c r="L230" s="127"/>
      <c r="N230" s="1048"/>
      <c r="O230" s="1048"/>
      <c r="P230" s="1048"/>
      <c r="Q230" s="1048"/>
      <c r="R230" s="1048"/>
      <c r="AL230" s="128" t="s">
        <v>103</v>
      </c>
      <c r="AM230" s="128" t="s">
        <v>102</v>
      </c>
      <c r="AN230" s="14" t="s">
        <v>102</v>
      </c>
      <c r="AO230" s="14" t="s">
        <v>20</v>
      </c>
      <c r="AP230" s="14" t="s">
        <v>55</v>
      </c>
      <c r="AQ230" s="128" t="s">
        <v>95</v>
      </c>
    </row>
    <row r="231" spans="1:57" s="2" customFormat="1" ht="32.25" customHeight="1">
      <c r="A231" s="29"/>
      <c r="B231" s="113"/>
      <c r="C231" s="114">
        <v>26</v>
      </c>
      <c r="D231" s="114" t="s">
        <v>97</v>
      </c>
      <c r="E231" s="115" t="s">
        <v>207</v>
      </c>
      <c r="F231" s="116" t="s">
        <v>208</v>
      </c>
      <c r="G231" s="117" t="s">
        <v>134</v>
      </c>
      <c r="H231" s="118">
        <v>87.4</v>
      </c>
      <c r="I231" s="1165"/>
      <c r="J231" s="118"/>
      <c r="K231" s="119"/>
      <c r="L231" s="30"/>
      <c r="M231" s="1359"/>
      <c r="N231" s="152"/>
      <c r="O231" s="152"/>
      <c r="P231" s="152"/>
      <c r="Q231" s="152"/>
      <c r="R231" s="152"/>
      <c r="S231" s="29"/>
      <c r="T231" s="29"/>
      <c r="U231" s="29"/>
      <c r="V231" s="29"/>
      <c r="W231" s="29"/>
      <c r="AJ231" s="120" t="s">
        <v>101</v>
      </c>
      <c r="AL231" s="120" t="s">
        <v>97</v>
      </c>
      <c r="AM231" s="120" t="s">
        <v>102</v>
      </c>
      <c r="AQ231" s="18" t="s">
        <v>95</v>
      </c>
      <c r="AW231" s="121" t="e">
        <f>IF(#REF!="základná",J231,0)</f>
        <v>#REF!</v>
      </c>
      <c r="AX231" s="121" t="e">
        <f>IF(#REF!="znížená",J231,0)</f>
        <v>#REF!</v>
      </c>
      <c r="AY231" s="121" t="e">
        <f>IF(#REF!="zákl. prenesená",J231,0)</f>
        <v>#REF!</v>
      </c>
      <c r="AZ231" s="121" t="e">
        <f>IF(#REF!="zníž. prenesená",J231,0)</f>
        <v>#REF!</v>
      </c>
      <c r="BA231" s="121" t="e">
        <f>IF(#REF!="nulová",J231,0)</f>
        <v>#REF!</v>
      </c>
      <c r="BB231" s="18" t="s">
        <v>102</v>
      </c>
      <c r="BC231" s="121">
        <f>ROUND(I231*H231,2)</f>
        <v>0</v>
      </c>
      <c r="BD231" s="18" t="s">
        <v>101</v>
      </c>
      <c r="BE231" s="120" t="s">
        <v>1052</v>
      </c>
    </row>
    <row r="232" spans="1:57" s="2" customFormat="1" ht="24.2" customHeight="1">
      <c r="A232" s="1072"/>
      <c r="B232" s="113"/>
      <c r="C232" s="1019">
        <v>185</v>
      </c>
      <c r="D232" s="114" t="s">
        <v>97</v>
      </c>
      <c r="E232" s="115" t="s">
        <v>2580</v>
      </c>
      <c r="F232" s="116" t="s">
        <v>2581</v>
      </c>
      <c r="G232" s="117" t="s">
        <v>134</v>
      </c>
      <c r="H232" s="1265">
        <v>168.12</v>
      </c>
      <c r="I232" s="1165"/>
      <c r="J232" s="118"/>
      <c r="K232" s="119"/>
      <c r="L232" s="30"/>
      <c r="M232" s="1359"/>
      <c r="N232" s="152"/>
      <c r="O232" s="152"/>
      <c r="P232" s="1392"/>
      <c r="Q232" s="152"/>
      <c r="R232" s="152"/>
      <c r="S232" s="1072"/>
      <c r="T232" s="1072"/>
      <c r="U232" s="1072"/>
      <c r="V232" s="1072"/>
      <c r="W232" s="1072"/>
      <c r="AJ232" s="120"/>
      <c r="AL232" s="120"/>
      <c r="AM232" s="120"/>
      <c r="AQ232" s="18"/>
      <c r="AW232" s="121"/>
      <c r="AX232" s="121"/>
      <c r="AY232" s="121"/>
      <c r="AZ232" s="121"/>
      <c r="BA232" s="121"/>
      <c r="BB232" s="18"/>
      <c r="BC232" s="121"/>
      <c r="BD232" s="18"/>
      <c r="BE232" s="120"/>
    </row>
    <row r="233" spans="1:57" s="2" customFormat="1" ht="12">
      <c r="A233" s="1072"/>
      <c r="B233" s="113"/>
      <c r="C233" s="13"/>
      <c r="D233" s="123" t="s">
        <v>103</v>
      </c>
      <c r="E233" s="124" t="s">
        <v>1</v>
      </c>
      <c r="F233" s="125" t="s">
        <v>2582</v>
      </c>
      <c r="G233" s="13"/>
      <c r="H233" s="130">
        <v>168.12</v>
      </c>
      <c r="I233" s="1166"/>
      <c r="J233" s="13"/>
      <c r="K233" s="119"/>
      <c r="L233" s="30"/>
      <c r="M233" s="1359"/>
      <c r="N233" s="152"/>
      <c r="O233" s="152"/>
      <c r="P233" s="152"/>
      <c r="Q233" s="152"/>
      <c r="R233" s="152"/>
      <c r="S233" s="1072"/>
      <c r="T233" s="1072"/>
      <c r="U233" s="1072"/>
      <c r="V233" s="1072"/>
      <c r="W233" s="1072"/>
      <c r="AJ233" s="120"/>
      <c r="AL233" s="120"/>
      <c r="AM233" s="120"/>
      <c r="AQ233" s="18"/>
      <c r="AW233" s="121"/>
      <c r="AX233" s="121"/>
      <c r="AY233" s="121"/>
      <c r="AZ233" s="121"/>
      <c r="BA233" s="121"/>
      <c r="BB233" s="18"/>
      <c r="BC233" s="121"/>
      <c r="BD233" s="18"/>
      <c r="BE233" s="120"/>
    </row>
    <row r="234" spans="1:57" s="2" customFormat="1" ht="12">
      <c r="A234" s="1072"/>
      <c r="B234" s="113"/>
      <c r="C234" s="14"/>
      <c r="D234" s="123" t="s">
        <v>103</v>
      </c>
      <c r="E234" s="128" t="s">
        <v>1</v>
      </c>
      <c r="F234" s="135" t="s">
        <v>131</v>
      </c>
      <c r="G234" s="14"/>
      <c r="H234" s="1345">
        <v>168.12</v>
      </c>
      <c r="I234" s="1167"/>
      <c r="J234" s="14"/>
      <c r="K234" s="119"/>
      <c r="L234" s="30"/>
      <c r="M234" s="1359"/>
      <c r="N234" s="152"/>
      <c r="O234" s="152"/>
      <c r="P234" s="152"/>
      <c r="Q234" s="152"/>
      <c r="R234" s="152"/>
      <c r="S234" s="1072"/>
      <c r="T234" s="1072"/>
      <c r="U234" s="1072"/>
      <c r="V234" s="1072"/>
      <c r="W234" s="1072"/>
      <c r="AJ234" s="120"/>
      <c r="AL234" s="120"/>
      <c r="AM234" s="120"/>
      <c r="AQ234" s="18"/>
      <c r="AW234" s="121"/>
      <c r="AX234" s="121"/>
      <c r="AY234" s="121"/>
      <c r="AZ234" s="121"/>
      <c r="BA234" s="121"/>
      <c r="BB234" s="18"/>
      <c r="BC234" s="121"/>
      <c r="BD234" s="18"/>
      <c r="BE234" s="120"/>
    </row>
    <row r="235" spans="1:57" s="2" customFormat="1" ht="46.5" customHeight="1">
      <c r="A235" s="1136"/>
      <c r="B235" s="113"/>
      <c r="C235" s="1019">
        <v>186</v>
      </c>
      <c r="D235" s="1019" t="s">
        <v>97</v>
      </c>
      <c r="E235" s="1151" t="s">
        <v>2679</v>
      </c>
      <c r="F235" s="1152" t="s">
        <v>2680</v>
      </c>
      <c r="G235" s="1153" t="s">
        <v>134</v>
      </c>
      <c r="H235" s="1158">
        <v>3</v>
      </c>
      <c r="I235" s="1180"/>
      <c r="J235" s="1020"/>
      <c r="K235" s="119"/>
      <c r="L235" s="30"/>
      <c r="M235" s="1359"/>
      <c r="N235" s="1413"/>
      <c r="O235" s="152"/>
      <c r="P235" s="152"/>
      <c r="Q235" s="152"/>
      <c r="R235" s="152"/>
      <c r="S235" s="1136"/>
      <c r="T235" s="1136"/>
      <c r="U235" s="1136"/>
      <c r="V235" s="1136"/>
      <c r="W235" s="1136"/>
      <c r="AJ235" s="120"/>
      <c r="AL235" s="120"/>
      <c r="AM235" s="120"/>
      <c r="AQ235" s="18"/>
      <c r="AW235" s="121"/>
      <c r="AX235" s="121"/>
      <c r="AY235" s="121"/>
      <c r="AZ235" s="121"/>
      <c r="BA235" s="121"/>
      <c r="BB235" s="18"/>
      <c r="BC235" s="121"/>
      <c r="BD235" s="18"/>
      <c r="BE235" s="120"/>
    </row>
    <row r="236" spans="1:57" s="2" customFormat="1" ht="36.75" customHeight="1">
      <c r="A236" s="1136"/>
      <c r="B236" s="113"/>
      <c r="C236" s="1019">
        <v>187</v>
      </c>
      <c r="D236" s="1019" t="s">
        <v>97</v>
      </c>
      <c r="E236" s="1151" t="s">
        <v>2681</v>
      </c>
      <c r="F236" s="1152" t="s">
        <v>2682</v>
      </c>
      <c r="G236" s="1153" t="s">
        <v>134</v>
      </c>
      <c r="H236" s="1158">
        <v>1</v>
      </c>
      <c r="I236" s="1180"/>
      <c r="J236" s="1020"/>
      <c r="K236" s="119"/>
      <c r="L236" s="30"/>
      <c r="M236" s="1359"/>
      <c r="N236" s="1413"/>
      <c r="O236" s="152"/>
      <c r="P236" s="152"/>
      <c r="Q236" s="152"/>
      <c r="R236" s="152"/>
      <c r="S236" s="1136"/>
      <c r="T236" s="1136"/>
      <c r="U236" s="1136"/>
      <c r="V236" s="1136"/>
      <c r="W236" s="1136"/>
      <c r="AJ236" s="120"/>
      <c r="AL236" s="120"/>
      <c r="AM236" s="120"/>
      <c r="AQ236" s="18"/>
      <c r="AW236" s="121"/>
      <c r="AX236" s="121"/>
      <c r="AY236" s="121"/>
      <c r="AZ236" s="121"/>
      <c r="BA236" s="121"/>
      <c r="BB236" s="18"/>
      <c r="BC236" s="121"/>
      <c r="BD236" s="18"/>
      <c r="BE236" s="120"/>
    </row>
    <row r="237" spans="1:57" s="2" customFormat="1" ht="40.5" customHeight="1">
      <c r="A237" s="1136"/>
      <c r="B237" s="113"/>
      <c r="C237" s="1019">
        <v>188</v>
      </c>
      <c r="D237" s="1019" t="s">
        <v>97</v>
      </c>
      <c r="E237" s="1151" t="s">
        <v>2683</v>
      </c>
      <c r="F237" s="1152" t="s">
        <v>2684</v>
      </c>
      <c r="G237" s="1153" t="s">
        <v>134</v>
      </c>
      <c r="H237" s="1158">
        <v>3</v>
      </c>
      <c r="I237" s="1180"/>
      <c r="J237" s="1020"/>
      <c r="K237" s="119"/>
      <c r="L237" s="30"/>
      <c r="M237" s="1359"/>
      <c r="N237" s="1413"/>
      <c r="O237" s="152"/>
      <c r="P237" s="152"/>
      <c r="Q237" s="152"/>
      <c r="R237" s="152"/>
      <c r="S237" s="1136"/>
      <c r="T237" s="1136"/>
      <c r="U237" s="1136"/>
      <c r="V237" s="1136"/>
      <c r="W237" s="1136"/>
      <c r="AJ237" s="120"/>
      <c r="AL237" s="120"/>
      <c r="AM237" s="120"/>
      <c r="AQ237" s="18"/>
      <c r="AW237" s="121"/>
      <c r="AX237" s="121"/>
      <c r="AY237" s="121"/>
      <c r="AZ237" s="121"/>
      <c r="BA237" s="121"/>
      <c r="BB237" s="18"/>
      <c r="BC237" s="121"/>
      <c r="BD237" s="18"/>
      <c r="BE237" s="120"/>
    </row>
    <row r="238" spans="1:57" s="2" customFormat="1" ht="12">
      <c r="A238" s="1136"/>
      <c r="B238" s="113"/>
      <c r="C238" s="14"/>
      <c r="D238" s="123"/>
      <c r="E238" s="1147"/>
      <c r="F238" s="175" t="s">
        <v>2685</v>
      </c>
      <c r="G238" s="1148"/>
      <c r="H238" s="1149"/>
      <c r="I238" s="1167"/>
      <c r="J238" s="14"/>
      <c r="K238" s="119"/>
      <c r="L238" s="30"/>
      <c r="M238" s="1359"/>
      <c r="N238" s="152"/>
      <c r="O238" s="152"/>
      <c r="P238" s="152"/>
      <c r="Q238" s="152"/>
      <c r="R238" s="152"/>
      <c r="S238" s="1136"/>
      <c r="T238" s="1136"/>
      <c r="U238" s="1136"/>
      <c r="V238" s="1136"/>
      <c r="W238" s="1136"/>
      <c r="AJ238" s="120"/>
      <c r="AL238" s="120"/>
      <c r="AM238" s="120"/>
      <c r="AQ238" s="18"/>
      <c r="AW238" s="121"/>
      <c r="AX238" s="121"/>
      <c r="AY238" s="121"/>
      <c r="AZ238" s="121"/>
      <c r="BA238" s="121"/>
      <c r="BB238" s="18"/>
      <c r="BC238" s="121"/>
      <c r="BD238" s="18"/>
      <c r="BE238" s="120"/>
    </row>
    <row r="239" spans="1:57" s="2" customFormat="1" ht="32.25" customHeight="1">
      <c r="A239" s="29"/>
      <c r="B239" s="113"/>
      <c r="C239" s="114">
        <v>27</v>
      </c>
      <c r="D239" s="114" t="s">
        <v>97</v>
      </c>
      <c r="E239" s="115" t="s">
        <v>211</v>
      </c>
      <c r="F239" s="184" t="s">
        <v>2663</v>
      </c>
      <c r="G239" s="117" t="s">
        <v>134</v>
      </c>
      <c r="H239" s="118">
        <v>87.4</v>
      </c>
      <c r="I239" s="1165"/>
      <c r="J239" s="118"/>
      <c r="K239" s="119"/>
      <c r="L239" s="30"/>
      <c r="M239" s="1359"/>
      <c r="N239" s="152"/>
      <c r="O239" s="152"/>
      <c r="P239" s="152"/>
      <c r="Q239" s="152"/>
      <c r="R239" s="152"/>
      <c r="S239" s="29"/>
      <c r="T239" s="29"/>
      <c r="U239" s="29"/>
      <c r="V239" s="29"/>
      <c r="W239" s="29"/>
      <c r="AJ239" s="120" t="s">
        <v>101</v>
      </c>
      <c r="AL239" s="120" t="s">
        <v>97</v>
      </c>
      <c r="AM239" s="120" t="s">
        <v>102</v>
      </c>
      <c r="AQ239" s="18" t="s">
        <v>95</v>
      </c>
      <c r="AW239" s="121" t="e">
        <f>IF(#REF!="základná",J239,0)</f>
        <v>#REF!</v>
      </c>
      <c r="AX239" s="121" t="e">
        <f>IF(#REF!="znížená",J239,0)</f>
        <v>#REF!</v>
      </c>
      <c r="AY239" s="121" t="e">
        <f>IF(#REF!="zákl. prenesená",J239,0)</f>
        <v>#REF!</v>
      </c>
      <c r="AZ239" s="121" t="e">
        <f>IF(#REF!="zníž. prenesená",J239,0)</f>
        <v>#REF!</v>
      </c>
      <c r="BA239" s="121" t="e">
        <f>IF(#REF!="nulová",J239,0)</f>
        <v>#REF!</v>
      </c>
      <c r="BB239" s="18" t="s">
        <v>102</v>
      </c>
      <c r="BC239" s="121">
        <f>ROUND(I239*H239,2)</f>
        <v>0</v>
      </c>
      <c r="BD239" s="18" t="s">
        <v>101</v>
      </c>
      <c r="BE239" s="120" t="s">
        <v>1053</v>
      </c>
    </row>
    <row r="240" spans="1:57" s="13" customFormat="1">
      <c r="B240" s="122"/>
      <c r="D240" s="123" t="s">
        <v>103</v>
      </c>
      <c r="E240" s="124" t="s">
        <v>1</v>
      </c>
      <c r="F240" s="125" t="s">
        <v>213</v>
      </c>
      <c r="H240" s="124" t="s">
        <v>1</v>
      </c>
      <c r="I240" s="1166"/>
      <c r="L240" s="122"/>
      <c r="N240" s="1043"/>
      <c r="O240" s="1043"/>
      <c r="P240" s="1043"/>
      <c r="Q240" s="1043"/>
      <c r="R240" s="1043"/>
      <c r="AL240" s="124" t="s">
        <v>103</v>
      </c>
      <c r="AM240" s="124" t="s">
        <v>102</v>
      </c>
      <c r="AN240" s="13" t="s">
        <v>55</v>
      </c>
      <c r="AO240" s="13" t="s">
        <v>20</v>
      </c>
      <c r="AP240" s="13" t="s">
        <v>50</v>
      </c>
      <c r="AQ240" s="124" t="s">
        <v>95</v>
      </c>
    </row>
    <row r="241" spans="1:57" s="14" customFormat="1">
      <c r="B241" s="127"/>
      <c r="D241" s="123" t="s">
        <v>103</v>
      </c>
      <c r="E241" s="128" t="s">
        <v>1</v>
      </c>
      <c r="F241" s="129" t="s">
        <v>1054</v>
      </c>
      <c r="H241" s="130">
        <v>16.11</v>
      </c>
      <c r="I241" s="1167"/>
      <c r="L241" s="127"/>
      <c r="N241" s="1048"/>
      <c r="O241" s="1048"/>
      <c r="P241" s="1048"/>
      <c r="Q241" s="1048"/>
      <c r="R241" s="1048"/>
      <c r="AL241" s="128" t="s">
        <v>103</v>
      </c>
      <c r="AM241" s="128" t="s">
        <v>102</v>
      </c>
      <c r="AN241" s="14" t="s">
        <v>102</v>
      </c>
      <c r="AO241" s="14" t="s">
        <v>20</v>
      </c>
      <c r="AP241" s="14" t="s">
        <v>50</v>
      </c>
      <c r="AQ241" s="128" t="s">
        <v>95</v>
      </c>
    </row>
    <row r="242" spans="1:57" s="13" customFormat="1">
      <c r="B242" s="122"/>
      <c r="D242" s="123" t="s">
        <v>103</v>
      </c>
      <c r="E242" s="124" t="s">
        <v>1</v>
      </c>
      <c r="F242" s="125" t="s">
        <v>215</v>
      </c>
      <c r="H242" s="124" t="s">
        <v>1</v>
      </c>
      <c r="I242" s="1166"/>
      <c r="L242" s="122"/>
      <c r="N242" s="1043"/>
      <c r="O242" s="1043"/>
      <c r="P242" s="1043"/>
      <c r="Q242" s="1043"/>
      <c r="R242" s="1043"/>
      <c r="AL242" s="124" t="s">
        <v>103</v>
      </c>
      <c r="AM242" s="124" t="s">
        <v>102</v>
      </c>
      <c r="AN242" s="13" t="s">
        <v>55</v>
      </c>
      <c r="AO242" s="13" t="s">
        <v>20</v>
      </c>
      <c r="AP242" s="13" t="s">
        <v>50</v>
      </c>
      <c r="AQ242" s="124" t="s">
        <v>95</v>
      </c>
    </row>
    <row r="243" spans="1:57" s="14" customFormat="1">
      <c r="B243" s="127"/>
      <c r="D243" s="123" t="s">
        <v>103</v>
      </c>
      <c r="E243" s="128" t="s">
        <v>1</v>
      </c>
      <c r="F243" s="129" t="s">
        <v>1055</v>
      </c>
      <c r="H243" s="130">
        <v>20.28</v>
      </c>
      <c r="I243" s="1167"/>
      <c r="L243" s="127"/>
      <c r="N243" s="1048"/>
      <c r="O243" s="1048"/>
      <c r="P243" s="1048"/>
      <c r="Q243" s="1048"/>
      <c r="R243" s="1048"/>
      <c r="AL243" s="128" t="s">
        <v>103</v>
      </c>
      <c r="AM243" s="128" t="s">
        <v>102</v>
      </c>
      <c r="AN243" s="14" t="s">
        <v>102</v>
      </c>
      <c r="AO243" s="14" t="s">
        <v>20</v>
      </c>
      <c r="AP243" s="14" t="s">
        <v>50</v>
      </c>
      <c r="AQ243" s="128" t="s">
        <v>95</v>
      </c>
    </row>
    <row r="244" spans="1:57" s="13" customFormat="1">
      <c r="B244" s="122"/>
      <c r="D244" s="123" t="s">
        <v>103</v>
      </c>
      <c r="E244" s="124" t="s">
        <v>1</v>
      </c>
      <c r="F244" s="125" t="s">
        <v>217</v>
      </c>
      <c r="H244" s="124" t="s">
        <v>1</v>
      </c>
      <c r="I244" s="1166"/>
      <c r="L244" s="122"/>
      <c r="N244" s="1043"/>
      <c r="O244" s="1043"/>
      <c r="P244" s="1043"/>
      <c r="Q244" s="1043"/>
      <c r="R244" s="1043"/>
      <c r="AL244" s="124" t="s">
        <v>103</v>
      </c>
      <c r="AM244" s="124" t="s">
        <v>102</v>
      </c>
      <c r="AN244" s="13" t="s">
        <v>55</v>
      </c>
      <c r="AO244" s="13" t="s">
        <v>20</v>
      </c>
      <c r="AP244" s="13" t="s">
        <v>50</v>
      </c>
      <c r="AQ244" s="124" t="s">
        <v>95</v>
      </c>
    </row>
    <row r="245" spans="1:57" s="14" customFormat="1">
      <c r="B245" s="127"/>
      <c r="D245" s="123" t="s">
        <v>103</v>
      </c>
      <c r="E245" s="128" t="s">
        <v>1</v>
      </c>
      <c r="F245" s="129" t="s">
        <v>1056</v>
      </c>
      <c r="H245" s="130">
        <v>27.42</v>
      </c>
      <c r="I245" s="1167"/>
      <c r="L245" s="127"/>
      <c r="N245" s="1048"/>
      <c r="O245" s="1048"/>
      <c r="P245" s="1048"/>
      <c r="Q245" s="1048"/>
      <c r="R245" s="1048"/>
      <c r="AL245" s="128" t="s">
        <v>103</v>
      </c>
      <c r="AM245" s="128" t="s">
        <v>102</v>
      </c>
      <c r="AN245" s="14" t="s">
        <v>102</v>
      </c>
      <c r="AO245" s="14" t="s">
        <v>20</v>
      </c>
      <c r="AP245" s="14" t="s">
        <v>50</v>
      </c>
      <c r="AQ245" s="128" t="s">
        <v>95</v>
      </c>
    </row>
    <row r="246" spans="1:57" s="13" customFormat="1">
      <c r="B246" s="122"/>
      <c r="D246" s="123" t="s">
        <v>103</v>
      </c>
      <c r="E246" s="124" t="s">
        <v>1</v>
      </c>
      <c r="F246" s="125" t="s">
        <v>219</v>
      </c>
      <c r="H246" s="124" t="s">
        <v>1</v>
      </c>
      <c r="I246" s="1166"/>
      <c r="L246" s="122"/>
      <c r="N246" s="1043"/>
      <c r="O246" s="1043"/>
      <c r="P246" s="1043"/>
      <c r="Q246" s="1043"/>
      <c r="R246" s="1043"/>
      <c r="AL246" s="124" t="s">
        <v>103</v>
      </c>
      <c r="AM246" s="124" t="s">
        <v>102</v>
      </c>
      <c r="AN246" s="13" t="s">
        <v>55</v>
      </c>
      <c r="AO246" s="13" t="s">
        <v>20</v>
      </c>
      <c r="AP246" s="13" t="s">
        <v>50</v>
      </c>
      <c r="AQ246" s="124" t="s">
        <v>95</v>
      </c>
    </row>
    <row r="247" spans="1:57" s="14" customFormat="1">
      <c r="B247" s="127"/>
      <c r="D247" s="123" t="s">
        <v>103</v>
      </c>
      <c r="E247" s="128" t="s">
        <v>1</v>
      </c>
      <c r="F247" s="129" t="s">
        <v>1056</v>
      </c>
      <c r="H247" s="130">
        <v>27.42</v>
      </c>
      <c r="I247" s="1167"/>
      <c r="L247" s="127"/>
      <c r="N247" s="1048"/>
      <c r="O247" s="1048"/>
      <c r="P247" s="1048"/>
      <c r="Q247" s="1048"/>
      <c r="R247" s="1048"/>
      <c r="AL247" s="128" t="s">
        <v>103</v>
      </c>
      <c r="AM247" s="128" t="s">
        <v>102</v>
      </c>
      <c r="AN247" s="14" t="s">
        <v>102</v>
      </c>
      <c r="AO247" s="14" t="s">
        <v>20</v>
      </c>
      <c r="AP247" s="14" t="s">
        <v>50</v>
      </c>
      <c r="AQ247" s="128" t="s">
        <v>95</v>
      </c>
    </row>
    <row r="248" spans="1:57" s="14" customFormat="1">
      <c r="B248" s="127"/>
      <c r="D248" s="123" t="s">
        <v>103</v>
      </c>
      <c r="E248" s="128" t="s">
        <v>1</v>
      </c>
      <c r="F248" s="129" t="s">
        <v>1057</v>
      </c>
      <c r="H248" s="130">
        <v>-3.83</v>
      </c>
      <c r="I248" s="1167"/>
      <c r="L248" s="127"/>
      <c r="N248" s="1048"/>
      <c r="O248" s="1048"/>
      <c r="P248" s="1048"/>
      <c r="Q248" s="1048"/>
      <c r="R248" s="1048"/>
      <c r="AL248" s="128" t="s">
        <v>103</v>
      </c>
      <c r="AM248" s="128" t="s">
        <v>102</v>
      </c>
      <c r="AN248" s="14" t="s">
        <v>102</v>
      </c>
      <c r="AO248" s="14" t="s">
        <v>20</v>
      </c>
      <c r="AP248" s="14" t="s">
        <v>50</v>
      </c>
      <c r="AQ248" s="128" t="s">
        <v>95</v>
      </c>
    </row>
    <row r="249" spans="1:57" s="15" customFormat="1">
      <c r="B249" s="133"/>
      <c r="D249" s="123" t="s">
        <v>103</v>
      </c>
      <c r="E249" s="134" t="s">
        <v>1</v>
      </c>
      <c r="F249" s="135" t="s">
        <v>131</v>
      </c>
      <c r="H249" s="136">
        <v>87.4</v>
      </c>
      <c r="I249" s="1168"/>
      <c r="L249" s="133"/>
      <c r="N249" s="1053"/>
      <c r="O249" s="1053"/>
      <c r="P249" s="1053"/>
      <c r="Q249" s="1053"/>
      <c r="R249" s="1053"/>
      <c r="AL249" s="134" t="s">
        <v>103</v>
      </c>
      <c r="AM249" s="134" t="s">
        <v>102</v>
      </c>
      <c r="AN249" s="15" t="s">
        <v>101</v>
      </c>
      <c r="AO249" s="15" t="s">
        <v>20</v>
      </c>
      <c r="AP249" s="15" t="s">
        <v>55</v>
      </c>
      <c r="AQ249" s="134" t="s">
        <v>95</v>
      </c>
    </row>
    <row r="250" spans="1:57" s="2" customFormat="1" ht="33.75" customHeight="1">
      <c r="A250" s="29"/>
      <c r="B250" s="113"/>
      <c r="C250" s="114">
        <v>28</v>
      </c>
      <c r="D250" s="114" t="s">
        <v>97</v>
      </c>
      <c r="E250" s="115" t="s">
        <v>235</v>
      </c>
      <c r="F250" s="116" t="s">
        <v>1058</v>
      </c>
      <c r="G250" s="117" t="s">
        <v>134</v>
      </c>
      <c r="H250" s="118">
        <v>997.1</v>
      </c>
      <c r="I250" s="1165"/>
      <c r="J250" s="118"/>
      <c r="K250" s="119"/>
      <c r="L250" s="30"/>
      <c r="M250" s="1359"/>
      <c r="N250" s="152"/>
      <c r="O250" s="152"/>
      <c r="P250" s="152"/>
      <c r="Q250" s="152"/>
      <c r="R250" s="152"/>
      <c r="S250" s="29"/>
      <c r="T250" s="29"/>
      <c r="U250" s="29"/>
      <c r="V250" s="29"/>
      <c r="W250" s="29"/>
      <c r="AJ250" s="120" t="s">
        <v>101</v>
      </c>
      <c r="AL250" s="120" t="s">
        <v>97</v>
      </c>
      <c r="AM250" s="120" t="s">
        <v>102</v>
      </c>
      <c r="AQ250" s="18" t="s">
        <v>95</v>
      </c>
      <c r="AW250" s="121" t="e">
        <f>IF(#REF!="základná",J250,0)</f>
        <v>#REF!</v>
      </c>
      <c r="AX250" s="121" t="e">
        <f>IF(#REF!="znížená",J250,0)</f>
        <v>#REF!</v>
      </c>
      <c r="AY250" s="121" t="e">
        <f>IF(#REF!="zákl. prenesená",J250,0)</f>
        <v>#REF!</v>
      </c>
      <c r="AZ250" s="121" t="e">
        <f>IF(#REF!="zníž. prenesená",J250,0)</f>
        <v>#REF!</v>
      </c>
      <c r="BA250" s="121" t="e">
        <f>IF(#REF!="nulová",J250,0)</f>
        <v>#REF!</v>
      </c>
      <c r="BB250" s="18" t="s">
        <v>102</v>
      </c>
      <c r="BC250" s="121">
        <f>ROUND(I250*H250,2)</f>
        <v>0</v>
      </c>
      <c r="BD250" s="18" t="s">
        <v>101</v>
      </c>
      <c r="BE250" s="120" t="s">
        <v>1059</v>
      </c>
    </row>
    <row r="251" spans="1:57" s="13" customFormat="1">
      <c r="B251" s="122"/>
      <c r="D251" s="123" t="s">
        <v>103</v>
      </c>
      <c r="E251" s="124" t="s">
        <v>1</v>
      </c>
      <c r="F251" s="125" t="s">
        <v>213</v>
      </c>
      <c r="H251" s="124" t="s">
        <v>1</v>
      </c>
      <c r="I251" s="1166"/>
      <c r="L251" s="122"/>
      <c r="N251" s="1043"/>
      <c r="O251" s="1043"/>
      <c r="P251" s="1043"/>
      <c r="Q251" s="1043"/>
      <c r="R251" s="1043"/>
      <c r="AL251" s="124" t="s">
        <v>103</v>
      </c>
      <c r="AM251" s="124" t="s">
        <v>102</v>
      </c>
      <c r="AN251" s="13" t="s">
        <v>55</v>
      </c>
      <c r="AO251" s="13" t="s">
        <v>20</v>
      </c>
      <c r="AP251" s="13" t="s">
        <v>50</v>
      </c>
      <c r="AQ251" s="124" t="s">
        <v>95</v>
      </c>
    </row>
    <row r="252" spans="1:57" s="14" customFormat="1">
      <c r="B252" s="127"/>
      <c r="D252" s="123" t="s">
        <v>103</v>
      </c>
      <c r="E252" s="128" t="s">
        <v>1</v>
      </c>
      <c r="F252" s="129" t="s">
        <v>1060</v>
      </c>
      <c r="H252" s="130">
        <v>191.8</v>
      </c>
      <c r="I252" s="1167"/>
      <c r="L252" s="127"/>
      <c r="N252" s="1048"/>
      <c r="O252" s="1048"/>
      <c r="P252" s="1048"/>
      <c r="Q252" s="1048"/>
      <c r="R252" s="1048"/>
      <c r="AL252" s="128" t="s">
        <v>103</v>
      </c>
      <c r="AM252" s="128" t="s">
        <v>102</v>
      </c>
      <c r="AN252" s="14" t="s">
        <v>102</v>
      </c>
      <c r="AO252" s="14" t="s">
        <v>20</v>
      </c>
      <c r="AP252" s="14" t="s">
        <v>50</v>
      </c>
      <c r="AQ252" s="128" t="s">
        <v>95</v>
      </c>
    </row>
    <row r="253" spans="1:57" s="13" customFormat="1">
      <c r="B253" s="122"/>
      <c r="D253" s="123" t="s">
        <v>103</v>
      </c>
      <c r="E253" s="124" t="s">
        <v>1</v>
      </c>
      <c r="F253" s="125" t="s">
        <v>219</v>
      </c>
      <c r="H253" s="124" t="s">
        <v>1</v>
      </c>
      <c r="I253" s="1166"/>
      <c r="L253" s="122"/>
      <c r="N253" s="1043"/>
      <c r="O253" s="1043"/>
      <c r="P253" s="1043"/>
      <c r="Q253" s="1043"/>
      <c r="R253" s="1043"/>
      <c r="AL253" s="124" t="s">
        <v>103</v>
      </c>
      <c r="AM253" s="124" t="s">
        <v>102</v>
      </c>
      <c r="AN253" s="13" t="s">
        <v>55</v>
      </c>
      <c r="AO253" s="13" t="s">
        <v>20</v>
      </c>
      <c r="AP253" s="13" t="s">
        <v>50</v>
      </c>
      <c r="AQ253" s="124" t="s">
        <v>95</v>
      </c>
    </row>
    <row r="254" spans="1:57" s="14" customFormat="1">
      <c r="B254" s="127"/>
      <c r="D254" s="123" t="s">
        <v>103</v>
      </c>
      <c r="E254" s="128" t="s">
        <v>1</v>
      </c>
      <c r="F254" s="129" t="s">
        <v>1061</v>
      </c>
      <c r="H254" s="130">
        <v>319</v>
      </c>
      <c r="I254" s="1167"/>
      <c r="L254" s="127"/>
      <c r="N254" s="1048"/>
      <c r="O254" s="1048"/>
      <c r="P254" s="1048"/>
      <c r="Q254" s="1048"/>
      <c r="R254" s="1048"/>
      <c r="AL254" s="128" t="s">
        <v>103</v>
      </c>
      <c r="AM254" s="128" t="s">
        <v>102</v>
      </c>
      <c r="AN254" s="14" t="s">
        <v>102</v>
      </c>
      <c r="AO254" s="14" t="s">
        <v>20</v>
      </c>
      <c r="AP254" s="14" t="s">
        <v>50</v>
      </c>
      <c r="AQ254" s="128" t="s">
        <v>95</v>
      </c>
    </row>
    <row r="255" spans="1:57" s="13" customFormat="1">
      <c r="B255" s="122"/>
      <c r="D255" s="123" t="s">
        <v>103</v>
      </c>
      <c r="E255" s="124" t="s">
        <v>1</v>
      </c>
      <c r="F255" s="125" t="s">
        <v>217</v>
      </c>
      <c r="H255" s="124" t="s">
        <v>1</v>
      </c>
      <c r="I255" s="1166"/>
      <c r="L255" s="122"/>
      <c r="N255" s="1043"/>
      <c r="O255" s="1043"/>
      <c r="P255" s="1043"/>
      <c r="Q255" s="1043"/>
      <c r="R255" s="1043"/>
      <c r="AL255" s="124" t="s">
        <v>103</v>
      </c>
      <c r="AM255" s="124" t="s">
        <v>102</v>
      </c>
      <c r="AN255" s="13" t="s">
        <v>55</v>
      </c>
      <c r="AO255" s="13" t="s">
        <v>20</v>
      </c>
      <c r="AP255" s="13" t="s">
        <v>50</v>
      </c>
      <c r="AQ255" s="124" t="s">
        <v>95</v>
      </c>
    </row>
    <row r="256" spans="1:57" s="14" customFormat="1">
      <c r="B256" s="127"/>
      <c r="D256" s="123" t="s">
        <v>103</v>
      </c>
      <c r="E256" s="128" t="s">
        <v>1</v>
      </c>
      <c r="F256" s="129" t="s">
        <v>1062</v>
      </c>
      <c r="H256" s="130">
        <v>289</v>
      </c>
      <c r="I256" s="1167"/>
      <c r="L256" s="127"/>
      <c r="N256" s="1048"/>
      <c r="O256" s="1048"/>
      <c r="P256" s="1048"/>
      <c r="Q256" s="1048"/>
      <c r="R256" s="1048"/>
      <c r="AL256" s="128" t="s">
        <v>103</v>
      </c>
      <c r="AM256" s="128" t="s">
        <v>102</v>
      </c>
      <c r="AN256" s="14" t="s">
        <v>102</v>
      </c>
      <c r="AO256" s="14" t="s">
        <v>20</v>
      </c>
      <c r="AP256" s="14" t="s">
        <v>50</v>
      </c>
      <c r="AQ256" s="128" t="s">
        <v>95</v>
      </c>
    </row>
    <row r="257" spans="1:57" s="13" customFormat="1">
      <c r="B257" s="122"/>
      <c r="D257" s="123" t="s">
        <v>103</v>
      </c>
      <c r="E257" s="124" t="s">
        <v>1</v>
      </c>
      <c r="F257" s="125" t="s">
        <v>215</v>
      </c>
      <c r="H257" s="124" t="s">
        <v>1</v>
      </c>
      <c r="I257" s="1166"/>
      <c r="L257" s="122"/>
      <c r="N257" s="1043"/>
      <c r="O257" s="1043"/>
      <c r="P257" s="1043"/>
      <c r="Q257" s="1043"/>
      <c r="R257" s="1043"/>
      <c r="AL257" s="124" t="s">
        <v>103</v>
      </c>
      <c r="AM257" s="124" t="s">
        <v>102</v>
      </c>
      <c r="AN257" s="13" t="s">
        <v>55</v>
      </c>
      <c r="AO257" s="13" t="s">
        <v>20</v>
      </c>
      <c r="AP257" s="13" t="s">
        <v>50</v>
      </c>
      <c r="AQ257" s="124" t="s">
        <v>95</v>
      </c>
    </row>
    <row r="258" spans="1:57" s="14" customFormat="1">
      <c r="B258" s="127"/>
      <c r="D258" s="123" t="s">
        <v>103</v>
      </c>
      <c r="E258" s="128" t="s">
        <v>1</v>
      </c>
      <c r="F258" s="129" t="s">
        <v>1063</v>
      </c>
      <c r="H258" s="130">
        <v>197.3</v>
      </c>
      <c r="I258" s="1167"/>
      <c r="L258" s="127"/>
      <c r="N258" s="1048"/>
      <c r="O258" s="1048"/>
      <c r="P258" s="1048"/>
      <c r="Q258" s="1048"/>
      <c r="R258" s="1048"/>
      <c r="AL258" s="128" t="s">
        <v>103</v>
      </c>
      <c r="AM258" s="128" t="s">
        <v>102</v>
      </c>
      <c r="AN258" s="14" t="s">
        <v>102</v>
      </c>
      <c r="AO258" s="14" t="s">
        <v>20</v>
      </c>
      <c r="AP258" s="14" t="s">
        <v>50</v>
      </c>
      <c r="AQ258" s="128" t="s">
        <v>95</v>
      </c>
    </row>
    <row r="259" spans="1:57" s="15" customFormat="1">
      <c r="B259" s="133"/>
      <c r="D259" s="123" t="s">
        <v>103</v>
      </c>
      <c r="E259" s="134" t="s">
        <v>1</v>
      </c>
      <c r="F259" s="135" t="s">
        <v>131</v>
      </c>
      <c r="H259" s="136">
        <v>997.1</v>
      </c>
      <c r="I259" s="1168"/>
      <c r="L259" s="133"/>
      <c r="N259" s="1053"/>
      <c r="O259" s="1053"/>
      <c r="P259" s="1053"/>
      <c r="Q259" s="1053"/>
      <c r="R259" s="1053"/>
      <c r="AL259" s="134" t="s">
        <v>103</v>
      </c>
      <c r="AM259" s="134" t="s">
        <v>102</v>
      </c>
      <c r="AN259" s="15" t="s">
        <v>101</v>
      </c>
      <c r="AO259" s="15" t="s">
        <v>20</v>
      </c>
      <c r="AP259" s="15" t="s">
        <v>55</v>
      </c>
      <c r="AQ259" s="134" t="s">
        <v>95</v>
      </c>
    </row>
    <row r="260" spans="1:57" s="2" customFormat="1" ht="32.25" customHeight="1">
      <c r="A260" s="29"/>
      <c r="B260" s="113"/>
      <c r="C260" s="114">
        <v>29</v>
      </c>
      <c r="D260" s="114" t="s">
        <v>97</v>
      </c>
      <c r="E260" s="115" t="s">
        <v>242</v>
      </c>
      <c r="F260" s="184" t="s">
        <v>2662</v>
      </c>
      <c r="G260" s="117" t="s">
        <v>134</v>
      </c>
      <c r="H260" s="118">
        <v>52.2</v>
      </c>
      <c r="I260" s="1165"/>
      <c r="J260" s="118"/>
      <c r="K260" s="119"/>
      <c r="L260" s="30"/>
      <c r="M260" s="1359"/>
      <c r="N260" s="152"/>
      <c r="O260" s="152"/>
      <c r="P260" s="152"/>
      <c r="Q260" s="152"/>
      <c r="R260" s="152"/>
      <c r="S260" s="29"/>
      <c r="T260" s="29"/>
      <c r="U260" s="29"/>
      <c r="V260" s="29"/>
      <c r="W260" s="29"/>
      <c r="AJ260" s="120" t="s">
        <v>101</v>
      </c>
      <c r="AL260" s="120" t="s">
        <v>97</v>
      </c>
      <c r="AM260" s="120" t="s">
        <v>102</v>
      </c>
      <c r="AQ260" s="18" t="s">
        <v>95</v>
      </c>
      <c r="AW260" s="121" t="e">
        <f>IF(#REF!="základná",J260,0)</f>
        <v>#REF!</v>
      </c>
      <c r="AX260" s="121" t="e">
        <f>IF(#REF!="znížená",J260,0)</f>
        <v>#REF!</v>
      </c>
      <c r="AY260" s="121" t="e">
        <f>IF(#REF!="zákl. prenesená",J260,0)</f>
        <v>#REF!</v>
      </c>
      <c r="AZ260" s="121" t="e">
        <f>IF(#REF!="zníž. prenesená",J260,0)</f>
        <v>#REF!</v>
      </c>
      <c r="BA260" s="121" t="e">
        <f>IF(#REF!="nulová",J260,0)</f>
        <v>#REF!</v>
      </c>
      <c r="BB260" s="18" t="s">
        <v>102</v>
      </c>
      <c r="BC260" s="121">
        <f>ROUND(I260*H260,2)</f>
        <v>0</v>
      </c>
      <c r="BD260" s="18" t="s">
        <v>101</v>
      </c>
      <c r="BE260" s="120" t="s">
        <v>1064</v>
      </c>
    </row>
    <row r="261" spans="1:57" s="13" customFormat="1">
      <c r="B261" s="122"/>
      <c r="D261" s="123" t="s">
        <v>103</v>
      </c>
      <c r="E261" s="124" t="s">
        <v>1</v>
      </c>
      <c r="F261" s="125" t="s">
        <v>213</v>
      </c>
      <c r="H261" s="124" t="s">
        <v>1</v>
      </c>
      <c r="I261" s="1166"/>
      <c r="L261" s="122"/>
      <c r="N261" s="1043"/>
      <c r="O261" s="1043"/>
      <c r="P261" s="1043"/>
      <c r="Q261" s="1043"/>
      <c r="R261" s="1043"/>
      <c r="AL261" s="124" t="s">
        <v>103</v>
      </c>
      <c r="AM261" s="124" t="s">
        <v>102</v>
      </c>
      <c r="AN261" s="13" t="s">
        <v>55</v>
      </c>
      <c r="AO261" s="13" t="s">
        <v>20</v>
      </c>
      <c r="AP261" s="13" t="s">
        <v>50</v>
      </c>
      <c r="AQ261" s="124" t="s">
        <v>95</v>
      </c>
    </row>
    <row r="262" spans="1:57" s="14" customFormat="1">
      <c r="B262" s="127"/>
      <c r="D262" s="123" t="s">
        <v>103</v>
      </c>
      <c r="E262" s="128" t="s">
        <v>1</v>
      </c>
      <c r="F262" s="129" t="s">
        <v>1065</v>
      </c>
      <c r="H262" s="130">
        <v>8.1999999999999993</v>
      </c>
      <c r="I262" s="1167"/>
      <c r="L262" s="127"/>
      <c r="N262" s="1048"/>
      <c r="O262" s="1048"/>
      <c r="P262" s="1048"/>
      <c r="Q262" s="1048"/>
      <c r="R262" s="1048"/>
      <c r="AL262" s="128" t="s">
        <v>103</v>
      </c>
      <c r="AM262" s="128" t="s">
        <v>102</v>
      </c>
      <c r="AN262" s="14" t="s">
        <v>102</v>
      </c>
      <c r="AO262" s="14" t="s">
        <v>20</v>
      </c>
      <c r="AP262" s="14" t="s">
        <v>50</v>
      </c>
      <c r="AQ262" s="128" t="s">
        <v>95</v>
      </c>
    </row>
    <row r="263" spans="1:57" s="13" customFormat="1">
      <c r="B263" s="122"/>
      <c r="D263" s="123" t="s">
        <v>103</v>
      </c>
      <c r="E263" s="124" t="s">
        <v>1</v>
      </c>
      <c r="F263" s="125" t="s">
        <v>219</v>
      </c>
      <c r="H263" s="124" t="s">
        <v>1</v>
      </c>
      <c r="I263" s="1166"/>
      <c r="L263" s="122"/>
      <c r="N263" s="1043"/>
      <c r="O263" s="1043"/>
      <c r="P263" s="1043"/>
      <c r="Q263" s="1043"/>
      <c r="R263" s="1043"/>
      <c r="AL263" s="124" t="s">
        <v>103</v>
      </c>
      <c r="AM263" s="124" t="s">
        <v>102</v>
      </c>
      <c r="AN263" s="13" t="s">
        <v>55</v>
      </c>
      <c r="AO263" s="13" t="s">
        <v>20</v>
      </c>
      <c r="AP263" s="13" t="s">
        <v>50</v>
      </c>
      <c r="AQ263" s="124" t="s">
        <v>95</v>
      </c>
    </row>
    <row r="264" spans="1:57" s="14" customFormat="1">
      <c r="B264" s="127"/>
      <c r="D264" s="123" t="s">
        <v>103</v>
      </c>
      <c r="E264" s="128" t="s">
        <v>1</v>
      </c>
      <c r="F264" s="129" t="s">
        <v>1066</v>
      </c>
      <c r="H264" s="130">
        <v>6.5</v>
      </c>
      <c r="I264" s="1167"/>
      <c r="L264" s="127"/>
      <c r="N264" s="1048"/>
      <c r="O264" s="1048"/>
      <c r="P264" s="1048"/>
      <c r="Q264" s="1048"/>
      <c r="R264" s="1048"/>
      <c r="AL264" s="128" t="s">
        <v>103</v>
      </c>
      <c r="AM264" s="128" t="s">
        <v>102</v>
      </c>
      <c r="AN264" s="14" t="s">
        <v>102</v>
      </c>
      <c r="AO264" s="14" t="s">
        <v>20</v>
      </c>
      <c r="AP264" s="14" t="s">
        <v>50</v>
      </c>
      <c r="AQ264" s="128" t="s">
        <v>95</v>
      </c>
    </row>
    <row r="265" spans="1:57" s="13" customFormat="1">
      <c r="B265" s="122"/>
      <c r="D265" s="123" t="s">
        <v>103</v>
      </c>
      <c r="E265" s="124" t="s">
        <v>1</v>
      </c>
      <c r="F265" s="125" t="s">
        <v>217</v>
      </c>
      <c r="H265" s="124" t="s">
        <v>1</v>
      </c>
      <c r="I265" s="1166"/>
      <c r="L265" s="122"/>
      <c r="N265" s="1043"/>
      <c r="O265" s="1043"/>
      <c r="P265" s="1043"/>
      <c r="Q265" s="1043"/>
      <c r="R265" s="1043"/>
      <c r="AL265" s="124" t="s">
        <v>103</v>
      </c>
      <c r="AM265" s="124" t="s">
        <v>102</v>
      </c>
      <c r="AN265" s="13" t="s">
        <v>55</v>
      </c>
      <c r="AO265" s="13" t="s">
        <v>20</v>
      </c>
      <c r="AP265" s="13" t="s">
        <v>50</v>
      </c>
      <c r="AQ265" s="124" t="s">
        <v>95</v>
      </c>
    </row>
    <row r="266" spans="1:57" s="14" customFormat="1">
      <c r="B266" s="127"/>
      <c r="D266" s="123" t="s">
        <v>103</v>
      </c>
      <c r="E266" s="128" t="s">
        <v>1</v>
      </c>
      <c r="F266" s="129" t="s">
        <v>1067</v>
      </c>
      <c r="H266" s="130">
        <v>20.6</v>
      </c>
      <c r="I266" s="1167"/>
      <c r="L266" s="127"/>
      <c r="N266" s="1048"/>
      <c r="O266" s="1048"/>
      <c r="P266" s="1048"/>
      <c r="Q266" s="1048"/>
      <c r="R266" s="1048"/>
      <c r="AL266" s="128" t="s">
        <v>103</v>
      </c>
      <c r="AM266" s="128" t="s">
        <v>102</v>
      </c>
      <c r="AN266" s="14" t="s">
        <v>102</v>
      </c>
      <c r="AO266" s="14" t="s">
        <v>20</v>
      </c>
      <c r="AP266" s="14" t="s">
        <v>50</v>
      </c>
      <c r="AQ266" s="128" t="s">
        <v>95</v>
      </c>
    </row>
    <row r="267" spans="1:57" s="13" customFormat="1">
      <c r="B267" s="122"/>
      <c r="D267" s="123" t="s">
        <v>103</v>
      </c>
      <c r="E267" s="124" t="s">
        <v>1</v>
      </c>
      <c r="F267" s="125" t="s">
        <v>215</v>
      </c>
      <c r="H267" s="124" t="s">
        <v>1</v>
      </c>
      <c r="I267" s="1166"/>
      <c r="L267" s="122"/>
      <c r="N267" s="1043"/>
      <c r="O267" s="1043"/>
      <c r="P267" s="1043"/>
      <c r="Q267" s="1043"/>
      <c r="R267" s="1043"/>
      <c r="AL267" s="124" t="s">
        <v>103</v>
      </c>
      <c r="AM267" s="124" t="s">
        <v>102</v>
      </c>
      <c r="AN267" s="13" t="s">
        <v>55</v>
      </c>
      <c r="AO267" s="13" t="s">
        <v>20</v>
      </c>
      <c r="AP267" s="13" t="s">
        <v>50</v>
      </c>
      <c r="AQ267" s="124" t="s">
        <v>95</v>
      </c>
    </row>
    <row r="268" spans="1:57" s="14" customFormat="1">
      <c r="B268" s="127"/>
      <c r="D268" s="123" t="s">
        <v>103</v>
      </c>
      <c r="E268" s="128" t="s">
        <v>1</v>
      </c>
      <c r="F268" s="129" t="s">
        <v>792</v>
      </c>
      <c r="H268" s="130">
        <v>16.899999999999999</v>
      </c>
      <c r="I268" s="1167"/>
      <c r="L268" s="127"/>
      <c r="N268" s="1048"/>
      <c r="O268" s="1048"/>
      <c r="P268" s="1048"/>
      <c r="Q268" s="1048"/>
      <c r="R268" s="1048"/>
      <c r="AL268" s="128" t="s">
        <v>103</v>
      </c>
      <c r="AM268" s="128" t="s">
        <v>102</v>
      </c>
      <c r="AN268" s="14" t="s">
        <v>102</v>
      </c>
      <c r="AO268" s="14" t="s">
        <v>20</v>
      </c>
      <c r="AP268" s="14" t="s">
        <v>50</v>
      </c>
      <c r="AQ268" s="128" t="s">
        <v>95</v>
      </c>
    </row>
    <row r="269" spans="1:57" s="15" customFormat="1">
      <c r="B269" s="133"/>
      <c r="D269" s="123" t="s">
        <v>103</v>
      </c>
      <c r="E269" s="134" t="s">
        <v>1</v>
      </c>
      <c r="F269" s="135" t="s">
        <v>131</v>
      </c>
      <c r="H269" s="136">
        <v>52.2</v>
      </c>
      <c r="I269" s="1168"/>
      <c r="L269" s="133"/>
      <c r="N269" s="1053"/>
      <c r="O269" s="1053"/>
      <c r="P269" s="1053"/>
      <c r="Q269" s="1053"/>
      <c r="R269" s="1053"/>
      <c r="AL269" s="134" t="s">
        <v>103</v>
      </c>
      <c r="AM269" s="134" t="s">
        <v>102</v>
      </c>
      <c r="AN269" s="15" t="s">
        <v>101</v>
      </c>
      <c r="AO269" s="15" t="s">
        <v>20</v>
      </c>
      <c r="AP269" s="15" t="s">
        <v>55</v>
      </c>
      <c r="AQ269" s="134" t="s">
        <v>95</v>
      </c>
    </row>
    <row r="270" spans="1:57" s="2" customFormat="1" ht="30" customHeight="1">
      <c r="A270" s="29"/>
      <c r="B270" s="113"/>
      <c r="C270" s="114">
        <v>30</v>
      </c>
      <c r="D270" s="114" t="s">
        <v>97</v>
      </c>
      <c r="E270" s="115" t="s">
        <v>1068</v>
      </c>
      <c r="F270" s="116" t="s">
        <v>1069</v>
      </c>
      <c r="G270" s="117" t="s">
        <v>134</v>
      </c>
      <c r="H270" s="118">
        <v>818.62</v>
      </c>
      <c r="I270" s="1165"/>
      <c r="J270" s="118"/>
      <c r="K270" s="119"/>
      <c r="L270" s="30"/>
      <c r="M270" s="1359"/>
      <c r="N270" s="152"/>
      <c r="O270" s="152"/>
      <c r="P270" s="152"/>
      <c r="Q270" s="152"/>
      <c r="R270" s="152"/>
      <c r="S270" s="29"/>
      <c r="T270" s="29"/>
      <c r="U270" s="29"/>
      <c r="V270" s="29"/>
      <c r="W270" s="29"/>
      <c r="AJ270" s="120" t="s">
        <v>101</v>
      </c>
      <c r="AL270" s="120" t="s">
        <v>97</v>
      </c>
      <c r="AM270" s="120" t="s">
        <v>102</v>
      </c>
      <c r="AQ270" s="18" t="s">
        <v>95</v>
      </c>
      <c r="AW270" s="121" t="e">
        <f>IF(#REF!="základná",J270,0)</f>
        <v>#REF!</v>
      </c>
      <c r="AX270" s="121" t="e">
        <f>IF(#REF!="znížená",J270,0)</f>
        <v>#REF!</v>
      </c>
      <c r="AY270" s="121" t="e">
        <f>IF(#REF!="zákl. prenesená",J270,0)</f>
        <v>#REF!</v>
      </c>
      <c r="AZ270" s="121" t="e">
        <f>IF(#REF!="zníž. prenesená",J270,0)</f>
        <v>#REF!</v>
      </c>
      <c r="BA270" s="121" t="e">
        <f>IF(#REF!="nulová",J270,0)</f>
        <v>#REF!</v>
      </c>
      <c r="BB270" s="18" t="s">
        <v>102</v>
      </c>
      <c r="BC270" s="121">
        <f>ROUND(I270*H270,2)</f>
        <v>0</v>
      </c>
      <c r="BD270" s="18" t="s">
        <v>101</v>
      </c>
      <c r="BE270" s="120" t="s">
        <v>1070</v>
      </c>
    </row>
    <row r="271" spans="1:57" s="13" customFormat="1">
      <c r="B271" s="122"/>
      <c r="D271" s="123" t="s">
        <v>103</v>
      </c>
      <c r="E271" s="124" t="s">
        <v>1</v>
      </c>
      <c r="F271" s="125" t="s">
        <v>1071</v>
      </c>
      <c r="H271" s="124" t="s">
        <v>1</v>
      </c>
      <c r="I271" s="1166"/>
      <c r="L271" s="122"/>
      <c r="N271" s="1043"/>
      <c r="O271" s="1043"/>
      <c r="P271" s="1043"/>
      <c r="Q271" s="1043"/>
      <c r="R271" s="1043"/>
      <c r="AL271" s="124" t="s">
        <v>103</v>
      </c>
      <c r="AM271" s="124" t="s">
        <v>102</v>
      </c>
      <c r="AN271" s="13" t="s">
        <v>55</v>
      </c>
      <c r="AO271" s="13" t="s">
        <v>20</v>
      </c>
      <c r="AP271" s="13" t="s">
        <v>50</v>
      </c>
      <c r="AQ271" s="124" t="s">
        <v>95</v>
      </c>
    </row>
    <row r="272" spans="1:57" s="14" customFormat="1">
      <c r="B272" s="127"/>
      <c r="D272" s="123" t="s">
        <v>103</v>
      </c>
      <c r="E272" s="128" t="s">
        <v>1</v>
      </c>
      <c r="F272" s="129" t="s">
        <v>1072</v>
      </c>
      <c r="H272" s="130">
        <v>67.03</v>
      </c>
      <c r="I272" s="1167"/>
      <c r="L272" s="127"/>
      <c r="N272" s="1048"/>
      <c r="O272" s="1048"/>
      <c r="P272" s="1048"/>
      <c r="Q272" s="1048"/>
      <c r="R272" s="1048"/>
      <c r="AL272" s="128" t="s">
        <v>103</v>
      </c>
      <c r="AM272" s="128" t="s">
        <v>102</v>
      </c>
      <c r="AN272" s="14" t="s">
        <v>102</v>
      </c>
      <c r="AO272" s="14" t="s">
        <v>20</v>
      </c>
      <c r="AP272" s="14" t="s">
        <v>50</v>
      </c>
      <c r="AQ272" s="128" t="s">
        <v>95</v>
      </c>
    </row>
    <row r="273" spans="1:57" s="14" customFormat="1">
      <c r="B273" s="127"/>
      <c r="D273" s="123" t="s">
        <v>103</v>
      </c>
      <c r="E273" s="128" t="s">
        <v>1</v>
      </c>
      <c r="F273" s="129" t="s">
        <v>1073</v>
      </c>
      <c r="H273" s="130">
        <v>300.31</v>
      </c>
      <c r="I273" s="1167"/>
      <c r="L273" s="127"/>
      <c r="N273" s="1048"/>
      <c r="O273" s="1048"/>
      <c r="P273" s="1048"/>
      <c r="Q273" s="1048"/>
      <c r="R273" s="1048"/>
      <c r="AL273" s="128" t="s">
        <v>103</v>
      </c>
      <c r="AM273" s="128" t="s">
        <v>102</v>
      </c>
      <c r="AN273" s="14" t="s">
        <v>102</v>
      </c>
      <c r="AO273" s="14" t="s">
        <v>20</v>
      </c>
      <c r="AP273" s="14" t="s">
        <v>50</v>
      </c>
      <c r="AQ273" s="128" t="s">
        <v>95</v>
      </c>
    </row>
    <row r="274" spans="1:57" s="14" customFormat="1">
      <c r="B274" s="127"/>
      <c r="D274" s="123" t="s">
        <v>103</v>
      </c>
      <c r="E274" s="128" t="s">
        <v>1</v>
      </c>
      <c r="F274" s="129" t="s">
        <v>1074</v>
      </c>
      <c r="H274" s="130">
        <v>67</v>
      </c>
      <c r="I274" s="1167"/>
      <c r="L274" s="127"/>
      <c r="N274" s="1048"/>
      <c r="O274" s="1048"/>
      <c r="P274" s="1048"/>
      <c r="Q274" s="1048"/>
      <c r="R274" s="1048"/>
      <c r="AL274" s="128" t="s">
        <v>103</v>
      </c>
      <c r="AM274" s="128" t="s">
        <v>102</v>
      </c>
      <c r="AN274" s="14" t="s">
        <v>102</v>
      </c>
      <c r="AO274" s="14" t="s">
        <v>20</v>
      </c>
      <c r="AP274" s="14" t="s">
        <v>50</v>
      </c>
      <c r="AQ274" s="128" t="s">
        <v>95</v>
      </c>
    </row>
    <row r="275" spans="1:57" s="14" customFormat="1">
      <c r="B275" s="127"/>
      <c r="D275" s="123" t="s">
        <v>103</v>
      </c>
      <c r="E275" s="128" t="s">
        <v>1</v>
      </c>
      <c r="F275" s="129" t="s">
        <v>1075</v>
      </c>
      <c r="H275" s="130">
        <v>192.33</v>
      </c>
      <c r="I275" s="1167"/>
      <c r="L275" s="127"/>
      <c r="N275" s="1048"/>
      <c r="O275" s="1048"/>
      <c r="P275" s="1048"/>
      <c r="Q275" s="1048"/>
      <c r="R275" s="1048"/>
      <c r="AL275" s="128" t="s">
        <v>103</v>
      </c>
      <c r="AM275" s="128" t="s">
        <v>102</v>
      </c>
      <c r="AN275" s="14" t="s">
        <v>102</v>
      </c>
      <c r="AO275" s="14" t="s">
        <v>20</v>
      </c>
      <c r="AP275" s="14" t="s">
        <v>50</v>
      </c>
      <c r="AQ275" s="128" t="s">
        <v>95</v>
      </c>
    </row>
    <row r="276" spans="1:57" s="14" customFormat="1">
      <c r="B276" s="127"/>
      <c r="D276" s="123" t="s">
        <v>103</v>
      </c>
      <c r="E276" s="128" t="s">
        <v>1</v>
      </c>
      <c r="F276" s="129" t="s">
        <v>1076</v>
      </c>
      <c r="H276" s="130">
        <v>76.94</v>
      </c>
      <c r="I276" s="1167"/>
      <c r="L276" s="127"/>
      <c r="N276" s="1048"/>
      <c r="O276" s="1048"/>
      <c r="P276" s="1048"/>
      <c r="Q276" s="1048"/>
      <c r="R276" s="1048"/>
      <c r="AL276" s="128" t="s">
        <v>103</v>
      </c>
      <c r="AM276" s="128" t="s">
        <v>102</v>
      </c>
      <c r="AN276" s="14" t="s">
        <v>102</v>
      </c>
      <c r="AO276" s="14" t="s">
        <v>20</v>
      </c>
      <c r="AP276" s="14" t="s">
        <v>50</v>
      </c>
      <c r="AQ276" s="128" t="s">
        <v>95</v>
      </c>
    </row>
    <row r="277" spans="1:57" s="16" customFormat="1">
      <c r="B277" s="145"/>
      <c r="D277" s="123" t="s">
        <v>103</v>
      </c>
      <c r="E277" s="146" t="s">
        <v>1</v>
      </c>
      <c r="F277" s="147" t="s">
        <v>429</v>
      </c>
      <c r="H277" s="148">
        <v>703.61</v>
      </c>
      <c r="I277" s="1171"/>
      <c r="L277" s="145"/>
      <c r="N277" s="1393"/>
      <c r="O277" s="1393"/>
      <c r="P277" s="1393"/>
      <c r="Q277" s="1393"/>
      <c r="R277" s="1393"/>
      <c r="AL277" s="146" t="s">
        <v>103</v>
      </c>
      <c r="AM277" s="146" t="s">
        <v>102</v>
      </c>
      <c r="AN277" s="16" t="s">
        <v>108</v>
      </c>
      <c r="AO277" s="16" t="s">
        <v>20</v>
      </c>
      <c r="AP277" s="16" t="s">
        <v>50</v>
      </c>
      <c r="AQ277" s="146" t="s">
        <v>95</v>
      </c>
    </row>
    <row r="278" spans="1:57" s="13" customFormat="1">
      <c r="B278" s="122"/>
      <c r="D278" s="123" t="s">
        <v>103</v>
      </c>
      <c r="E278" s="124" t="s">
        <v>1</v>
      </c>
      <c r="F278" s="125" t="s">
        <v>1077</v>
      </c>
      <c r="H278" s="124" t="s">
        <v>1</v>
      </c>
      <c r="I278" s="1166"/>
      <c r="L278" s="122"/>
      <c r="N278" s="1043"/>
      <c r="O278" s="1043"/>
      <c r="P278" s="1043"/>
      <c r="Q278" s="1043"/>
      <c r="R278" s="1043"/>
      <c r="AL278" s="124" t="s">
        <v>103</v>
      </c>
      <c r="AM278" s="124" t="s">
        <v>102</v>
      </c>
      <c r="AN278" s="13" t="s">
        <v>55</v>
      </c>
      <c r="AO278" s="13" t="s">
        <v>20</v>
      </c>
      <c r="AP278" s="13" t="s">
        <v>50</v>
      </c>
      <c r="AQ278" s="124" t="s">
        <v>95</v>
      </c>
    </row>
    <row r="279" spans="1:57" s="14" customFormat="1">
      <c r="B279" s="127"/>
      <c r="D279" s="123" t="s">
        <v>103</v>
      </c>
      <c r="E279" s="128" t="s">
        <v>1</v>
      </c>
      <c r="F279" s="129" t="s">
        <v>1078</v>
      </c>
      <c r="H279" s="130">
        <v>40.47</v>
      </c>
      <c r="I279" s="1167"/>
      <c r="L279" s="127"/>
      <c r="N279" s="1048"/>
      <c r="O279" s="1048"/>
      <c r="P279" s="1048"/>
      <c r="Q279" s="1048"/>
      <c r="R279" s="1048"/>
      <c r="AL279" s="128" t="s">
        <v>103</v>
      </c>
      <c r="AM279" s="128" t="s">
        <v>102</v>
      </c>
      <c r="AN279" s="14" t="s">
        <v>102</v>
      </c>
      <c r="AO279" s="14" t="s">
        <v>20</v>
      </c>
      <c r="AP279" s="14" t="s">
        <v>50</v>
      </c>
      <c r="AQ279" s="128" t="s">
        <v>95</v>
      </c>
    </row>
    <row r="280" spans="1:57" s="14" customFormat="1">
      <c r="B280" s="127"/>
      <c r="D280" s="123" t="s">
        <v>103</v>
      </c>
      <c r="E280" s="128" t="s">
        <v>1</v>
      </c>
      <c r="F280" s="129" t="s">
        <v>1079</v>
      </c>
      <c r="H280" s="130">
        <v>14.54</v>
      </c>
      <c r="I280" s="1167"/>
      <c r="L280" s="127"/>
      <c r="N280" s="1048"/>
      <c r="O280" s="1048"/>
      <c r="P280" s="1048"/>
      <c r="Q280" s="1048"/>
      <c r="R280" s="1048"/>
      <c r="AL280" s="128" t="s">
        <v>103</v>
      </c>
      <c r="AM280" s="128" t="s">
        <v>102</v>
      </c>
      <c r="AN280" s="14" t="s">
        <v>102</v>
      </c>
      <c r="AO280" s="14" t="s">
        <v>20</v>
      </c>
      <c r="AP280" s="14" t="s">
        <v>50</v>
      </c>
      <c r="AQ280" s="128" t="s">
        <v>95</v>
      </c>
    </row>
    <row r="281" spans="1:57" s="16" customFormat="1">
      <c r="B281" s="145"/>
      <c r="D281" s="123" t="s">
        <v>103</v>
      </c>
      <c r="E281" s="146" t="s">
        <v>1</v>
      </c>
      <c r="F281" s="147" t="s">
        <v>429</v>
      </c>
      <c r="H281" s="148">
        <v>55.01</v>
      </c>
      <c r="I281" s="1171"/>
      <c r="L281" s="145"/>
      <c r="N281" s="1393"/>
      <c r="O281" s="1393"/>
      <c r="P281" s="1393"/>
      <c r="Q281" s="1393"/>
      <c r="R281" s="1393"/>
      <c r="AL281" s="146" t="s">
        <v>103</v>
      </c>
      <c r="AM281" s="146" t="s">
        <v>102</v>
      </c>
      <c r="AN281" s="16" t="s">
        <v>108</v>
      </c>
      <c r="AO281" s="16" t="s">
        <v>20</v>
      </c>
      <c r="AP281" s="16" t="s">
        <v>50</v>
      </c>
      <c r="AQ281" s="146" t="s">
        <v>95</v>
      </c>
    </row>
    <row r="282" spans="1:57" s="16" customFormat="1">
      <c r="B282" s="145"/>
      <c r="D282" s="123" t="s">
        <v>103</v>
      </c>
      <c r="E282" s="146"/>
      <c r="F282" s="125" t="s">
        <v>2693</v>
      </c>
      <c r="H282" s="148"/>
      <c r="I282" s="1171"/>
      <c r="L282" s="145"/>
      <c r="N282" s="1395"/>
      <c r="O282" s="1393"/>
      <c r="P282" s="1393"/>
      <c r="Q282" s="1393"/>
      <c r="R282" s="1393"/>
      <c r="AL282" s="146"/>
      <c r="AM282" s="146"/>
      <c r="AQ282" s="146"/>
    </row>
    <row r="283" spans="1:57" s="16" customFormat="1">
      <c r="B283" s="145"/>
      <c r="D283" s="123" t="s">
        <v>103</v>
      </c>
      <c r="E283" s="146"/>
      <c r="F283" s="129" t="s">
        <v>2694</v>
      </c>
      <c r="H283" s="1281">
        <v>58.14</v>
      </c>
      <c r="I283" s="1181"/>
      <c r="L283" s="145"/>
      <c r="N283" s="1396"/>
      <c r="O283" s="1393"/>
      <c r="P283" s="1393"/>
      <c r="Q283" s="1393"/>
      <c r="R283" s="1393"/>
      <c r="AL283" s="146"/>
      <c r="AM283" s="146"/>
      <c r="AQ283" s="146"/>
    </row>
    <row r="284" spans="1:57" s="16" customFormat="1">
      <c r="B284" s="145"/>
      <c r="D284" s="123"/>
      <c r="E284" s="146"/>
      <c r="F284" s="147" t="s">
        <v>429</v>
      </c>
      <c r="H284" s="1282">
        <v>60</v>
      </c>
      <c r="I284" s="1182"/>
      <c r="L284" s="145"/>
      <c r="N284" s="1396"/>
      <c r="O284" s="1393"/>
      <c r="P284" s="1393"/>
      <c r="Q284" s="1393"/>
      <c r="R284" s="1393"/>
      <c r="AL284" s="146"/>
      <c r="AM284" s="146"/>
      <c r="AQ284" s="146"/>
    </row>
    <row r="285" spans="1:57" s="15" customFormat="1" ht="14.25">
      <c r="B285" s="133"/>
      <c r="D285" s="123" t="s">
        <v>103</v>
      </c>
      <c r="E285" s="134" t="s">
        <v>1</v>
      </c>
      <c r="F285" s="135" t="s">
        <v>131</v>
      </c>
      <c r="H285" s="136">
        <v>818.62</v>
      </c>
      <c r="I285" s="1168"/>
      <c r="L285" s="133"/>
      <c r="N285" s="1394"/>
      <c r="O285" s="1053"/>
      <c r="P285" s="1053"/>
      <c r="Q285" s="1053"/>
      <c r="R285" s="1053"/>
      <c r="AL285" s="134" t="s">
        <v>103</v>
      </c>
      <c r="AM285" s="134" t="s">
        <v>102</v>
      </c>
      <c r="AN285" s="15" t="s">
        <v>101</v>
      </c>
      <c r="AO285" s="15" t="s">
        <v>20</v>
      </c>
      <c r="AP285" s="15" t="s">
        <v>55</v>
      </c>
      <c r="AQ285" s="134" t="s">
        <v>95</v>
      </c>
    </row>
    <row r="286" spans="1:57" s="2" customFormat="1" ht="30.75" customHeight="1">
      <c r="A286" s="29"/>
      <c r="B286" s="113"/>
      <c r="C286" s="138">
        <v>31</v>
      </c>
      <c r="D286" s="138" t="s">
        <v>265</v>
      </c>
      <c r="E286" s="139" t="s">
        <v>1080</v>
      </c>
      <c r="F286" s="140" t="s">
        <v>1081</v>
      </c>
      <c r="G286" s="141" t="s">
        <v>676</v>
      </c>
      <c r="H286" s="142">
        <v>126.48</v>
      </c>
      <c r="I286" s="1170"/>
      <c r="J286" s="142"/>
      <c r="K286" s="143"/>
      <c r="L286" s="144"/>
      <c r="M286" s="1359"/>
      <c r="N286" s="1383"/>
      <c r="O286" s="152"/>
      <c r="P286" s="152"/>
      <c r="Q286" s="152"/>
      <c r="R286" s="152"/>
      <c r="S286" s="29"/>
      <c r="T286" s="29"/>
      <c r="U286" s="29"/>
      <c r="V286" s="29"/>
      <c r="W286" s="29"/>
      <c r="AJ286" s="120" t="s">
        <v>125</v>
      </c>
      <c r="AL286" s="120" t="s">
        <v>265</v>
      </c>
      <c r="AM286" s="120" t="s">
        <v>102</v>
      </c>
      <c r="AQ286" s="18" t="s">
        <v>95</v>
      </c>
      <c r="AW286" s="121" t="e">
        <f>IF(#REF!="základná",J286,0)</f>
        <v>#REF!</v>
      </c>
      <c r="AX286" s="121" t="e">
        <f>IF(#REF!="znížená",J286,0)</f>
        <v>#REF!</v>
      </c>
      <c r="AY286" s="121" t="e">
        <f>IF(#REF!="zákl. prenesená",J286,0)</f>
        <v>#REF!</v>
      </c>
      <c r="AZ286" s="121" t="e">
        <f>IF(#REF!="zníž. prenesená",J286,0)</f>
        <v>#REF!</v>
      </c>
      <c r="BA286" s="121" t="e">
        <f>IF(#REF!="nulová",J286,0)</f>
        <v>#REF!</v>
      </c>
      <c r="BB286" s="18" t="s">
        <v>102</v>
      </c>
      <c r="BC286" s="121">
        <f>ROUND(I286*H286,2)</f>
        <v>0</v>
      </c>
      <c r="BD286" s="18" t="s">
        <v>101</v>
      </c>
      <c r="BE286" s="120" t="s">
        <v>1082</v>
      </c>
    </row>
    <row r="287" spans="1:57" s="2" customFormat="1" ht="30.75" customHeight="1">
      <c r="A287" s="29"/>
      <c r="B287" s="113"/>
      <c r="C287" s="114">
        <v>32</v>
      </c>
      <c r="D287" s="114" t="s">
        <v>97</v>
      </c>
      <c r="E287" s="115" t="s">
        <v>1083</v>
      </c>
      <c r="F287" s="116" t="s">
        <v>1084</v>
      </c>
      <c r="G287" s="117" t="s">
        <v>134</v>
      </c>
      <c r="H287" s="118">
        <v>703.61</v>
      </c>
      <c r="I287" s="1165"/>
      <c r="J287" s="118"/>
      <c r="K287" s="119"/>
      <c r="L287" s="30"/>
      <c r="M287" s="1359"/>
      <c r="N287" s="152"/>
      <c r="O287" s="152"/>
      <c r="P287" s="152"/>
      <c r="Q287" s="152"/>
      <c r="R287" s="152"/>
      <c r="S287" s="29"/>
      <c r="T287" s="29"/>
      <c r="U287" s="29"/>
      <c r="V287" s="29"/>
      <c r="W287" s="29"/>
      <c r="AJ287" s="120" t="s">
        <v>101</v>
      </c>
      <c r="AL287" s="120" t="s">
        <v>97</v>
      </c>
      <c r="AM287" s="120" t="s">
        <v>102</v>
      </c>
      <c r="AQ287" s="18" t="s">
        <v>95</v>
      </c>
      <c r="AW287" s="121" t="e">
        <f>IF(#REF!="základná",J287,0)</f>
        <v>#REF!</v>
      </c>
      <c r="AX287" s="121" t="e">
        <f>IF(#REF!="znížená",J287,0)</f>
        <v>#REF!</v>
      </c>
      <c r="AY287" s="121" t="e">
        <f>IF(#REF!="zákl. prenesená",J287,0)</f>
        <v>#REF!</v>
      </c>
      <c r="AZ287" s="121" t="e">
        <f>IF(#REF!="zníž. prenesená",J287,0)</f>
        <v>#REF!</v>
      </c>
      <c r="BA287" s="121" t="e">
        <f>IF(#REF!="nulová",J287,0)</f>
        <v>#REF!</v>
      </c>
      <c r="BB287" s="18" t="s">
        <v>102</v>
      </c>
      <c r="BC287" s="121">
        <f>ROUND(I287*H287,2)</f>
        <v>0</v>
      </c>
      <c r="BD287" s="18" t="s">
        <v>101</v>
      </c>
      <c r="BE287" s="120" t="s">
        <v>1085</v>
      </c>
    </row>
    <row r="288" spans="1:57" s="2" customFormat="1" ht="30.75" customHeight="1">
      <c r="A288" s="1136"/>
      <c r="B288" s="113"/>
      <c r="C288" s="114">
        <v>189</v>
      </c>
      <c r="D288" s="1150" t="s">
        <v>97</v>
      </c>
      <c r="E288" s="1151" t="s">
        <v>2695</v>
      </c>
      <c r="F288" s="1152" t="s">
        <v>2696</v>
      </c>
      <c r="G288" s="1153" t="s">
        <v>134</v>
      </c>
      <c r="H288" s="1158">
        <v>60</v>
      </c>
      <c r="I288" s="1165"/>
      <c r="J288" s="118"/>
      <c r="K288" s="119"/>
      <c r="L288" s="30"/>
      <c r="M288" s="1359"/>
      <c r="N288" s="1395"/>
      <c r="O288" s="152"/>
      <c r="P288" s="152"/>
      <c r="Q288" s="152"/>
      <c r="R288" s="152"/>
      <c r="S288" s="1136"/>
      <c r="T288" s="1136"/>
      <c r="U288" s="1136"/>
      <c r="V288" s="1136"/>
      <c r="W288" s="1136"/>
      <c r="AJ288" s="120"/>
      <c r="AL288" s="120"/>
      <c r="AM288" s="120"/>
      <c r="AQ288" s="18"/>
      <c r="AW288" s="121"/>
      <c r="AX288" s="121"/>
      <c r="AY288" s="121"/>
      <c r="AZ288" s="121"/>
      <c r="BA288" s="121"/>
      <c r="BB288" s="18"/>
      <c r="BC288" s="121"/>
      <c r="BD288" s="18"/>
      <c r="BE288" s="120"/>
    </row>
    <row r="289" spans="1:57" s="2" customFormat="1" ht="12">
      <c r="A289" s="1136"/>
      <c r="B289" s="113"/>
      <c r="C289" s="1187"/>
      <c r="D289" s="1188"/>
      <c r="E289" s="1189"/>
      <c r="F289" s="1346" t="s">
        <v>2711</v>
      </c>
      <c r="G289" s="1190"/>
      <c r="H289" s="1191"/>
      <c r="I289" s="1192"/>
      <c r="J289" s="1193"/>
      <c r="K289" s="1021"/>
      <c r="L289" s="30"/>
      <c r="M289" s="1359"/>
      <c r="N289" s="1395"/>
      <c r="O289" s="152"/>
      <c r="P289" s="152"/>
      <c r="Q289" s="152"/>
      <c r="R289" s="152"/>
      <c r="S289" s="1136"/>
      <c r="T289" s="1136"/>
      <c r="U289" s="1136"/>
      <c r="V289" s="1136"/>
      <c r="W289" s="1136"/>
      <c r="AJ289" s="120"/>
      <c r="AL289" s="120"/>
      <c r="AM289" s="120"/>
      <c r="AQ289" s="18"/>
      <c r="AW289" s="121"/>
      <c r="AX289" s="121"/>
      <c r="AY289" s="121"/>
      <c r="AZ289" s="121"/>
      <c r="BA289" s="121"/>
      <c r="BB289" s="18"/>
      <c r="BC289" s="121"/>
      <c r="BD289" s="18"/>
      <c r="BE289" s="120"/>
    </row>
    <row r="290" spans="1:57" s="2" customFormat="1" ht="27" customHeight="1">
      <c r="A290" s="29"/>
      <c r="B290" s="113"/>
      <c r="C290" s="114">
        <v>33</v>
      </c>
      <c r="D290" s="114" t="s">
        <v>97</v>
      </c>
      <c r="E290" s="115" t="s">
        <v>1086</v>
      </c>
      <c r="F290" s="116" t="s">
        <v>1087</v>
      </c>
      <c r="G290" s="117" t="s">
        <v>268</v>
      </c>
      <c r="H290" s="118">
        <v>27</v>
      </c>
      <c r="I290" s="1165"/>
      <c r="J290" s="118"/>
      <c r="K290" s="119"/>
      <c r="L290" s="30"/>
      <c r="M290" s="1359"/>
      <c r="N290" s="1396"/>
      <c r="O290" s="152"/>
      <c r="P290" s="152"/>
      <c r="Q290" s="152"/>
      <c r="R290" s="152"/>
      <c r="S290" s="29"/>
      <c r="T290" s="29"/>
      <c r="U290" s="29"/>
      <c r="V290" s="29"/>
      <c r="W290" s="29"/>
      <c r="AJ290" s="120" t="s">
        <v>101</v>
      </c>
      <c r="AL290" s="120" t="s">
        <v>97</v>
      </c>
      <c r="AM290" s="120" t="s">
        <v>102</v>
      </c>
      <c r="AQ290" s="18" t="s">
        <v>95</v>
      </c>
      <c r="AW290" s="121" t="e">
        <f>IF(#REF!="základná",J290,0)</f>
        <v>#REF!</v>
      </c>
      <c r="AX290" s="121" t="e">
        <f>IF(#REF!="znížená",J290,0)</f>
        <v>#REF!</v>
      </c>
      <c r="AY290" s="121" t="e">
        <f>IF(#REF!="zákl. prenesená",J290,0)</f>
        <v>#REF!</v>
      </c>
      <c r="AZ290" s="121" t="e">
        <f>IF(#REF!="zníž. prenesená",J290,0)</f>
        <v>#REF!</v>
      </c>
      <c r="BA290" s="121" t="e">
        <f>IF(#REF!="nulová",J290,0)</f>
        <v>#REF!</v>
      </c>
      <c r="BB290" s="18" t="s">
        <v>102</v>
      </c>
      <c r="BC290" s="121">
        <f>ROUND(I290*H290,2)</f>
        <v>0</v>
      </c>
      <c r="BD290" s="18" t="s">
        <v>101</v>
      </c>
      <c r="BE290" s="120" t="s">
        <v>1088</v>
      </c>
    </row>
    <row r="291" spans="1:57" s="13" customFormat="1">
      <c r="B291" s="122"/>
      <c r="D291" s="123" t="s">
        <v>103</v>
      </c>
      <c r="E291" s="124" t="s">
        <v>1</v>
      </c>
      <c r="F291" s="125" t="s">
        <v>1089</v>
      </c>
      <c r="H291" s="124" t="s">
        <v>1</v>
      </c>
      <c r="I291" s="1166"/>
      <c r="L291" s="122"/>
      <c r="N291" s="1396"/>
      <c r="O291" s="1043"/>
      <c r="P291" s="1043"/>
      <c r="Q291" s="1043"/>
      <c r="R291" s="1043"/>
      <c r="AL291" s="124" t="s">
        <v>103</v>
      </c>
      <c r="AM291" s="124" t="s">
        <v>102</v>
      </c>
      <c r="AN291" s="13" t="s">
        <v>55</v>
      </c>
      <c r="AO291" s="13" t="s">
        <v>20</v>
      </c>
      <c r="AP291" s="13" t="s">
        <v>50</v>
      </c>
      <c r="AQ291" s="124" t="s">
        <v>95</v>
      </c>
    </row>
    <row r="292" spans="1:57" s="14" customFormat="1">
      <c r="B292" s="127"/>
      <c r="D292" s="123" t="s">
        <v>103</v>
      </c>
      <c r="E292" s="128" t="s">
        <v>1</v>
      </c>
      <c r="F292" s="129" t="s">
        <v>1090</v>
      </c>
      <c r="H292" s="130">
        <v>8</v>
      </c>
      <c r="I292" s="1167"/>
      <c r="L292" s="127"/>
      <c r="N292" s="1048"/>
      <c r="O292" s="1048"/>
      <c r="P292" s="1048"/>
      <c r="Q292" s="1048"/>
      <c r="R292" s="1048"/>
      <c r="AL292" s="128" t="s">
        <v>103</v>
      </c>
      <c r="AM292" s="128" t="s">
        <v>102</v>
      </c>
      <c r="AN292" s="14" t="s">
        <v>102</v>
      </c>
      <c r="AO292" s="14" t="s">
        <v>20</v>
      </c>
      <c r="AP292" s="14" t="s">
        <v>50</v>
      </c>
      <c r="AQ292" s="128" t="s">
        <v>95</v>
      </c>
    </row>
    <row r="293" spans="1:57" s="13" customFormat="1">
      <c r="B293" s="122"/>
      <c r="D293" s="123" t="s">
        <v>103</v>
      </c>
      <c r="E293" s="124" t="s">
        <v>1</v>
      </c>
      <c r="F293" s="125" t="s">
        <v>1091</v>
      </c>
      <c r="H293" s="124" t="s">
        <v>1</v>
      </c>
      <c r="I293" s="1166"/>
      <c r="L293" s="122"/>
      <c r="N293" s="1043"/>
      <c r="O293" s="1043"/>
      <c r="P293" s="1043"/>
      <c r="Q293" s="1043"/>
      <c r="R293" s="1043"/>
      <c r="AL293" s="124" t="s">
        <v>103</v>
      </c>
      <c r="AM293" s="124" t="s">
        <v>102</v>
      </c>
      <c r="AN293" s="13" t="s">
        <v>55</v>
      </c>
      <c r="AO293" s="13" t="s">
        <v>20</v>
      </c>
      <c r="AP293" s="13" t="s">
        <v>50</v>
      </c>
      <c r="AQ293" s="124" t="s">
        <v>95</v>
      </c>
    </row>
    <row r="294" spans="1:57" s="14" customFormat="1">
      <c r="B294" s="127"/>
      <c r="D294" s="123" t="s">
        <v>103</v>
      </c>
      <c r="E294" s="128" t="s">
        <v>1</v>
      </c>
      <c r="F294" s="129" t="s">
        <v>102</v>
      </c>
      <c r="H294" s="130">
        <v>2</v>
      </c>
      <c r="I294" s="1167"/>
      <c r="L294" s="127"/>
      <c r="N294" s="1048"/>
      <c r="O294" s="1048"/>
      <c r="P294" s="1048"/>
      <c r="Q294" s="1048"/>
      <c r="R294" s="1048"/>
      <c r="AL294" s="128" t="s">
        <v>103</v>
      </c>
      <c r="AM294" s="128" t="s">
        <v>102</v>
      </c>
      <c r="AN294" s="14" t="s">
        <v>102</v>
      </c>
      <c r="AO294" s="14" t="s">
        <v>20</v>
      </c>
      <c r="AP294" s="14" t="s">
        <v>50</v>
      </c>
      <c r="AQ294" s="128" t="s">
        <v>95</v>
      </c>
    </row>
    <row r="295" spans="1:57" s="13" customFormat="1">
      <c r="B295" s="122"/>
      <c r="D295" s="123" t="s">
        <v>103</v>
      </c>
      <c r="E295" s="124" t="s">
        <v>1</v>
      </c>
      <c r="F295" s="125" t="s">
        <v>1092</v>
      </c>
      <c r="H295" s="124" t="s">
        <v>1</v>
      </c>
      <c r="I295" s="1166"/>
      <c r="L295" s="122"/>
      <c r="N295" s="1043"/>
      <c r="O295" s="1043"/>
      <c r="P295" s="1043"/>
      <c r="Q295" s="1043"/>
      <c r="R295" s="1043"/>
      <c r="AL295" s="124" t="s">
        <v>103</v>
      </c>
      <c r="AM295" s="124" t="s">
        <v>102</v>
      </c>
      <c r="AN295" s="13" t="s">
        <v>55</v>
      </c>
      <c r="AO295" s="13" t="s">
        <v>20</v>
      </c>
      <c r="AP295" s="13" t="s">
        <v>50</v>
      </c>
      <c r="AQ295" s="124" t="s">
        <v>95</v>
      </c>
    </row>
    <row r="296" spans="1:57" s="14" customFormat="1">
      <c r="B296" s="127"/>
      <c r="D296" s="123" t="s">
        <v>103</v>
      </c>
      <c r="E296" s="128" t="s">
        <v>1</v>
      </c>
      <c r="F296" s="129" t="s">
        <v>102</v>
      </c>
      <c r="H296" s="130">
        <v>2</v>
      </c>
      <c r="I296" s="1167"/>
      <c r="L296" s="127"/>
      <c r="N296" s="1048"/>
      <c r="O296" s="1048"/>
      <c r="P296" s="1048"/>
      <c r="Q296" s="1048"/>
      <c r="R296" s="1048"/>
      <c r="AL296" s="128" t="s">
        <v>103</v>
      </c>
      <c r="AM296" s="128" t="s">
        <v>102</v>
      </c>
      <c r="AN296" s="14" t="s">
        <v>102</v>
      </c>
      <c r="AO296" s="14" t="s">
        <v>20</v>
      </c>
      <c r="AP296" s="14" t="s">
        <v>50</v>
      </c>
      <c r="AQ296" s="128" t="s">
        <v>95</v>
      </c>
    </row>
    <row r="297" spans="1:57" s="13" customFormat="1">
      <c r="B297" s="122"/>
      <c r="D297" s="123" t="s">
        <v>103</v>
      </c>
      <c r="E297" s="124" t="s">
        <v>1</v>
      </c>
      <c r="F297" s="125" t="s">
        <v>1093</v>
      </c>
      <c r="H297" s="124" t="s">
        <v>1</v>
      </c>
      <c r="I297" s="1166"/>
      <c r="L297" s="122"/>
      <c r="N297" s="1043"/>
      <c r="O297" s="1043"/>
      <c r="P297" s="1043"/>
      <c r="Q297" s="1043"/>
      <c r="R297" s="1043"/>
      <c r="AL297" s="124" t="s">
        <v>103</v>
      </c>
      <c r="AM297" s="124" t="s">
        <v>102</v>
      </c>
      <c r="AN297" s="13" t="s">
        <v>55</v>
      </c>
      <c r="AO297" s="13" t="s">
        <v>20</v>
      </c>
      <c r="AP297" s="13" t="s">
        <v>50</v>
      </c>
      <c r="AQ297" s="124" t="s">
        <v>95</v>
      </c>
    </row>
    <row r="298" spans="1:57" s="14" customFormat="1">
      <c r="B298" s="127"/>
      <c r="D298" s="123" t="s">
        <v>103</v>
      </c>
      <c r="E298" s="128" t="s">
        <v>1</v>
      </c>
      <c r="F298" s="129" t="s">
        <v>1094</v>
      </c>
      <c r="H298" s="130">
        <v>10</v>
      </c>
      <c r="I298" s="1167"/>
      <c r="L298" s="127"/>
      <c r="N298" s="1048"/>
      <c r="O298" s="1048"/>
      <c r="P298" s="1048"/>
      <c r="Q298" s="1048"/>
      <c r="R298" s="1048"/>
      <c r="AL298" s="128" t="s">
        <v>103</v>
      </c>
      <c r="AM298" s="128" t="s">
        <v>102</v>
      </c>
      <c r="AN298" s="14" t="s">
        <v>102</v>
      </c>
      <c r="AO298" s="14" t="s">
        <v>20</v>
      </c>
      <c r="AP298" s="14" t="s">
        <v>50</v>
      </c>
      <c r="AQ298" s="128" t="s">
        <v>95</v>
      </c>
    </row>
    <row r="299" spans="1:57" s="13" customFormat="1">
      <c r="B299" s="122"/>
      <c r="D299" s="123" t="s">
        <v>103</v>
      </c>
      <c r="E299" s="124" t="s">
        <v>1</v>
      </c>
      <c r="F299" s="125" t="s">
        <v>1095</v>
      </c>
      <c r="H299" s="124" t="s">
        <v>1</v>
      </c>
      <c r="I299" s="1166"/>
      <c r="L299" s="122"/>
      <c r="N299" s="1043"/>
      <c r="O299" s="1043"/>
      <c r="P299" s="1043"/>
      <c r="Q299" s="1043"/>
      <c r="R299" s="1043"/>
      <c r="AL299" s="124" t="s">
        <v>103</v>
      </c>
      <c r="AM299" s="124" t="s">
        <v>102</v>
      </c>
      <c r="AN299" s="13" t="s">
        <v>55</v>
      </c>
      <c r="AO299" s="13" t="s">
        <v>20</v>
      </c>
      <c r="AP299" s="13" t="s">
        <v>50</v>
      </c>
      <c r="AQ299" s="124" t="s">
        <v>95</v>
      </c>
    </row>
    <row r="300" spans="1:57" s="14" customFormat="1">
      <c r="B300" s="127"/>
      <c r="D300" s="123" t="s">
        <v>103</v>
      </c>
      <c r="E300" s="128" t="s">
        <v>1</v>
      </c>
      <c r="F300" s="129" t="s">
        <v>1096</v>
      </c>
      <c r="H300" s="130">
        <v>5</v>
      </c>
      <c r="I300" s="1167"/>
      <c r="L300" s="127"/>
      <c r="N300" s="1048"/>
      <c r="O300" s="1048"/>
      <c r="P300" s="1048"/>
      <c r="Q300" s="1048"/>
      <c r="R300" s="1048"/>
      <c r="AL300" s="128" t="s">
        <v>103</v>
      </c>
      <c r="AM300" s="128" t="s">
        <v>102</v>
      </c>
      <c r="AN300" s="14" t="s">
        <v>102</v>
      </c>
      <c r="AO300" s="14" t="s">
        <v>20</v>
      </c>
      <c r="AP300" s="14" t="s">
        <v>50</v>
      </c>
      <c r="AQ300" s="128" t="s">
        <v>95</v>
      </c>
    </row>
    <row r="301" spans="1:57" s="15" customFormat="1">
      <c r="B301" s="133"/>
      <c r="D301" s="123" t="s">
        <v>103</v>
      </c>
      <c r="E301" s="134" t="s">
        <v>1</v>
      </c>
      <c r="F301" s="135" t="s">
        <v>131</v>
      </c>
      <c r="H301" s="136">
        <v>27</v>
      </c>
      <c r="I301" s="1168"/>
      <c r="L301" s="133"/>
      <c r="N301" s="1053"/>
      <c r="O301" s="1053"/>
      <c r="P301" s="1053"/>
      <c r="Q301" s="1053"/>
      <c r="R301" s="1053"/>
      <c r="AL301" s="134" t="s">
        <v>103</v>
      </c>
      <c r="AM301" s="134" t="s">
        <v>102</v>
      </c>
      <c r="AN301" s="15" t="s">
        <v>101</v>
      </c>
      <c r="AO301" s="15" t="s">
        <v>20</v>
      </c>
      <c r="AP301" s="15" t="s">
        <v>55</v>
      </c>
      <c r="AQ301" s="134" t="s">
        <v>95</v>
      </c>
    </row>
    <row r="302" spans="1:57" s="2" customFormat="1" ht="21.75" customHeight="1">
      <c r="A302" s="29"/>
      <c r="B302" s="113"/>
      <c r="C302" s="138">
        <v>34</v>
      </c>
      <c r="D302" s="138" t="s">
        <v>265</v>
      </c>
      <c r="E302" s="139" t="s">
        <v>1097</v>
      </c>
      <c r="F302" s="140" t="s">
        <v>1098</v>
      </c>
      <c r="G302" s="141" t="s">
        <v>268</v>
      </c>
      <c r="H302" s="142">
        <v>9</v>
      </c>
      <c r="I302" s="1170"/>
      <c r="J302" s="142"/>
      <c r="K302" s="143"/>
      <c r="L302" s="144"/>
      <c r="M302" s="1359"/>
      <c r="N302" s="152"/>
      <c r="O302" s="152"/>
      <c r="P302" s="152"/>
      <c r="Q302" s="152"/>
      <c r="R302" s="152"/>
      <c r="S302" s="29"/>
      <c r="T302" s="29"/>
      <c r="U302" s="29"/>
      <c r="V302" s="29"/>
      <c r="W302" s="29"/>
      <c r="AJ302" s="120" t="s">
        <v>125</v>
      </c>
      <c r="AL302" s="120" t="s">
        <v>265</v>
      </c>
      <c r="AM302" s="120" t="s">
        <v>102</v>
      </c>
      <c r="AQ302" s="18" t="s">
        <v>95</v>
      </c>
      <c r="AW302" s="121" t="e">
        <f>IF(#REF!="základná",J302,0)</f>
        <v>#REF!</v>
      </c>
      <c r="AX302" s="121" t="e">
        <f>IF(#REF!="znížená",J302,0)</f>
        <v>#REF!</v>
      </c>
      <c r="AY302" s="121" t="e">
        <f>IF(#REF!="zákl. prenesená",J302,0)</f>
        <v>#REF!</v>
      </c>
      <c r="AZ302" s="121" t="e">
        <f>IF(#REF!="zníž. prenesená",J302,0)</f>
        <v>#REF!</v>
      </c>
      <c r="BA302" s="121" t="e">
        <f>IF(#REF!="nulová",J302,0)</f>
        <v>#REF!</v>
      </c>
      <c r="BB302" s="18" t="s">
        <v>102</v>
      </c>
      <c r="BC302" s="121">
        <f>ROUND(I302*H302,2)</f>
        <v>0</v>
      </c>
      <c r="BD302" s="18" t="s">
        <v>101</v>
      </c>
      <c r="BE302" s="120" t="s">
        <v>1099</v>
      </c>
    </row>
    <row r="303" spans="1:57" s="2" customFormat="1" ht="16.5" customHeight="1">
      <c r="A303" s="29"/>
      <c r="B303" s="113"/>
      <c r="C303" s="138">
        <v>35</v>
      </c>
      <c r="D303" s="138" t="s">
        <v>265</v>
      </c>
      <c r="E303" s="139" t="s">
        <v>1100</v>
      </c>
      <c r="F303" s="140" t="s">
        <v>1101</v>
      </c>
      <c r="G303" s="141" t="s">
        <v>268</v>
      </c>
      <c r="H303" s="142">
        <v>2</v>
      </c>
      <c r="I303" s="1170"/>
      <c r="J303" s="142"/>
      <c r="K303" s="143"/>
      <c r="L303" s="144"/>
      <c r="M303" s="1359"/>
      <c r="N303" s="152"/>
      <c r="O303" s="152"/>
      <c r="P303" s="152"/>
      <c r="Q303" s="152"/>
      <c r="R303" s="152"/>
      <c r="S303" s="29"/>
      <c r="T303" s="29"/>
      <c r="U303" s="29"/>
      <c r="V303" s="29"/>
      <c r="W303" s="29"/>
      <c r="AJ303" s="120" t="s">
        <v>125</v>
      </c>
      <c r="AL303" s="120" t="s">
        <v>265</v>
      </c>
      <c r="AM303" s="120" t="s">
        <v>102</v>
      </c>
      <c r="AQ303" s="18" t="s">
        <v>95</v>
      </c>
      <c r="AW303" s="121" t="e">
        <f>IF(#REF!="základná",J303,0)</f>
        <v>#REF!</v>
      </c>
      <c r="AX303" s="121" t="e">
        <f>IF(#REF!="znížená",J303,0)</f>
        <v>#REF!</v>
      </c>
      <c r="AY303" s="121" t="e">
        <f>IF(#REF!="zákl. prenesená",J303,0)</f>
        <v>#REF!</v>
      </c>
      <c r="AZ303" s="121" t="e">
        <f>IF(#REF!="zníž. prenesená",J303,0)</f>
        <v>#REF!</v>
      </c>
      <c r="BA303" s="121" t="e">
        <f>IF(#REF!="nulová",J303,0)</f>
        <v>#REF!</v>
      </c>
      <c r="BB303" s="18" t="s">
        <v>102</v>
      </c>
      <c r="BC303" s="121">
        <f>ROUND(I303*H303,2)</f>
        <v>0</v>
      </c>
      <c r="BD303" s="18" t="s">
        <v>101</v>
      </c>
      <c r="BE303" s="120" t="s">
        <v>1102</v>
      </c>
    </row>
    <row r="304" spans="1:57" s="2" customFormat="1" ht="21.75" customHeight="1">
      <c r="A304" s="29"/>
      <c r="B304" s="113"/>
      <c r="C304" s="138">
        <v>36</v>
      </c>
      <c r="D304" s="138" t="s">
        <v>265</v>
      </c>
      <c r="E304" s="139" t="s">
        <v>1103</v>
      </c>
      <c r="F304" s="140" t="s">
        <v>1104</v>
      </c>
      <c r="G304" s="141" t="s">
        <v>268</v>
      </c>
      <c r="H304" s="142">
        <v>1</v>
      </c>
      <c r="I304" s="1170"/>
      <c r="J304" s="142"/>
      <c r="K304" s="143"/>
      <c r="L304" s="144"/>
      <c r="M304" s="1359"/>
      <c r="N304" s="152"/>
      <c r="O304" s="152"/>
      <c r="P304" s="152"/>
      <c r="Q304" s="152"/>
      <c r="R304" s="152"/>
      <c r="S304" s="29"/>
      <c r="T304" s="29"/>
      <c r="U304" s="29"/>
      <c r="V304" s="29"/>
      <c r="W304" s="29"/>
      <c r="AJ304" s="120" t="s">
        <v>125</v>
      </c>
      <c r="AL304" s="120" t="s">
        <v>265</v>
      </c>
      <c r="AM304" s="120" t="s">
        <v>102</v>
      </c>
      <c r="AQ304" s="18" t="s">
        <v>95</v>
      </c>
      <c r="AW304" s="121" t="e">
        <f>IF(#REF!="základná",J304,0)</f>
        <v>#REF!</v>
      </c>
      <c r="AX304" s="121" t="e">
        <f>IF(#REF!="znížená",J304,0)</f>
        <v>#REF!</v>
      </c>
      <c r="AY304" s="121" t="e">
        <f>IF(#REF!="zákl. prenesená",J304,0)</f>
        <v>#REF!</v>
      </c>
      <c r="AZ304" s="121" t="e">
        <f>IF(#REF!="zníž. prenesená",J304,0)</f>
        <v>#REF!</v>
      </c>
      <c r="BA304" s="121" t="e">
        <f>IF(#REF!="nulová",J304,0)</f>
        <v>#REF!</v>
      </c>
      <c r="BB304" s="18" t="s">
        <v>102</v>
      </c>
      <c r="BC304" s="121">
        <f>ROUND(I304*H304,2)</f>
        <v>0</v>
      </c>
      <c r="BD304" s="18" t="s">
        <v>101</v>
      </c>
      <c r="BE304" s="120" t="s">
        <v>1105</v>
      </c>
    </row>
    <row r="305" spans="1:57" s="2" customFormat="1" ht="21.75" customHeight="1">
      <c r="A305" s="29"/>
      <c r="B305" s="113"/>
      <c r="C305" s="138">
        <v>37</v>
      </c>
      <c r="D305" s="138" t="s">
        <v>265</v>
      </c>
      <c r="E305" s="139" t="s">
        <v>1106</v>
      </c>
      <c r="F305" s="140" t="s">
        <v>1107</v>
      </c>
      <c r="G305" s="141" t="s">
        <v>268</v>
      </c>
      <c r="H305" s="142">
        <v>10</v>
      </c>
      <c r="I305" s="1170"/>
      <c r="J305" s="142"/>
      <c r="K305" s="143"/>
      <c r="L305" s="144"/>
      <c r="M305" s="1359"/>
      <c r="N305" s="152"/>
      <c r="O305" s="152"/>
      <c r="P305" s="152"/>
      <c r="Q305" s="152"/>
      <c r="R305" s="152"/>
      <c r="S305" s="29"/>
      <c r="T305" s="29"/>
      <c r="U305" s="29"/>
      <c r="V305" s="29"/>
      <c r="W305" s="29"/>
      <c r="AJ305" s="120" t="s">
        <v>125</v>
      </c>
      <c r="AL305" s="120" t="s">
        <v>265</v>
      </c>
      <c r="AM305" s="120" t="s">
        <v>102</v>
      </c>
      <c r="AQ305" s="18" t="s">
        <v>95</v>
      </c>
      <c r="AW305" s="121" t="e">
        <f>IF(#REF!="základná",J305,0)</f>
        <v>#REF!</v>
      </c>
      <c r="AX305" s="121" t="e">
        <f>IF(#REF!="znížená",J305,0)</f>
        <v>#REF!</v>
      </c>
      <c r="AY305" s="121" t="e">
        <f>IF(#REF!="zákl. prenesená",J305,0)</f>
        <v>#REF!</v>
      </c>
      <c r="AZ305" s="121" t="e">
        <f>IF(#REF!="zníž. prenesená",J305,0)</f>
        <v>#REF!</v>
      </c>
      <c r="BA305" s="121" t="e">
        <f>IF(#REF!="nulová",J305,0)</f>
        <v>#REF!</v>
      </c>
      <c r="BB305" s="18" t="s">
        <v>102</v>
      </c>
      <c r="BC305" s="121">
        <f>ROUND(I305*H305,2)</f>
        <v>0</v>
      </c>
      <c r="BD305" s="18" t="s">
        <v>101</v>
      </c>
      <c r="BE305" s="120" t="s">
        <v>1108</v>
      </c>
    </row>
    <row r="306" spans="1:57" s="2" customFormat="1" ht="21.75" customHeight="1">
      <c r="A306" s="29"/>
      <c r="B306" s="113"/>
      <c r="C306" s="138">
        <v>38</v>
      </c>
      <c r="D306" s="138" t="s">
        <v>265</v>
      </c>
      <c r="E306" s="139" t="s">
        <v>1109</v>
      </c>
      <c r="F306" s="140" t="s">
        <v>1110</v>
      </c>
      <c r="G306" s="141" t="s">
        <v>268</v>
      </c>
      <c r="H306" s="142">
        <v>5</v>
      </c>
      <c r="I306" s="1170"/>
      <c r="J306" s="142"/>
      <c r="K306" s="143"/>
      <c r="L306" s="144"/>
      <c r="M306" s="1359"/>
      <c r="N306" s="152"/>
      <c r="O306" s="152"/>
      <c r="P306" s="152"/>
      <c r="Q306" s="152"/>
      <c r="R306" s="152"/>
      <c r="S306" s="29"/>
      <c r="T306" s="29"/>
      <c r="U306" s="29"/>
      <c r="V306" s="29"/>
      <c r="W306" s="29"/>
      <c r="AJ306" s="120" t="s">
        <v>125</v>
      </c>
      <c r="AL306" s="120" t="s">
        <v>265</v>
      </c>
      <c r="AM306" s="120" t="s">
        <v>102</v>
      </c>
      <c r="AQ306" s="18" t="s">
        <v>95</v>
      </c>
      <c r="AW306" s="121" t="e">
        <f>IF(#REF!="základná",J306,0)</f>
        <v>#REF!</v>
      </c>
      <c r="AX306" s="121" t="e">
        <f>IF(#REF!="znížená",J306,0)</f>
        <v>#REF!</v>
      </c>
      <c r="AY306" s="121" t="e">
        <f>IF(#REF!="zákl. prenesená",J306,0)</f>
        <v>#REF!</v>
      </c>
      <c r="AZ306" s="121" t="e">
        <f>IF(#REF!="zníž. prenesená",J306,0)</f>
        <v>#REF!</v>
      </c>
      <c r="BA306" s="121" t="e">
        <f>IF(#REF!="nulová",J306,0)</f>
        <v>#REF!</v>
      </c>
      <c r="BB306" s="18" t="s">
        <v>102</v>
      </c>
      <c r="BC306" s="121">
        <f>ROUND(I306*H306,2)</f>
        <v>0</v>
      </c>
      <c r="BD306" s="18" t="s">
        <v>101</v>
      </c>
      <c r="BE306" s="120" t="s">
        <v>1111</v>
      </c>
    </row>
    <row r="307" spans="1:57" s="2" customFormat="1" ht="12">
      <c r="A307" s="1086"/>
      <c r="B307" s="113"/>
      <c r="C307" s="1099"/>
      <c r="D307" s="1199" t="s">
        <v>49</v>
      </c>
      <c r="E307" s="1200" t="s">
        <v>125</v>
      </c>
      <c r="F307" s="1266" t="s">
        <v>2603</v>
      </c>
      <c r="G307" s="1267"/>
      <c r="H307" s="1268"/>
      <c r="I307" s="1101"/>
      <c r="J307" s="1101"/>
      <c r="K307" s="1100"/>
      <c r="L307" s="144"/>
      <c r="M307" s="1359"/>
      <c r="N307" s="152"/>
      <c r="O307" s="1413"/>
      <c r="P307" s="152"/>
      <c r="Q307" s="152"/>
      <c r="R307" s="152"/>
      <c r="S307" s="1086"/>
      <c r="T307" s="1086"/>
      <c r="U307" s="1086"/>
      <c r="V307" s="1086"/>
      <c r="W307" s="1086"/>
      <c r="AJ307" s="120"/>
      <c r="AL307" s="120"/>
      <c r="AM307" s="120"/>
      <c r="AQ307" s="18"/>
      <c r="AW307" s="121"/>
      <c r="AX307" s="121"/>
      <c r="AY307" s="121"/>
      <c r="AZ307" s="121"/>
      <c r="BA307" s="121"/>
      <c r="BB307" s="18"/>
      <c r="BC307" s="121"/>
      <c r="BD307" s="18"/>
      <c r="BE307" s="120"/>
    </row>
    <row r="308" spans="1:57" s="2" customFormat="1" ht="29.25" customHeight="1">
      <c r="A308" s="1086"/>
      <c r="B308" s="113"/>
      <c r="C308" s="1194">
        <v>190</v>
      </c>
      <c r="D308" s="1269" t="s">
        <v>97</v>
      </c>
      <c r="E308" s="1270" t="s">
        <v>2604</v>
      </c>
      <c r="F308" s="1271" t="s">
        <v>2605</v>
      </c>
      <c r="G308" s="1269" t="s">
        <v>140</v>
      </c>
      <c r="H308" s="1272">
        <v>23</v>
      </c>
      <c r="I308" s="1165"/>
      <c r="J308" s="118"/>
      <c r="K308" s="1100"/>
      <c r="L308" s="144"/>
      <c r="M308" s="1359"/>
      <c r="N308" s="152"/>
      <c r="O308" s="1413"/>
      <c r="P308" s="152"/>
      <c r="Q308" s="152"/>
      <c r="R308" s="152"/>
      <c r="S308" s="1086"/>
      <c r="T308" s="1086"/>
      <c r="U308" s="1086"/>
      <c r="V308" s="1086"/>
      <c r="W308" s="1086"/>
      <c r="AJ308" s="120"/>
      <c r="AL308" s="120"/>
      <c r="AM308" s="120"/>
      <c r="AQ308" s="18"/>
      <c r="AW308" s="121"/>
      <c r="AX308" s="121"/>
      <c r="AY308" s="121"/>
      <c r="AZ308" s="121"/>
      <c r="BA308" s="121"/>
      <c r="BB308" s="18"/>
      <c r="BC308" s="121"/>
      <c r="BD308" s="18"/>
      <c r="BE308" s="120"/>
    </row>
    <row r="309" spans="1:57" s="2" customFormat="1" ht="36">
      <c r="A309" s="1086"/>
      <c r="B309" s="113"/>
      <c r="C309" s="1207">
        <v>191</v>
      </c>
      <c r="D309" s="1273" t="s">
        <v>265</v>
      </c>
      <c r="E309" s="1274" t="s">
        <v>2606</v>
      </c>
      <c r="F309" s="1275" t="s">
        <v>2607</v>
      </c>
      <c r="G309" s="1273" t="s">
        <v>268</v>
      </c>
      <c r="H309" s="1276">
        <v>3</v>
      </c>
      <c r="I309" s="1197"/>
      <c r="J309" s="1198"/>
      <c r="K309" s="1100"/>
      <c r="L309" s="144"/>
      <c r="M309" s="1359"/>
      <c r="N309" s="152"/>
      <c r="O309" s="1413"/>
      <c r="P309" s="152"/>
      <c r="Q309" s="152"/>
      <c r="R309" s="152"/>
      <c r="S309" s="1086"/>
      <c r="T309" s="1086"/>
      <c r="U309" s="1086"/>
      <c r="V309" s="1086"/>
      <c r="W309" s="1086"/>
      <c r="AJ309" s="120"/>
      <c r="AL309" s="120"/>
      <c r="AM309" s="120"/>
      <c r="AQ309" s="18"/>
      <c r="AW309" s="121"/>
      <c r="AX309" s="121"/>
      <c r="AY309" s="121"/>
      <c r="AZ309" s="121"/>
      <c r="BA309" s="121"/>
      <c r="BB309" s="18"/>
      <c r="BC309" s="121"/>
      <c r="BD309" s="18"/>
      <c r="BE309" s="120"/>
    </row>
    <row r="310" spans="1:57" s="2" customFormat="1" ht="36">
      <c r="A310" s="1086"/>
      <c r="B310" s="113"/>
      <c r="C310" s="1207">
        <v>192</v>
      </c>
      <c r="D310" s="1273" t="s">
        <v>265</v>
      </c>
      <c r="E310" s="1274" t="s">
        <v>2608</v>
      </c>
      <c r="F310" s="1275" t="s">
        <v>2609</v>
      </c>
      <c r="G310" s="1273" t="s">
        <v>268</v>
      </c>
      <c r="H310" s="1276">
        <v>8</v>
      </c>
      <c r="I310" s="1197"/>
      <c r="J310" s="1198"/>
      <c r="K310" s="1100"/>
      <c r="L310" s="144"/>
      <c r="M310" s="1359"/>
      <c r="N310" s="152"/>
      <c r="O310" s="1413"/>
      <c r="P310" s="152"/>
      <c r="Q310" s="152"/>
      <c r="R310" s="152"/>
      <c r="S310" s="1086"/>
      <c r="T310" s="1086"/>
      <c r="U310" s="1086"/>
      <c r="V310" s="1086"/>
      <c r="W310" s="1086"/>
      <c r="AJ310" s="120"/>
      <c r="AL310" s="120"/>
      <c r="AM310" s="120"/>
      <c r="AQ310" s="18"/>
      <c r="AW310" s="121"/>
      <c r="AX310" s="121"/>
      <c r="AY310" s="121"/>
      <c r="AZ310" s="121"/>
      <c r="BA310" s="121"/>
      <c r="BB310" s="18"/>
      <c r="BC310" s="121"/>
      <c r="BD310" s="18"/>
      <c r="BE310" s="120"/>
    </row>
    <row r="311" spans="1:57" s="2" customFormat="1" ht="33.75" customHeight="1">
      <c r="A311" s="1086"/>
      <c r="B311" s="113"/>
      <c r="C311" s="1194">
        <v>193</v>
      </c>
      <c r="D311" s="1269" t="s">
        <v>97</v>
      </c>
      <c r="E311" s="1270" t="s">
        <v>2610</v>
      </c>
      <c r="F311" s="1271" t="s">
        <v>2611</v>
      </c>
      <c r="G311" s="1269" t="s">
        <v>140</v>
      </c>
      <c r="H311" s="1272">
        <v>8</v>
      </c>
      <c r="I311" s="1165"/>
      <c r="J311" s="118"/>
      <c r="K311" s="1100"/>
      <c r="L311" s="144"/>
      <c r="M311" s="1359"/>
      <c r="N311" s="152"/>
      <c r="O311" s="1413"/>
      <c r="P311" s="152"/>
      <c r="Q311" s="152"/>
      <c r="R311" s="152"/>
      <c r="S311" s="1086"/>
      <c r="T311" s="1086"/>
      <c r="U311" s="1086"/>
      <c r="V311" s="1086"/>
      <c r="W311" s="1086"/>
      <c r="AJ311" s="120"/>
      <c r="AL311" s="120"/>
      <c r="AM311" s="120"/>
      <c r="AQ311" s="18"/>
      <c r="AW311" s="121"/>
      <c r="AX311" s="121"/>
      <c r="AY311" s="121"/>
      <c r="AZ311" s="121"/>
      <c r="BA311" s="121"/>
      <c r="BB311" s="18"/>
      <c r="BC311" s="121"/>
      <c r="BD311" s="18"/>
      <c r="BE311" s="120"/>
    </row>
    <row r="312" spans="1:57" s="2" customFormat="1" ht="36">
      <c r="A312" s="1086"/>
      <c r="B312" s="113"/>
      <c r="C312" s="1207">
        <v>194</v>
      </c>
      <c r="D312" s="1273" t="s">
        <v>265</v>
      </c>
      <c r="E312" s="1274" t="s">
        <v>2612</v>
      </c>
      <c r="F312" s="1275" t="s">
        <v>2613</v>
      </c>
      <c r="G312" s="1273" t="s">
        <v>268</v>
      </c>
      <c r="H312" s="1276">
        <v>1.6</v>
      </c>
      <c r="I312" s="1197"/>
      <c r="J312" s="1198"/>
      <c r="K312" s="1100"/>
      <c r="L312" s="144"/>
      <c r="M312" s="1359"/>
      <c r="N312" s="152"/>
      <c r="O312" s="1413"/>
      <c r="P312" s="152"/>
      <c r="Q312" s="152"/>
      <c r="R312" s="152"/>
      <c r="S312" s="1086"/>
      <c r="T312" s="1086"/>
      <c r="U312" s="1086"/>
      <c r="V312" s="1086"/>
      <c r="W312" s="1086"/>
      <c r="AJ312" s="120"/>
      <c r="AL312" s="120"/>
      <c r="AM312" s="120"/>
      <c r="AQ312" s="18"/>
      <c r="AW312" s="121"/>
      <c r="AX312" s="121"/>
      <c r="AY312" s="121"/>
      <c r="AZ312" s="121"/>
      <c r="BA312" s="121"/>
      <c r="BB312" s="18"/>
      <c r="BC312" s="121"/>
      <c r="BD312" s="18"/>
      <c r="BE312" s="120"/>
    </row>
    <row r="313" spans="1:57" s="2" customFormat="1" ht="24.75" customHeight="1">
      <c r="A313" s="1086"/>
      <c r="B313" s="113"/>
      <c r="C313" s="1194">
        <v>195</v>
      </c>
      <c r="D313" s="1269" t="s">
        <v>97</v>
      </c>
      <c r="E313" s="1270" t="s">
        <v>2614</v>
      </c>
      <c r="F313" s="1271" t="s">
        <v>2615</v>
      </c>
      <c r="G313" s="1269" t="s">
        <v>140</v>
      </c>
      <c r="H313" s="1272">
        <v>3</v>
      </c>
      <c r="I313" s="1165"/>
      <c r="J313" s="118"/>
      <c r="K313" s="1100"/>
      <c r="L313" s="144"/>
      <c r="M313" s="1359"/>
      <c r="N313" s="152"/>
      <c r="O313" s="1413"/>
      <c r="P313" s="152"/>
      <c r="Q313" s="152"/>
      <c r="R313" s="152"/>
      <c r="S313" s="1086"/>
      <c r="T313" s="1086"/>
      <c r="U313" s="1086"/>
      <c r="V313" s="1086"/>
      <c r="W313" s="1086"/>
      <c r="AJ313" s="120"/>
      <c r="AL313" s="120"/>
      <c r="AM313" s="120"/>
      <c r="AQ313" s="18"/>
      <c r="AW313" s="121"/>
      <c r="AX313" s="121"/>
      <c r="AY313" s="121"/>
      <c r="AZ313" s="121"/>
      <c r="BA313" s="121"/>
      <c r="BB313" s="18"/>
      <c r="BC313" s="121"/>
      <c r="BD313" s="18"/>
      <c r="BE313" s="120"/>
    </row>
    <row r="314" spans="1:57" s="2" customFormat="1" ht="24.75" customHeight="1">
      <c r="A314" s="1086"/>
      <c r="B314" s="113"/>
      <c r="C314" s="1194">
        <v>196</v>
      </c>
      <c r="D314" s="1269" t="s">
        <v>97</v>
      </c>
      <c r="E314" s="1270" t="s">
        <v>2616</v>
      </c>
      <c r="F314" s="1271" t="s">
        <v>2617</v>
      </c>
      <c r="G314" s="1269" t="s">
        <v>268</v>
      </c>
      <c r="H314" s="1272">
        <v>8</v>
      </c>
      <c r="I314" s="1165"/>
      <c r="J314" s="118"/>
      <c r="K314" s="1100"/>
      <c r="L314" s="144"/>
      <c r="M314" s="1359"/>
      <c r="N314" s="152"/>
      <c r="O314" s="1413"/>
      <c r="P314" s="152"/>
      <c r="Q314" s="152"/>
      <c r="R314" s="152"/>
      <c r="S314" s="1086"/>
      <c r="T314" s="1086"/>
      <c r="U314" s="1086"/>
      <c r="V314" s="1086"/>
      <c r="W314" s="1086"/>
      <c r="AJ314" s="120"/>
      <c r="AL314" s="120"/>
      <c r="AM314" s="120"/>
      <c r="AQ314" s="18"/>
      <c r="AW314" s="121"/>
      <c r="AX314" s="121"/>
      <c r="AY314" s="121"/>
      <c r="AZ314" s="121"/>
      <c r="BA314" s="121"/>
      <c r="BB314" s="18"/>
      <c r="BC314" s="121"/>
      <c r="BD314" s="18"/>
      <c r="BE314" s="120"/>
    </row>
    <row r="315" spans="1:57" s="2" customFormat="1" ht="27" customHeight="1">
      <c r="A315" s="1086"/>
      <c r="B315" s="113"/>
      <c r="C315" s="1207">
        <v>197</v>
      </c>
      <c r="D315" s="1273" t="s">
        <v>265</v>
      </c>
      <c r="E315" s="1274" t="s">
        <v>2618</v>
      </c>
      <c r="F315" s="1275" t="s">
        <v>2619</v>
      </c>
      <c r="G315" s="1273" t="s">
        <v>268</v>
      </c>
      <c r="H315" s="1276">
        <v>8</v>
      </c>
      <c r="I315" s="1197"/>
      <c r="J315" s="1198"/>
      <c r="K315" s="1100"/>
      <c r="L315" s="144"/>
      <c r="M315" s="1359"/>
      <c r="N315" s="152"/>
      <c r="O315" s="1413"/>
      <c r="P315" s="152"/>
      <c r="Q315" s="152"/>
      <c r="R315" s="152"/>
      <c r="S315" s="1086"/>
      <c r="T315" s="1086"/>
      <c r="U315" s="1086"/>
      <c r="V315" s="1086"/>
      <c r="W315" s="1086"/>
      <c r="AJ315" s="120"/>
      <c r="AL315" s="120"/>
      <c r="AM315" s="120"/>
      <c r="AQ315" s="18"/>
      <c r="AW315" s="121"/>
      <c r="AX315" s="121"/>
      <c r="AY315" s="121"/>
      <c r="AZ315" s="121"/>
      <c r="BA315" s="121"/>
      <c r="BB315" s="18"/>
      <c r="BC315" s="121"/>
      <c r="BD315" s="18"/>
      <c r="BE315" s="120"/>
    </row>
    <row r="316" spans="1:57" s="2" customFormat="1" ht="23.25" customHeight="1">
      <c r="A316" s="1086"/>
      <c r="B316" s="113"/>
      <c r="C316" s="1194">
        <v>198</v>
      </c>
      <c r="D316" s="1269" t="s">
        <v>97</v>
      </c>
      <c r="E316" s="1270" t="s">
        <v>2620</v>
      </c>
      <c r="F316" s="1271" t="s">
        <v>2621</v>
      </c>
      <c r="G316" s="1269" t="s">
        <v>268</v>
      </c>
      <c r="H316" s="1272">
        <v>2</v>
      </c>
      <c r="I316" s="1165"/>
      <c r="J316" s="118"/>
      <c r="K316" s="1100"/>
      <c r="L316" s="144"/>
      <c r="M316" s="1359"/>
      <c r="N316" s="152"/>
      <c r="O316" s="1413"/>
      <c r="P316" s="152"/>
      <c r="Q316" s="152"/>
      <c r="R316" s="152"/>
      <c r="S316" s="1086"/>
      <c r="T316" s="1086"/>
      <c r="U316" s="1086"/>
      <c r="V316" s="1086"/>
      <c r="W316" s="1086"/>
      <c r="AJ316" s="120"/>
      <c r="AL316" s="120"/>
      <c r="AM316" s="120"/>
      <c r="AQ316" s="18"/>
      <c r="AW316" s="121"/>
      <c r="AX316" s="121"/>
      <c r="AY316" s="121"/>
      <c r="AZ316" s="121"/>
      <c r="BA316" s="121"/>
      <c r="BB316" s="18"/>
      <c r="BC316" s="121"/>
      <c r="BD316" s="18"/>
      <c r="BE316" s="120"/>
    </row>
    <row r="317" spans="1:57" s="2" customFormat="1" ht="29.25" customHeight="1">
      <c r="A317" s="1086"/>
      <c r="B317" s="113"/>
      <c r="C317" s="1207">
        <v>199</v>
      </c>
      <c r="D317" s="1273" t="s">
        <v>265</v>
      </c>
      <c r="E317" s="1274" t="s">
        <v>2622</v>
      </c>
      <c r="F317" s="1275" t="s">
        <v>2623</v>
      </c>
      <c r="G317" s="1273" t="s">
        <v>268</v>
      </c>
      <c r="H317" s="1276">
        <v>2</v>
      </c>
      <c r="I317" s="1197"/>
      <c r="J317" s="1198"/>
      <c r="K317" s="1100"/>
      <c r="L317" s="144"/>
      <c r="M317" s="1359"/>
      <c r="N317" s="152"/>
      <c r="O317" s="1413"/>
      <c r="P317" s="152"/>
      <c r="Q317" s="152"/>
      <c r="R317" s="152"/>
      <c r="S317" s="1086"/>
      <c r="T317" s="1086"/>
      <c r="U317" s="1086"/>
      <c r="V317" s="1086"/>
      <c r="W317" s="1086"/>
      <c r="AJ317" s="120"/>
      <c r="AL317" s="120"/>
      <c r="AM317" s="120"/>
      <c r="AQ317" s="18"/>
      <c r="AW317" s="121"/>
      <c r="AX317" s="121"/>
      <c r="AY317" s="121"/>
      <c r="AZ317" s="121"/>
      <c r="BA317" s="121"/>
      <c r="BB317" s="18"/>
      <c r="BC317" s="121"/>
      <c r="BD317" s="18"/>
      <c r="BE317" s="120"/>
    </row>
    <row r="318" spans="1:57" s="2" customFormat="1" ht="20.25" customHeight="1">
      <c r="A318" s="1086"/>
      <c r="B318" s="113"/>
      <c r="C318" s="1194">
        <v>200</v>
      </c>
      <c r="D318" s="1269" t="s">
        <v>97</v>
      </c>
      <c r="E318" s="1270" t="s">
        <v>2624</v>
      </c>
      <c r="F318" s="1271" t="s">
        <v>2625</v>
      </c>
      <c r="G318" s="1269" t="s">
        <v>140</v>
      </c>
      <c r="H318" s="1272">
        <v>23</v>
      </c>
      <c r="I318" s="1165"/>
      <c r="J318" s="118"/>
      <c r="K318" s="1100"/>
      <c r="L318" s="144"/>
      <c r="M318" s="1359"/>
      <c r="N318" s="152"/>
      <c r="O318" s="1413"/>
      <c r="P318" s="152"/>
      <c r="Q318" s="152"/>
      <c r="R318" s="152"/>
      <c r="S318" s="1086"/>
      <c r="T318" s="1086"/>
      <c r="U318" s="1086"/>
      <c r="V318" s="1086"/>
      <c r="W318" s="1086"/>
      <c r="AJ318" s="120"/>
      <c r="AL318" s="120"/>
      <c r="AM318" s="120"/>
      <c r="AQ318" s="18"/>
      <c r="AW318" s="121"/>
      <c r="AX318" s="121"/>
      <c r="AY318" s="121"/>
      <c r="AZ318" s="121"/>
      <c r="BA318" s="121"/>
      <c r="BB318" s="18"/>
      <c r="BC318" s="121"/>
      <c r="BD318" s="18"/>
      <c r="BE318" s="120"/>
    </row>
    <row r="319" spans="1:57" s="2" customFormat="1" ht="15.75" customHeight="1">
      <c r="A319" s="1136"/>
      <c r="B319" s="113"/>
      <c r="C319" s="1195"/>
      <c r="D319" s="1156"/>
      <c r="E319" s="1185"/>
      <c r="F319" s="175" t="s">
        <v>2712</v>
      </c>
      <c r="G319" s="1156"/>
      <c r="H319" s="1186"/>
      <c r="I319" s="181"/>
      <c r="J319" s="1037"/>
      <c r="K319" s="1100"/>
      <c r="L319" s="144"/>
      <c r="M319" s="1359"/>
      <c r="N319" s="152"/>
      <c r="O319" s="1397"/>
      <c r="P319" s="152"/>
      <c r="Q319" s="152"/>
      <c r="R319" s="152"/>
      <c r="S319" s="1136"/>
      <c r="T319" s="1136"/>
      <c r="U319" s="1136"/>
      <c r="V319" s="1136"/>
      <c r="W319" s="1136"/>
      <c r="AJ319" s="120"/>
      <c r="AL319" s="120"/>
      <c r="AM319" s="120"/>
      <c r="AQ319" s="18"/>
      <c r="AW319" s="121"/>
      <c r="AX319" s="121"/>
      <c r="AY319" s="121"/>
      <c r="AZ319" s="121"/>
      <c r="BA319" s="121"/>
      <c r="BB319" s="18"/>
      <c r="BC319" s="121"/>
      <c r="BD319" s="18"/>
      <c r="BE319" s="120"/>
    </row>
    <row r="320" spans="1:57" s="12" customFormat="1" ht="12.75">
      <c r="B320" s="104"/>
      <c r="D320" s="105" t="s">
        <v>49</v>
      </c>
      <c r="E320" s="111" t="s">
        <v>132</v>
      </c>
      <c r="F320" s="111" t="s">
        <v>259</v>
      </c>
      <c r="I320" s="1169"/>
      <c r="J320" s="112"/>
      <c r="L320" s="104"/>
      <c r="N320" s="1038"/>
      <c r="O320" s="1038"/>
      <c r="P320" s="1038"/>
      <c r="Q320" s="1038"/>
      <c r="R320" s="1038"/>
      <c r="AJ320" s="105" t="s">
        <v>55</v>
      </c>
      <c r="AL320" s="109" t="s">
        <v>49</v>
      </c>
      <c r="AM320" s="109" t="s">
        <v>55</v>
      </c>
      <c r="AQ320" s="105" t="s">
        <v>95</v>
      </c>
      <c r="BC320" s="110">
        <f>SUM(BC321:BC458)</f>
        <v>0</v>
      </c>
    </row>
    <row r="321" spans="1:57" s="2" customFormat="1" ht="39.75" customHeight="1">
      <c r="A321" s="29"/>
      <c r="B321" s="113"/>
      <c r="C321" s="114">
        <v>39</v>
      </c>
      <c r="D321" s="114" t="s">
        <v>97</v>
      </c>
      <c r="E321" s="115" t="s">
        <v>261</v>
      </c>
      <c r="F321" s="116" t="s">
        <v>262</v>
      </c>
      <c r="G321" s="117" t="s">
        <v>140</v>
      </c>
      <c r="H321" s="118">
        <v>57.15</v>
      </c>
      <c r="I321" s="1165"/>
      <c r="J321" s="118"/>
      <c r="K321" s="119"/>
      <c r="L321" s="30"/>
      <c r="M321" s="1359"/>
      <c r="N321" s="152"/>
      <c r="O321" s="152"/>
      <c r="P321" s="152"/>
      <c r="Q321" s="152"/>
      <c r="R321" s="152"/>
      <c r="S321" s="29"/>
      <c r="T321" s="29"/>
      <c r="U321" s="29"/>
      <c r="V321" s="29"/>
      <c r="W321" s="29"/>
      <c r="AJ321" s="120" t="s">
        <v>101</v>
      </c>
      <c r="AL321" s="120" t="s">
        <v>97</v>
      </c>
      <c r="AM321" s="120" t="s">
        <v>102</v>
      </c>
      <c r="AQ321" s="18" t="s">
        <v>95</v>
      </c>
      <c r="AW321" s="121" t="e">
        <f>IF(#REF!="základná",J321,0)</f>
        <v>#REF!</v>
      </c>
      <c r="AX321" s="121" t="e">
        <f>IF(#REF!="znížená",J321,0)</f>
        <v>#REF!</v>
      </c>
      <c r="AY321" s="121" t="e">
        <f>IF(#REF!="zákl. prenesená",J321,0)</f>
        <v>#REF!</v>
      </c>
      <c r="AZ321" s="121" t="e">
        <f>IF(#REF!="zníž. prenesená",J321,0)</f>
        <v>#REF!</v>
      </c>
      <c r="BA321" s="121" t="e">
        <f>IF(#REF!="nulová",J321,0)</f>
        <v>#REF!</v>
      </c>
      <c r="BB321" s="18" t="s">
        <v>102</v>
      </c>
      <c r="BC321" s="121">
        <f>ROUND(I321*H321,2)</f>
        <v>0</v>
      </c>
      <c r="BD321" s="18" t="s">
        <v>101</v>
      </c>
      <c r="BE321" s="120" t="s">
        <v>1112</v>
      </c>
    </row>
    <row r="322" spans="1:57" s="13" customFormat="1">
      <c r="B322" s="122"/>
      <c r="D322" s="123" t="s">
        <v>103</v>
      </c>
      <c r="E322" s="124" t="s">
        <v>1</v>
      </c>
      <c r="F322" s="125" t="s">
        <v>163</v>
      </c>
      <c r="H322" s="124" t="s">
        <v>1</v>
      </c>
      <c r="I322" s="1166"/>
      <c r="L322" s="122"/>
      <c r="N322" s="1043"/>
      <c r="O322" s="1043"/>
      <c r="P322" s="1043"/>
      <c r="Q322" s="1043"/>
      <c r="R322" s="1043"/>
      <c r="AL322" s="124" t="s">
        <v>103</v>
      </c>
      <c r="AM322" s="124" t="s">
        <v>102</v>
      </c>
      <c r="AN322" s="13" t="s">
        <v>55</v>
      </c>
      <c r="AO322" s="13" t="s">
        <v>20</v>
      </c>
      <c r="AP322" s="13" t="s">
        <v>50</v>
      </c>
      <c r="AQ322" s="124" t="s">
        <v>95</v>
      </c>
    </row>
    <row r="323" spans="1:57" s="14" customFormat="1">
      <c r="B323" s="127"/>
      <c r="D323" s="123" t="s">
        <v>103</v>
      </c>
      <c r="E323" s="128" t="s">
        <v>1</v>
      </c>
      <c r="F323" s="129" t="s">
        <v>1113</v>
      </c>
      <c r="H323" s="130">
        <v>57.15</v>
      </c>
      <c r="I323" s="1167"/>
      <c r="L323" s="127"/>
      <c r="N323" s="1048"/>
      <c r="O323" s="1048"/>
      <c r="P323" s="1048"/>
      <c r="Q323" s="1048"/>
      <c r="R323" s="1048"/>
      <c r="AL323" s="128" t="s">
        <v>103</v>
      </c>
      <c r="AM323" s="128" t="s">
        <v>102</v>
      </c>
      <c r="AN323" s="14" t="s">
        <v>102</v>
      </c>
      <c r="AO323" s="14" t="s">
        <v>20</v>
      </c>
      <c r="AP323" s="14" t="s">
        <v>55</v>
      </c>
      <c r="AQ323" s="128" t="s">
        <v>95</v>
      </c>
    </row>
    <row r="324" spans="1:57" s="2" customFormat="1" ht="20.25" customHeight="1">
      <c r="A324" s="29"/>
      <c r="B324" s="113"/>
      <c r="C324" s="138">
        <v>40</v>
      </c>
      <c r="D324" s="138" t="s">
        <v>265</v>
      </c>
      <c r="E324" s="139" t="s">
        <v>266</v>
      </c>
      <c r="F324" s="140" t="s">
        <v>267</v>
      </c>
      <c r="G324" s="141" t="s">
        <v>268</v>
      </c>
      <c r="H324" s="142">
        <v>60</v>
      </c>
      <c r="I324" s="1170"/>
      <c r="J324" s="142"/>
      <c r="K324" s="143"/>
      <c r="L324" s="144"/>
      <c r="M324" s="1359"/>
      <c r="N324" s="152"/>
      <c r="O324" s="152"/>
      <c r="P324" s="152"/>
      <c r="Q324" s="152"/>
      <c r="R324" s="152"/>
      <c r="S324" s="29"/>
      <c r="T324" s="29"/>
      <c r="U324" s="29"/>
      <c r="V324" s="29"/>
      <c r="W324" s="29"/>
      <c r="AJ324" s="120" t="s">
        <v>125</v>
      </c>
      <c r="AL324" s="120" t="s">
        <v>265</v>
      </c>
      <c r="AM324" s="120" t="s">
        <v>102</v>
      </c>
      <c r="AQ324" s="18" t="s">
        <v>95</v>
      </c>
      <c r="AW324" s="121" t="e">
        <f>IF(#REF!="základná",J324,0)</f>
        <v>#REF!</v>
      </c>
      <c r="AX324" s="121" t="e">
        <f>IF(#REF!="znížená",J324,0)</f>
        <v>#REF!</v>
      </c>
      <c r="AY324" s="121" t="e">
        <f>IF(#REF!="zákl. prenesená",J324,0)</f>
        <v>#REF!</v>
      </c>
      <c r="AZ324" s="121" t="e">
        <f>IF(#REF!="zníž. prenesená",J324,0)</f>
        <v>#REF!</v>
      </c>
      <c r="BA324" s="121" t="e">
        <f>IF(#REF!="nulová",J324,0)</f>
        <v>#REF!</v>
      </c>
      <c r="BB324" s="18" t="s">
        <v>102</v>
      </c>
      <c r="BC324" s="121">
        <f>ROUND(I324*H324,2)</f>
        <v>0</v>
      </c>
      <c r="BD324" s="18" t="s">
        <v>101</v>
      </c>
      <c r="BE324" s="120" t="s">
        <v>1114</v>
      </c>
    </row>
    <row r="325" spans="1:57" s="2" customFormat="1" ht="36.75" customHeight="1">
      <c r="A325" s="29"/>
      <c r="B325" s="113"/>
      <c r="C325" s="114">
        <v>41</v>
      </c>
      <c r="D325" s="114" t="s">
        <v>97</v>
      </c>
      <c r="E325" s="115" t="s">
        <v>797</v>
      </c>
      <c r="F325" s="184" t="s">
        <v>798</v>
      </c>
      <c r="G325" s="117" t="s">
        <v>134</v>
      </c>
      <c r="H325" s="118">
        <v>1210.6199999999999</v>
      </c>
      <c r="I325" s="1165"/>
      <c r="J325" s="118"/>
      <c r="K325" s="119"/>
      <c r="L325" s="30"/>
      <c r="M325" s="1359"/>
      <c r="N325" s="152"/>
      <c r="O325" s="152"/>
      <c r="P325" s="152"/>
      <c r="Q325" s="152"/>
      <c r="R325" s="152"/>
      <c r="S325" s="29"/>
      <c r="T325" s="29"/>
      <c r="U325" s="29"/>
      <c r="V325" s="29"/>
      <c r="W325" s="29"/>
      <c r="AJ325" s="120" t="s">
        <v>101</v>
      </c>
      <c r="AL325" s="120" t="s">
        <v>97</v>
      </c>
      <c r="AM325" s="120" t="s">
        <v>102</v>
      </c>
      <c r="AQ325" s="18" t="s">
        <v>95</v>
      </c>
      <c r="AW325" s="121" t="e">
        <f>IF(#REF!="základná",J325,0)</f>
        <v>#REF!</v>
      </c>
      <c r="AX325" s="121" t="e">
        <f>IF(#REF!="znížená",J325,0)</f>
        <v>#REF!</v>
      </c>
      <c r="AY325" s="121" t="e">
        <f>IF(#REF!="zákl. prenesená",J325,0)</f>
        <v>#REF!</v>
      </c>
      <c r="AZ325" s="121" t="e">
        <f>IF(#REF!="zníž. prenesená",J325,0)</f>
        <v>#REF!</v>
      </c>
      <c r="BA325" s="121" t="e">
        <f>IF(#REF!="nulová",J325,0)</f>
        <v>#REF!</v>
      </c>
      <c r="BB325" s="18" t="s">
        <v>102</v>
      </c>
      <c r="BC325" s="121">
        <f>ROUND(I325*H325,2)</f>
        <v>0</v>
      </c>
      <c r="BD325" s="18" t="s">
        <v>101</v>
      </c>
      <c r="BE325" s="120" t="s">
        <v>1115</v>
      </c>
    </row>
    <row r="326" spans="1:57" s="14" customFormat="1">
      <c r="B326" s="127"/>
      <c r="D326" s="123" t="s">
        <v>103</v>
      </c>
      <c r="E326" s="128" t="s">
        <v>1</v>
      </c>
      <c r="F326" s="129" t="s">
        <v>1116</v>
      </c>
      <c r="H326" s="130">
        <v>900.25</v>
      </c>
      <c r="I326" s="1167"/>
      <c r="L326" s="127"/>
      <c r="N326" s="1048"/>
      <c r="O326" s="1048"/>
      <c r="P326" s="1048"/>
      <c r="Q326" s="1048"/>
      <c r="R326" s="1048"/>
      <c r="AL326" s="128" t="s">
        <v>103</v>
      </c>
      <c r="AM326" s="128" t="s">
        <v>102</v>
      </c>
      <c r="AN326" s="14" t="s">
        <v>102</v>
      </c>
      <c r="AO326" s="14" t="s">
        <v>20</v>
      </c>
      <c r="AP326" s="14" t="s">
        <v>50</v>
      </c>
      <c r="AQ326" s="128" t="s">
        <v>95</v>
      </c>
    </row>
    <row r="327" spans="1:57" s="14" customFormat="1">
      <c r="B327" s="127"/>
      <c r="D327" s="123" t="s">
        <v>103</v>
      </c>
      <c r="E327" s="128" t="s">
        <v>1</v>
      </c>
      <c r="F327" s="129" t="s">
        <v>1117</v>
      </c>
      <c r="H327" s="130">
        <v>310.37</v>
      </c>
      <c r="I327" s="1167"/>
      <c r="L327" s="127"/>
      <c r="N327" s="1048"/>
      <c r="O327" s="1048"/>
      <c r="P327" s="1048"/>
      <c r="Q327" s="1048"/>
      <c r="R327" s="1048"/>
      <c r="AL327" s="128" t="s">
        <v>103</v>
      </c>
      <c r="AM327" s="128" t="s">
        <v>102</v>
      </c>
      <c r="AN327" s="14" t="s">
        <v>102</v>
      </c>
      <c r="AO327" s="14" t="s">
        <v>20</v>
      </c>
      <c r="AP327" s="14" t="s">
        <v>50</v>
      </c>
      <c r="AQ327" s="128" t="s">
        <v>95</v>
      </c>
    </row>
    <row r="328" spans="1:57" s="15" customFormat="1">
      <c r="B328" s="133"/>
      <c r="D328" s="123" t="s">
        <v>103</v>
      </c>
      <c r="E328" s="134" t="s">
        <v>1</v>
      </c>
      <c r="F328" s="135" t="s">
        <v>131</v>
      </c>
      <c r="H328" s="136">
        <v>1210.6199999999999</v>
      </c>
      <c r="I328" s="1168"/>
      <c r="L328" s="133"/>
      <c r="N328" s="1053"/>
      <c r="O328" s="1053"/>
      <c r="P328" s="1053"/>
      <c r="Q328" s="1053"/>
      <c r="R328" s="1053"/>
      <c r="AL328" s="134" t="s">
        <v>103</v>
      </c>
      <c r="AM328" s="134" t="s">
        <v>102</v>
      </c>
      <c r="AN328" s="15" t="s">
        <v>101</v>
      </c>
      <c r="AO328" s="15" t="s">
        <v>20</v>
      </c>
      <c r="AP328" s="15" t="s">
        <v>55</v>
      </c>
      <c r="AQ328" s="134" t="s">
        <v>95</v>
      </c>
    </row>
    <row r="329" spans="1:57" s="2" customFormat="1" ht="44.25" customHeight="1">
      <c r="A329" s="29"/>
      <c r="B329" s="113"/>
      <c r="C329" s="114">
        <v>42</v>
      </c>
      <c r="D329" s="114" t="s">
        <v>97</v>
      </c>
      <c r="E329" s="115" t="s">
        <v>805</v>
      </c>
      <c r="F329" s="116" t="s">
        <v>806</v>
      </c>
      <c r="G329" s="117" t="s">
        <v>134</v>
      </c>
      <c r="H329" s="118">
        <v>6053.1</v>
      </c>
      <c r="I329" s="1165"/>
      <c r="J329" s="118"/>
      <c r="K329" s="119"/>
      <c r="L329" s="30"/>
      <c r="M329" s="1359"/>
      <c r="N329" s="152"/>
      <c r="O329" s="152"/>
      <c r="P329" s="152"/>
      <c r="Q329" s="152"/>
      <c r="R329" s="152"/>
      <c r="S329" s="29"/>
      <c r="T329" s="29"/>
      <c r="U329" s="29"/>
      <c r="V329" s="29"/>
      <c r="W329" s="29"/>
      <c r="AJ329" s="120" t="s">
        <v>101</v>
      </c>
      <c r="AL329" s="120" t="s">
        <v>97</v>
      </c>
      <c r="AM329" s="120" t="s">
        <v>102</v>
      </c>
      <c r="AQ329" s="18" t="s">
        <v>95</v>
      </c>
      <c r="AW329" s="121" t="e">
        <f>IF(#REF!="základná",J329,0)</f>
        <v>#REF!</v>
      </c>
      <c r="AX329" s="121" t="e">
        <f>IF(#REF!="znížená",J329,0)</f>
        <v>#REF!</v>
      </c>
      <c r="AY329" s="121" t="e">
        <f>IF(#REF!="zákl. prenesená",J329,0)</f>
        <v>#REF!</v>
      </c>
      <c r="AZ329" s="121" t="e">
        <f>IF(#REF!="zníž. prenesená",J329,0)</f>
        <v>#REF!</v>
      </c>
      <c r="BA329" s="121" t="e">
        <f>IF(#REF!="nulová",J329,0)</f>
        <v>#REF!</v>
      </c>
      <c r="BB329" s="18" t="s">
        <v>102</v>
      </c>
      <c r="BC329" s="121">
        <f>ROUND(I329*H329,2)</f>
        <v>0</v>
      </c>
      <c r="BD329" s="18" t="s">
        <v>101</v>
      </c>
      <c r="BE329" s="120" t="s">
        <v>1118</v>
      </c>
    </row>
    <row r="330" spans="1:57" s="14" customFormat="1">
      <c r="B330" s="127"/>
      <c r="D330" s="123" t="s">
        <v>103</v>
      </c>
      <c r="F330" s="164" t="s">
        <v>2664</v>
      </c>
      <c r="H330" s="130">
        <v>6053.1</v>
      </c>
      <c r="I330" s="1167"/>
      <c r="L330" s="127"/>
      <c r="N330" s="1048"/>
      <c r="O330" s="1048"/>
      <c r="P330" s="1048"/>
      <c r="Q330" s="1048"/>
      <c r="R330" s="1048"/>
      <c r="AL330" s="128" t="s">
        <v>103</v>
      </c>
      <c r="AM330" s="128" t="s">
        <v>102</v>
      </c>
      <c r="AN330" s="14" t="s">
        <v>102</v>
      </c>
      <c r="AO330" s="14" t="s">
        <v>2</v>
      </c>
      <c r="AP330" s="14" t="s">
        <v>55</v>
      </c>
      <c r="AQ330" s="128" t="s">
        <v>95</v>
      </c>
    </row>
    <row r="331" spans="1:57" s="2" customFormat="1" ht="33" customHeight="1">
      <c r="A331" s="29"/>
      <c r="B331" s="113"/>
      <c r="C331" s="114">
        <v>43</v>
      </c>
      <c r="D331" s="114" t="s">
        <v>97</v>
      </c>
      <c r="E331" s="115" t="s">
        <v>808</v>
      </c>
      <c r="F331" s="116" t="s">
        <v>809</v>
      </c>
      <c r="G331" s="117" t="s">
        <v>134</v>
      </c>
      <c r="H331" s="118">
        <v>1210.6199999999999</v>
      </c>
      <c r="I331" s="1165"/>
      <c r="J331" s="118"/>
      <c r="K331" s="119"/>
      <c r="L331" s="30"/>
      <c r="M331" s="1359"/>
      <c r="N331" s="152"/>
      <c r="O331" s="152"/>
      <c r="P331" s="152"/>
      <c r="Q331" s="152"/>
      <c r="R331" s="152"/>
      <c r="S331" s="29"/>
      <c r="T331" s="29"/>
      <c r="U331" s="29"/>
      <c r="V331" s="29"/>
      <c r="W331" s="29"/>
      <c r="AJ331" s="120" t="s">
        <v>101</v>
      </c>
      <c r="AL331" s="120" t="s">
        <v>97</v>
      </c>
      <c r="AM331" s="120" t="s">
        <v>102</v>
      </c>
      <c r="AQ331" s="18" t="s">
        <v>95</v>
      </c>
      <c r="AW331" s="121" t="e">
        <f>IF(#REF!="základná",J331,0)</f>
        <v>#REF!</v>
      </c>
      <c r="AX331" s="121" t="e">
        <f>IF(#REF!="znížená",J331,0)</f>
        <v>#REF!</v>
      </c>
      <c r="AY331" s="121" t="e">
        <f>IF(#REF!="zákl. prenesená",J331,0)</f>
        <v>#REF!</v>
      </c>
      <c r="AZ331" s="121" t="e">
        <f>IF(#REF!="zníž. prenesená",J331,0)</f>
        <v>#REF!</v>
      </c>
      <c r="BA331" s="121" t="e">
        <f>IF(#REF!="nulová",J331,0)</f>
        <v>#REF!</v>
      </c>
      <c r="BB331" s="18" t="s">
        <v>102</v>
      </c>
      <c r="BC331" s="121">
        <f>ROUND(I331*H331,2)</f>
        <v>0</v>
      </c>
      <c r="BD331" s="18" t="s">
        <v>101</v>
      </c>
      <c r="BE331" s="120" t="s">
        <v>1119</v>
      </c>
    </row>
    <row r="332" spans="1:57" s="2" customFormat="1" ht="27.75" customHeight="1">
      <c r="A332" s="29"/>
      <c r="B332" s="113"/>
      <c r="C332" s="114">
        <v>44</v>
      </c>
      <c r="D332" s="114" t="s">
        <v>97</v>
      </c>
      <c r="E332" s="115" t="s">
        <v>292</v>
      </c>
      <c r="F332" s="184" t="s">
        <v>293</v>
      </c>
      <c r="G332" s="117" t="s">
        <v>134</v>
      </c>
      <c r="H332" s="118">
        <v>772.7</v>
      </c>
      <c r="I332" s="1165"/>
      <c r="J332" s="118"/>
      <c r="K332" s="119"/>
      <c r="L332" s="30"/>
      <c r="M332" s="1359"/>
      <c r="N332" s="152"/>
      <c r="O332" s="152"/>
      <c r="P332" s="152"/>
      <c r="Q332" s="152"/>
      <c r="R332" s="152"/>
      <c r="S332" s="29"/>
      <c r="T332" s="29"/>
      <c r="U332" s="29"/>
      <c r="V332" s="29"/>
      <c r="W332" s="29"/>
      <c r="AJ332" s="120" t="s">
        <v>101</v>
      </c>
      <c r="AL332" s="120" t="s">
        <v>97</v>
      </c>
      <c r="AM332" s="120" t="s">
        <v>102</v>
      </c>
      <c r="AQ332" s="18" t="s">
        <v>95</v>
      </c>
      <c r="AW332" s="121" t="e">
        <f>IF(#REF!="základná",J332,0)</f>
        <v>#REF!</v>
      </c>
      <c r="AX332" s="121" t="e">
        <f>IF(#REF!="znížená",J332,0)</f>
        <v>#REF!</v>
      </c>
      <c r="AY332" s="121" t="e">
        <f>IF(#REF!="zákl. prenesená",J332,0)</f>
        <v>#REF!</v>
      </c>
      <c r="AZ332" s="121" t="e">
        <f>IF(#REF!="zníž. prenesená",J332,0)</f>
        <v>#REF!</v>
      </c>
      <c r="BA332" s="121" t="e">
        <f>IF(#REF!="nulová",J332,0)</f>
        <v>#REF!</v>
      </c>
      <c r="BB332" s="18" t="s">
        <v>102</v>
      </c>
      <c r="BC332" s="121">
        <f>ROUND(I332*H332,2)</f>
        <v>0</v>
      </c>
      <c r="BD332" s="18" t="s">
        <v>101</v>
      </c>
      <c r="BE332" s="120" t="s">
        <v>1120</v>
      </c>
    </row>
    <row r="333" spans="1:57" s="13" customFormat="1">
      <c r="B333" s="122"/>
      <c r="D333" s="123" t="s">
        <v>103</v>
      </c>
      <c r="E333" s="124" t="s">
        <v>1</v>
      </c>
      <c r="F333" s="125" t="s">
        <v>994</v>
      </c>
      <c r="H333" s="124" t="s">
        <v>1</v>
      </c>
      <c r="I333" s="1166"/>
      <c r="L333" s="122"/>
      <c r="N333" s="1043"/>
      <c r="O333" s="1043"/>
      <c r="P333" s="1043"/>
      <c r="Q333" s="1043"/>
      <c r="R333" s="1043"/>
      <c r="AL333" s="124" t="s">
        <v>103</v>
      </c>
      <c r="AM333" s="124" t="s">
        <v>102</v>
      </c>
      <c r="AN333" s="13" t="s">
        <v>55</v>
      </c>
      <c r="AO333" s="13" t="s">
        <v>20</v>
      </c>
      <c r="AP333" s="13" t="s">
        <v>50</v>
      </c>
      <c r="AQ333" s="124" t="s">
        <v>95</v>
      </c>
    </row>
    <row r="334" spans="1:57" s="14" customFormat="1">
      <c r="B334" s="127"/>
      <c r="D334" s="123" t="s">
        <v>103</v>
      </c>
      <c r="E334" s="128" t="s">
        <v>1</v>
      </c>
      <c r="F334" s="129" t="s">
        <v>1121</v>
      </c>
      <c r="H334" s="130">
        <v>1329.3</v>
      </c>
      <c r="I334" s="1167"/>
      <c r="L334" s="127"/>
      <c r="N334" s="1048"/>
      <c r="O334" s="1048"/>
      <c r="P334" s="1048"/>
      <c r="Q334" s="1048"/>
      <c r="R334" s="1048"/>
      <c r="AL334" s="128" t="s">
        <v>103</v>
      </c>
      <c r="AM334" s="128" t="s">
        <v>102</v>
      </c>
      <c r="AN334" s="14" t="s">
        <v>102</v>
      </c>
      <c r="AO334" s="14" t="s">
        <v>20</v>
      </c>
      <c r="AP334" s="14" t="s">
        <v>50</v>
      </c>
      <c r="AQ334" s="128" t="s">
        <v>95</v>
      </c>
    </row>
    <row r="335" spans="1:57" s="14" customFormat="1" ht="33.75">
      <c r="B335" s="127"/>
      <c r="D335" s="123" t="s">
        <v>103</v>
      </c>
      <c r="E335" s="128" t="s">
        <v>1</v>
      </c>
      <c r="F335" s="129" t="s">
        <v>1122</v>
      </c>
      <c r="H335" s="130">
        <v>-922.5</v>
      </c>
      <c r="I335" s="1167"/>
      <c r="L335" s="127"/>
      <c r="N335" s="1048"/>
      <c r="O335" s="1048"/>
      <c r="P335" s="1048"/>
      <c r="Q335" s="1048"/>
      <c r="R335" s="1048"/>
      <c r="AL335" s="128" t="s">
        <v>103</v>
      </c>
      <c r="AM335" s="128" t="s">
        <v>102</v>
      </c>
      <c r="AN335" s="14" t="s">
        <v>102</v>
      </c>
      <c r="AO335" s="14" t="s">
        <v>20</v>
      </c>
      <c r="AP335" s="14" t="s">
        <v>50</v>
      </c>
      <c r="AQ335" s="128" t="s">
        <v>95</v>
      </c>
    </row>
    <row r="336" spans="1:57" s="13" customFormat="1">
      <c r="B336" s="122"/>
      <c r="D336" s="123" t="s">
        <v>103</v>
      </c>
      <c r="E336" s="124" t="s">
        <v>1</v>
      </c>
      <c r="F336" s="125" t="s">
        <v>990</v>
      </c>
      <c r="H336" s="124" t="s">
        <v>1</v>
      </c>
      <c r="I336" s="1166"/>
      <c r="L336" s="122"/>
      <c r="N336" s="1043"/>
      <c r="O336" s="1043"/>
      <c r="P336" s="1043"/>
      <c r="Q336" s="1043"/>
      <c r="R336" s="1043"/>
      <c r="AL336" s="124" t="s">
        <v>103</v>
      </c>
      <c r="AM336" s="124" t="s">
        <v>102</v>
      </c>
      <c r="AN336" s="13" t="s">
        <v>55</v>
      </c>
      <c r="AO336" s="13" t="s">
        <v>20</v>
      </c>
      <c r="AP336" s="13" t="s">
        <v>50</v>
      </c>
      <c r="AQ336" s="124" t="s">
        <v>95</v>
      </c>
    </row>
    <row r="337" spans="1:57" s="14" customFormat="1">
      <c r="B337" s="127"/>
      <c r="D337" s="123" t="s">
        <v>103</v>
      </c>
      <c r="E337" s="128" t="s">
        <v>1</v>
      </c>
      <c r="F337" s="129" t="s">
        <v>1123</v>
      </c>
      <c r="H337" s="130">
        <v>365.9</v>
      </c>
      <c r="I337" s="1167"/>
      <c r="L337" s="127"/>
      <c r="N337" s="1048"/>
      <c r="O337" s="1048"/>
      <c r="P337" s="1048"/>
      <c r="Q337" s="1048"/>
      <c r="R337" s="1048"/>
      <c r="AL337" s="128" t="s">
        <v>103</v>
      </c>
      <c r="AM337" s="128" t="s">
        <v>102</v>
      </c>
      <c r="AN337" s="14" t="s">
        <v>102</v>
      </c>
      <c r="AO337" s="14" t="s">
        <v>20</v>
      </c>
      <c r="AP337" s="14" t="s">
        <v>50</v>
      </c>
      <c r="AQ337" s="128" t="s">
        <v>95</v>
      </c>
    </row>
    <row r="338" spans="1:57" s="15" customFormat="1">
      <c r="B338" s="133"/>
      <c r="D338" s="123" t="s">
        <v>103</v>
      </c>
      <c r="E338" s="134" t="s">
        <v>1</v>
      </c>
      <c r="F338" s="135" t="s">
        <v>131</v>
      </c>
      <c r="H338" s="136">
        <v>772.7</v>
      </c>
      <c r="I338" s="1168"/>
      <c r="L338" s="133"/>
      <c r="N338" s="1053"/>
      <c r="O338" s="1053"/>
      <c r="P338" s="1053"/>
      <c r="Q338" s="1053"/>
      <c r="R338" s="1053"/>
      <c r="AL338" s="134" t="s">
        <v>103</v>
      </c>
      <c r="AM338" s="134" t="s">
        <v>102</v>
      </c>
      <c r="AN338" s="15" t="s">
        <v>101</v>
      </c>
      <c r="AO338" s="15" t="s">
        <v>20</v>
      </c>
      <c r="AP338" s="15" t="s">
        <v>55</v>
      </c>
      <c r="AQ338" s="134" t="s">
        <v>95</v>
      </c>
    </row>
    <row r="339" spans="1:57" s="2" customFormat="1" ht="34.5" customHeight="1">
      <c r="A339" s="29"/>
      <c r="B339" s="113"/>
      <c r="C339" s="114">
        <v>45</v>
      </c>
      <c r="D339" s="114" t="s">
        <v>97</v>
      </c>
      <c r="E339" s="115" t="s">
        <v>1124</v>
      </c>
      <c r="F339" s="184" t="s">
        <v>1125</v>
      </c>
      <c r="G339" s="117" t="s">
        <v>134</v>
      </c>
      <c r="H339" s="118">
        <v>922.5</v>
      </c>
      <c r="I339" s="1165"/>
      <c r="J339" s="118"/>
      <c r="K339" s="119"/>
      <c r="L339" s="30"/>
      <c r="M339" s="1359"/>
      <c r="N339" s="152"/>
      <c r="O339" s="152"/>
      <c r="P339" s="152"/>
      <c r="Q339" s="152"/>
      <c r="R339" s="152"/>
      <c r="S339" s="29"/>
      <c r="T339" s="29"/>
      <c r="U339" s="29"/>
      <c r="V339" s="29"/>
      <c r="W339" s="29"/>
      <c r="AJ339" s="120" t="s">
        <v>101</v>
      </c>
      <c r="AL339" s="120" t="s">
        <v>97</v>
      </c>
      <c r="AM339" s="120" t="s">
        <v>102</v>
      </c>
      <c r="AQ339" s="18" t="s">
        <v>95</v>
      </c>
      <c r="AW339" s="121" t="e">
        <f>IF(#REF!="základná",J339,0)</f>
        <v>#REF!</v>
      </c>
      <c r="AX339" s="121" t="e">
        <f>IF(#REF!="znížená",J339,0)</f>
        <v>#REF!</v>
      </c>
      <c r="AY339" s="121" t="e">
        <f>IF(#REF!="zákl. prenesená",J339,0)</f>
        <v>#REF!</v>
      </c>
      <c r="AZ339" s="121" t="e">
        <f>IF(#REF!="zníž. prenesená",J339,0)</f>
        <v>#REF!</v>
      </c>
      <c r="BA339" s="121" t="e">
        <f>IF(#REF!="nulová",J339,0)</f>
        <v>#REF!</v>
      </c>
      <c r="BB339" s="18" t="s">
        <v>102</v>
      </c>
      <c r="BC339" s="121">
        <f>ROUND(I339*H339,2)</f>
        <v>0</v>
      </c>
      <c r="BD339" s="18" t="s">
        <v>101</v>
      </c>
      <c r="BE339" s="120" t="s">
        <v>1126</v>
      </c>
    </row>
    <row r="340" spans="1:57" s="13" customFormat="1">
      <c r="B340" s="122"/>
      <c r="D340" s="123" t="s">
        <v>103</v>
      </c>
      <c r="E340" s="124" t="s">
        <v>1</v>
      </c>
      <c r="F340" s="125" t="s">
        <v>994</v>
      </c>
      <c r="H340" s="124" t="s">
        <v>1</v>
      </c>
      <c r="I340" s="1166"/>
      <c r="L340" s="122"/>
      <c r="N340" s="1043"/>
      <c r="O340" s="1043"/>
      <c r="P340" s="1043"/>
      <c r="Q340" s="1043"/>
      <c r="R340" s="1043"/>
      <c r="AL340" s="124" t="s">
        <v>103</v>
      </c>
      <c r="AM340" s="124" t="s">
        <v>102</v>
      </c>
      <c r="AN340" s="13" t="s">
        <v>55</v>
      </c>
      <c r="AO340" s="13" t="s">
        <v>20</v>
      </c>
      <c r="AP340" s="13" t="s">
        <v>50</v>
      </c>
      <c r="AQ340" s="124" t="s">
        <v>95</v>
      </c>
    </row>
    <row r="341" spans="1:57" s="14" customFormat="1" ht="22.5">
      <c r="B341" s="127"/>
      <c r="D341" s="123" t="s">
        <v>103</v>
      </c>
      <c r="E341" s="128" t="s">
        <v>1</v>
      </c>
      <c r="F341" s="129" t="s">
        <v>1127</v>
      </c>
      <c r="H341" s="130">
        <v>922.5</v>
      </c>
      <c r="I341" s="1167"/>
      <c r="L341" s="127"/>
      <c r="N341" s="1048"/>
      <c r="O341" s="1048"/>
      <c r="P341" s="1048"/>
      <c r="Q341" s="1048"/>
      <c r="R341" s="1048"/>
      <c r="AL341" s="128" t="s">
        <v>103</v>
      </c>
      <c r="AM341" s="128" t="s">
        <v>102</v>
      </c>
      <c r="AN341" s="14" t="s">
        <v>102</v>
      </c>
      <c r="AO341" s="14" t="s">
        <v>20</v>
      </c>
      <c r="AP341" s="14" t="s">
        <v>55</v>
      </c>
      <c r="AQ341" s="128" t="s">
        <v>95</v>
      </c>
    </row>
    <row r="342" spans="1:57" s="14" customFormat="1" ht="27.75" customHeight="1">
      <c r="B342" s="127"/>
      <c r="C342" s="114">
        <v>201</v>
      </c>
      <c r="D342" s="114" t="s">
        <v>97</v>
      </c>
      <c r="E342" s="115" t="s">
        <v>2595</v>
      </c>
      <c r="F342" s="116" t="s">
        <v>2596</v>
      </c>
      <c r="G342" s="117" t="s">
        <v>134</v>
      </c>
      <c r="H342" s="118">
        <v>206.41</v>
      </c>
      <c r="I342" s="1165"/>
      <c r="J342" s="118"/>
      <c r="L342" s="127"/>
      <c r="N342" s="1398"/>
      <c r="O342" s="1048"/>
      <c r="P342" s="1048"/>
      <c r="Q342" s="1048"/>
      <c r="R342" s="1048"/>
      <c r="AL342" s="128"/>
      <c r="AM342" s="128"/>
      <c r="AQ342" s="128"/>
    </row>
    <row r="343" spans="1:57" s="14" customFormat="1">
      <c r="B343" s="127"/>
      <c r="D343" s="123" t="s">
        <v>103</v>
      </c>
      <c r="E343" s="128"/>
      <c r="F343" s="129" t="s">
        <v>2599</v>
      </c>
      <c r="H343" s="130">
        <v>206.41</v>
      </c>
      <c r="I343" s="1167"/>
      <c r="L343" s="127"/>
      <c r="N343" s="1048"/>
      <c r="O343" s="1048"/>
      <c r="P343" s="1048"/>
      <c r="Q343" s="1048"/>
      <c r="R343" s="1048"/>
      <c r="AL343" s="128"/>
      <c r="AM343" s="128"/>
      <c r="AQ343" s="128"/>
    </row>
    <row r="344" spans="1:57" s="14" customFormat="1" ht="32.25" customHeight="1">
      <c r="B344" s="127"/>
      <c r="C344" s="114">
        <v>202</v>
      </c>
      <c r="D344" s="114" t="s">
        <v>97</v>
      </c>
      <c r="E344" s="115" t="s">
        <v>2591</v>
      </c>
      <c r="F344" s="116" t="s">
        <v>2592</v>
      </c>
      <c r="G344" s="117" t="s">
        <v>134</v>
      </c>
      <c r="H344" s="118">
        <v>1477.21</v>
      </c>
      <c r="I344" s="1165"/>
      <c r="J344" s="118"/>
      <c r="L344" s="127"/>
      <c r="N344" s="1398"/>
      <c r="O344" s="1048"/>
      <c r="P344" s="1048"/>
      <c r="Q344" s="1048"/>
      <c r="R344" s="1048"/>
      <c r="AL344" s="128"/>
      <c r="AM344" s="128"/>
      <c r="AQ344" s="128"/>
    </row>
    <row r="345" spans="1:57" s="14" customFormat="1" ht="22.5">
      <c r="B345" s="127"/>
      <c r="D345" s="123" t="s">
        <v>103</v>
      </c>
      <c r="E345" s="128" t="s">
        <v>1</v>
      </c>
      <c r="F345" s="125" t="s">
        <v>2594</v>
      </c>
      <c r="I345" s="1167"/>
      <c r="L345" s="127"/>
      <c r="N345" s="1048"/>
      <c r="O345" s="1048"/>
      <c r="P345" s="1048"/>
      <c r="Q345" s="1048"/>
      <c r="R345" s="1048"/>
      <c r="AL345" s="128"/>
      <c r="AM345" s="128"/>
      <c r="AQ345" s="128"/>
    </row>
    <row r="346" spans="1:57" s="14" customFormat="1">
      <c r="B346" s="127"/>
      <c r="D346" s="123" t="s">
        <v>103</v>
      </c>
      <c r="E346" s="128"/>
      <c r="F346" s="1080">
        <v>1111.51</v>
      </c>
      <c r="H346" s="130">
        <v>1111.51</v>
      </c>
      <c r="I346" s="1167"/>
      <c r="L346" s="127"/>
      <c r="N346" s="1048"/>
      <c r="O346" s="1048"/>
      <c r="P346" s="1048"/>
      <c r="Q346" s="1048"/>
      <c r="R346" s="1048"/>
      <c r="AL346" s="128"/>
      <c r="AM346" s="128"/>
      <c r="AQ346" s="128"/>
    </row>
    <row r="347" spans="1:57" s="14" customFormat="1">
      <c r="B347" s="127"/>
      <c r="D347" s="123" t="s">
        <v>103</v>
      </c>
      <c r="E347" s="128"/>
      <c r="F347" s="125" t="s">
        <v>2593</v>
      </c>
      <c r="I347" s="1167"/>
      <c r="L347" s="127"/>
      <c r="N347" s="1048"/>
      <c r="O347" s="1048"/>
      <c r="P347" s="1048"/>
      <c r="Q347" s="1048"/>
      <c r="R347" s="1048"/>
      <c r="AL347" s="128"/>
      <c r="AM347" s="128"/>
      <c r="AQ347" s="128"/>
    </row>
    <row r="348" spans="1:57" s="14" customFormat="1">
      <c r="B348" s="127"/>
      <c r="D348" s="123" t="s">
        <v>103</v>
      </c>
      <c r="E348" s="128"/>
      <c r="F348" s="1080">
        <v>365.7</v>
      </c>
      <c r="H348" s="130">
        <v>365.7</v>
      </c>
      <c r="I348" s="1167"/>
      <c r="L348" s="127"/>
      <c r="N348" s="1048"/>
      <c r="O348" s="1048"/>
      <c r="P348" s="1048"/>
      <c r="Q348" s="1048"/>
      <c r="R348" s="1048"/>
      <c r="AL348" s="128"/>
      <c r="AM348" s="128"/>
      <c r="AQ348" s="128"/>
    </row>
    <row r="349" spans="1:57" s="14" customFormat="1">
      <c r="B349" s="127"/>
      <c r="D349" s="123" t="s">
        <v>103</v>
      </c>
      <c r="E349" s="128"/>
      <c r="F349" s="135" t="s">
        <v>131</v>
      </c>
      <c r="H349" s="136">
        <v>1477.21</v>
      </c>
      <c r="I349" s="1167"/>
      <c r="L349" s="127"/>
      <c r="N349" s="1048"/>
      <c r="O349" s="1048"/>
      <c r="P349" s="1048"/>
      <c r="Q349" s="1048"/>
      <c r="R349" s="1048"/>
      <c r="AL349" s="128"/>
      <c r="AM349" s="128"/>
      <c r="AQ349" s="128"/>
    </row>
    <row r="350" spans="1:57" s="2" customFormat="1" ht="18.75" customHeight="1">
      <c r="A350" s="29"/>
      <c r="B350" s="113"/>
      <c r="C350" s="114">
        <v>46</v>
      </c>
      <c r="D350" s="114" t="s">
        <v>97</v>
      </c>
      <c r="E350" s="115" t="s">
        <v>297</v>
      </c>
      <c r="F350" s="116" t="s">
        <v>298</v>
      </c>
      <c r="G350" s="117" t="s">
        <v>140</v>
      </c>
      <c r="H350" s="118">
        <v>159</v>
      </c>
      <c r="I350" s="1165"/>
      <c r="J350" s="118"/>
      <c r="K350" s="119"/>
      <c r="L350" s="30"/>
      <c r="M350" s="1359"/>
      <c r="N350" s="152"/>
      <c r="O350" s="152"/>
      <c r="P350" s="152"/>
      <c r="Q350" s="152"/>
      <c r="R350" s="152"/>
      <c r="S350" s="29"/>
      <c r="T350" s="29"/>
      <c r="U350" s="29"/>
      <c r="V350" s="29"/>
      <c r="W350" s="29"/>
      <c r="AJ350" s="120" t="s">
        <v>101</v>
      </c>
      <c r="AL350" s="120" t="s">
        <v>97</v>
      </c>
      <c r="AM350" s="120" t="s">
        <v>102</v>
      </c>
      <c r="AQ350" s="18" t="s">
        <v>95</v>
      </c>
      <c r="AW350" s="121" t="e">
        <f>IF(#REF!="základná",J350,0)</f>
        <v>#REF!</v>
      </c>
      <c r="AX350" s="121" t="e">
        <f>IF(#REF!="znížená",J350,0)</f>
        <v>#REF!</v>
      </c>
      <c r="AY350" s="121" t="e">
        <f>IF(#REF!="zákl. prenesená",J350,0)</f>
        <v>#REF!</v>
      </c>
      <c r="AZ350" s="121" t="e">
        <f>IF(#REF!="zníž. prenesená",J350,0)</f>
        <v>#REF!</v>
      </c>
      <c r="BA350" s="121" t="e">
        <f>IF(#REF!="nulová",J350,0)</f>
        <v>#REF!</v>
      </c>
      <c r="BB350" s="18" t="s">
        <v>102</v>
      </c>
      <c r="BC350" s="121">
        <f>ROUND(I350*H350,2)</f>
        <v>0</v>
      </c>
      <c r="BD350" s="18" t="s">
        <v>101</v>
      </c>
      <c r="BE350" s="120" t="s">
        <v>1128</v>
      </c>
    </row>
    <row r="351" spans="1:57" s="14" customFormat="1">
      <c r="B351" s="127"/>
      <c r="D351" s="123" t="s">
        <v>103</v>
      </c>
      <c r="E351" s="128" t="s">
        <v>1</v>
      </c>
      <c r="F351" s="129" t="s">
        <v>1129</v>
      </c>
      <c r="H351" s="130">
        <v>159</v>
      </c>
      <c r="I351" s="1167"/>
      <c r="L351" s="127"/>
      <c r="N351" s="1048"/>
      <c r="O351" s="1048"/>
      <c r="P351" s="1048"/>
      <c r="Q351" s="1048"/>
      <c r="R351" s="1048"/>
      <c r="AL351" s="128" t="s">
        <v>103</v>
      </c>
      <c r="AM351" s="128" t="s">
        <v>102</v>
      </c>
      <c r="AN351" s="14" t="s">
        <v>102</v>
      </c>
      <c r="AO351" s="14" t="s">
        <v>20</v>
      </c>
      <c r="AP351" s="14" t="s">
        <v>55</v>
      </c>
      <c r="AQ351" s="128" t="s">
        <v>95</v>
      </c>
    </row>
    <row r="352" spans="1:57" s="2" customFormat="1" ht="26.25" customHeight="1">
      <c r="A352" s="29"/>
      <c r="B352" s="113"/>
      <c r="C352" s="114">
        <v>47</v>
      </c>
      <c r="D352" s="114" t="s">
        <v>97</v>
      </c>
      <c r="E352" s="115" t="s">
        <v>302</v>
      </c>
      <c r="F352" s="116" t="s">
        <v>303</v>
      </c>
      <c r="G352" s="117" t="s">
        <v>140</v>
      </c>
      <c r="H352" s="118">
        <v>268.88</v>
      </c>
      <c r="I352" s="1165"/>
      <c r="J352" s="118"/>
      <c r="K352" s="119"/>
      <c r="L352" s="30"/>
      <c r="M352" s="1359"/>
      <c r="N352" s="152"/>
      <c r="O352" s="152"/>
      <c r="P352" s="152"/>
      <c r="Q352" s="152"/>
      <c r="R352" s="152"/>
      <c r="S352" s="29"/>
      <c r="T352" s="29"/>
      <c r="U352" s="29"/>
      <c r="V352" s="29"/>
      <c r="W352" s="29"/>
      <c r="AJ352" s="120" t="s">
        <v>101</v>
      </c>
      <c r="AL352" s="120" t="s">
        <v>97</v>
      </c>
      <c r="AM352" s="120" t="s">
        <v>102</v>
      </c>
      <c r="AQ352" s="18" t="s">
        <v>95</v>
      </c>
      <c r="AW352" s="121" t="e">
        <f>IF(#REF!="základná",J352,0)</f>
        <v>#REF!</v>
      </c>
      <c r="AX352" s="121" t="e">
        <f>IF(#REF!="znížená",J352,0)</f>
        <v>#REF!</v>
      </c>
      <c r="AY352" s="121" t="e">
        <f>IF(#REF!="zákl. prenesená",J352,0)</f>
        <v>#REF!</v>
      </c>
      <c r="AZ352" s="121" t="e">
        <f>IF(#REF!="zníž. prenesená",J352,0)</f>
        <v>#REF!</v>
      </c>
      <c r="BA352" s="121" t="e">
        <f>IF(#REF!="nulová",J352,0)</f>
        <v>#REF!</v>
      </c>
      <c r="BB352" s="18" t="s">
        <v>102</v>
      </c>
      <c r="BC352" s="121">
        <f>ROUND(I352*H352,2)</f>
        <v>0</v>
      </c>
      <c r="BD352" s="18" t="s">
        <v>101</v>
      </c>
      <c r="BE352" s="120" t="s">
        <v>1130</v>
      </c>
    </row>
    <row r="353" spans="1:57" s="13" customFormat="1">
      <c r="B353" s="122"/>
      <c r="D353" s="123" t="s">
        <v>103</v>
      </c>
      <c r="E353" s="124" t="s">
        <v>1</v>
      </c>
      <c r="F353" s="125" t="s">
        <v>1131</v>
      </c>
      <c r="H353" s="124" t="s">
        <v>1</v>
      </c>
      <c r="I353" s="1166"/>
      <c r="L353" s="122"/>
      <c r="N353" s="1043"/>
      <c r="O353" s="1043"/>
      <c r="P353" s="1043"/>
      <c r="Q353" s="1043"/>
      <c r="R353" s="1043"/>
      <c r="AL353" s="124" t="s">
        <v>103</v>
      </c>
      <c r="AM353" s="124" t="s">
        <v>102</v>
      </c>
      <c r="AN353" s="13" t="s">
        <v>55</v>
      </c>
      <c r="AO353" s="13" t="s">
        <v>20</v>
      </c>
      <c r="AP353" s="13" t="s">
        <v>50</v>
      </c>
      <c r="AQ353" s="124" t="s">
        <v>95</v>
      </c>
    </row>
    <row r="354" spans="1:57" s="14" customFormat="1">
      <c r="B354" s="127"/>
      <c r="D354" s="123" t="s">
        <v>103</v>
      </c>
      <c r="E354" s="128" t="s">
        <v>1</v>
      </c>
      <c r="F354" s="129" t="s">
        <v>1132</v>
      </c>
      <c r="H354" s="130">
        <v>44.28</v>
      </c>
      <c r="I354" s="1167"/>
      <c r="L354" s="127"/>
      <c r="N354" s="1048"/>
      <c r="O354" s="1048"/>
      <c r="P354" s="1048"/>
      <c r="Q354" s="1048"/>
      <c r="R354" s="1048"/>
      <c r="AL354" s="128" t="s">
        <v>103</v>
      </c>
      <c r="AM354" s="128" t="s">
        <v>102</v>
      </c>
      <c r="AN354" s="14" t="s">
        <v>102</v>
      </c>
      <c r="AO354" s="14" t="s">
        <v>20</v>
      </c>
      <c r="AP354" s="14" t="s">
        <v>50</v>
      </c>
      <c r="AQ354" s="128" t="s">
        <v>95</v>
      </c>
    </row>
    <row r="355" spans="1:57" s="13" customFormat="1">
      <c r="B355" s="122"/>
      <c r="D355" s="123" t="s">
        <v>103</v>
      </c>
      <c r="E355" s="124" t="s">
        <v>1</v>
      </c>
      <c r="F355" s="125" t="s">
        <v>1133</v>
      </c>
      <c r="H355" s="124" t="s">
        <v>1</v>
      </c>
      <c r="I355" s="1166"/>
      <c r="L355" s="122"/>
      <c r="N355" s="1043"/>
      <c r="O355" s="1043"/>
      <c r="P355" s="1043"/>
      <c r="Q355" s="1043"/>
      <c r="R355" s="1043"/>
      <c r="AL355" s="124" t="s">
        <v>103</v>
      </c>
      <c r="AM355" s="124" t="s">
        <v>102</v>
      </c>
      <c r="AN355" s="13" t="s">
        <v>55</v>
      </c>
      <c r="AO355" s="13" t="s">
        <v>20</v>
      </c>
      <c r="AP355" s="13" t="s">
        <v>50</v>
      </c>
      <c r="AQ355" s="124" t="s">
        <v>95</v>
      </c>
    </row>
    <row r="356" spans="1:57" s="14" customFormat="1">
      <c r="B356" s="127"/>
      <c r="D356" s="123" t="s">
        <v>103</v>
      </c>
      <c r="E356" s="128" t="s">
        <v>1</v>
      </c>
      <c r="F356" s="129" t="s">
        <v>1134</v>
      </c>
      <c r="H356" s="130">
        <v>74.8</v>
      </c>
      <c r="I356" s="1167"/>
      <c r="L356" s="127"/>
      <c r="N356" s="1048"/>
      <c r="O356" s="1048"/>
      <c r="P356" s="1048"/>
      <c r="Q356" s="1048"/>
      <c r="R356" s="1048"/>
      <c r="AL356" s="128" t="s">
        <v>103</v>
      </c>
      <c r="AM356" s="128" t="s">
        <v>102</v>
      </c>
      <c r="AN356" s="14" t="s">
        <v>102</v>
      </c>
      <c r="AO356" s="14" t="s">
        <v>20</v>
      </c>
      <c r="AP356" s="14" t="s">
        <v>50</v>
      </c>
      <c r="AQ356" s="128" t="s">
        <v>95</v>
      </c>
    </row>
    <row r="357" spans="1:57" s="14" customFormat="1">
      <c r="B357" s="127"/>
      <c r="D357" s="123" t="s">
        <v>103</v>
      </c>
      <c r="E357" s="128" t="s">
        <v>1</v>
      </c>
      <c r="F357" s="129" t="s">
        <v>1135</v>
      </c>
      <c r="H357" s="130">
        <v>42</v>
      </c>
      <c r="I357" s="1167"/>
      <c r="L357" s="127"/>
      <c r="N357" s="1048"/>
      <c r="O357" s="1048"/>
      <c r="P357" s="1048"/>
      <c r="Q357" s="1048"/>
      <c r="R357" s="1048"/>
      <c r="AL357" s="128" t="s">
        <v>103</v>
      </c>
      <c r="AM357" s="128" t="s">
        <v>102</v>
      </c>
      <c r="AN357" s="14" t="s">
        <v>102</v>
      </c>
      <c r="AO357" s="14" t="s">
        <v>20</v>
      </c>
      <c r="AP357" s="14" t="s">
        <v>50</v>
      </c>
      <c r="AQ357" s="128" t="s">
        <v>95</v>
      </c>
    </row>
    <row r="358" spans="1:57" s="14" customFormat="1">
      <c r="B358" s="127"/>
      <c r="D358" s="123" t="s">
        <v>103</v>
      </c>
      <c r="E358" s="128" t="s">
        <v>1</v>
      </c>
      <c r="F358" s="129" t="s">
        <v>1136</v>
      </c>
      <c r="H358" s="130">
        <v>30.9</v>
      </c>
      <c r="I358" s="1167"/>
      <c r="L358" s="127"/>
      <c r="N358" s="1048"/>
      <c r="O358" s="1048"/>
      <c r="P358" s="1048"/>
      <c r="Q358" s="1048"/>
      <c r="R358" s="1048"/>
      <c r="AL358" s="128" t="s">
        <v>103</v>
      </c>
      <c r="AM358" s="128" t="s">
        <v>102</v>
      </c>
      <c r="AN358" s="14" t="s">
        <v>102</v>
      </c>
      <c r="AO358" s="14" t="s">
        <v>20</v>
      </c>
      <c r="AP358" s="14" t="s">
        <v>50</v>
      </c>
      <c r="AQ358" s="128" t="s">
        <v>95</v>
      </c>
    </row>
    <row r="359" spans="1:57" s="14" customFormat="1">
      <c r="B359" s="127"/>
      <c r="D359" s="123" t="s">
        <v>103</v>
      </c>
      <c r="E359" s="128" t="s">
        <v>1</v>
      </c>
      <c r="F359" s="129" t="s">
        <v>1137</v>
      </c>
      <c r="H359" s="130">
        <v>72.099999999999994</v>
      </c>
      <c r="I359" s="1167"/>
      <c r="L359" s="127"/>
      <c r="N359" s="1048"/>
      <c r="O359" s="1048"/>
      <c r="P359" s="1048"/>
      <c r="Q359" s="1048"/>
      <c r="R359" s="1048"/>
      <c r="AL359" s="128" t="s">
        <v>103</v>
      </c>
      <c r="AM359" s="128" t="s">
        <v>102</v>
      </c>
      <c r="AN359" s="14" t="s">
        <v>102</v>
      </c>
      <c r="AO359" s="14" t="s">
        <v>20</v>
      </c>
      <c r="AP359" s="14" t="s">
        <v>50</v>
      </c>
      <c r="AQ359" s="128" t="s">
        <v>95</v>
      </c>
    </row>
    <row r="360" spans="1:57" s="14" customFormat="1">
      <c r="B360" s="127"/>
      <c r="D360" s="123" t="s">
        <v>103</v>
      </c>
      <c r="E360" s="124" t="s">
        <v>1</v>
      </c>
      <c r="F360" s="175" t="s">
        <v>2685</v>
      </c>
      <c r="H360" s="130"/>
      <c r="I360" s="1167"/>
      <c r="L360" s="127"/>
      <c r="N360" s="1048"/>
      <c r="O360" s="1048"/>
      <c r="P360" s="1048"/>
      <c r="Q360" s="1048"/>
      <c r="R360" s="1048"/>
      <c r="AL360" s="128"/>
      <c r="AM360" s="128"/>
      <c r="AQ360" s="128"/>
    </row>
    <row r="361" spans="1:57" s="14" customFormat="1">
      <c r="B361" s="127"/>
      <c r="D361" s="123" t="s">
        <v>103</v>
      </c>
      <c r="E361" s="128"/>
      <c r="F361" s="164" t="s">
        <v>2692</v>
      </c>
      <c r="H361" s="130">
        <v>4.8</v>
      </c>
      <c r="I361" s="1167"/>
      <c r="L361" s="127"/>
      <c r="N361" s="1399"/>
      <c r="O361" s="1048"/>
      <c r="P361" s="1048"/>
      <c r="Q361" s="1048"/>
      <c r="R361" s="1048"/>
      <c r="AL361" s="128"/>
      <c r="AM361" s="128"/>
      <c r="AQ361" s="128"/>
    </row>
    <row r="362" spans="1:57" s="15" customFormat="1">
      <c r="B362" s="133"/>
      <c r="D362" s="123" t="s">
        <v>103</v>
      </c>
      <c r="E362" s="134" t="s">
        <v>1</v>
      </c>
      <c r="F362" s="135" t="s">
        <v>131</v>
      </c>
      <c r="H362" s="136">
        <v>268.88</v>
      </c>
      <c r="I362" s="1168"/>
      <c r="L362" s="133"/>
      <c r="N362" s="1056"/>
      <c r="O362" s="1053"/>
      <c r="P362" s="1053"/>
      <c r="Q362" s="1053"/>
      <c r="R362" s="1053"/>
      <c r="AL362" s="134" t="s">
        <v>103</v>
      </c>
      <c r="AM362" s="134" t="s">
        <v>102</v>
      </c>
      <c r="AN362" s="15" t="s">
        <v>101</v>
      </c>
      <c r="AO362" s="15" t="s">
        <v>20</v>
      </c>
      <c r="AP362" s="15" t="s">
        <v>55</v>
      </c>
      <c r="AQ362" s="134" t="s">
        <v>95</v>
      </c>
    </row>
    <row r="363" spans="1:57" s="2" customFormat="1" ht="18.75" customHeight="1">
      <c r="A363" s="29"/>
      <c r="B363" s="113"/>
      <c r="C363" s="114">
        <v>48</v>
      </c>
      <c r="D363" s="114" t="s">
        <v>97</v>
      </c>
      <c r="E363" s="115" t="s">
        <v>327</v>
      </c>
      <c r="F363" s="116" t="s">
        <v>328</v>
      </c>
      <c r="G363" s="117" t="s">
        <v>140</v>
      </c>
      <c r="H363" s="118">
        <v>97.85</v>
      </c>
      <c r="I363" s="1165"/>
      <c r="J363" s="118"/>
      <c r="K363" s="119"/>
      <c r="L363" s="30"/>
      <c r="M363" s="1359"/>
      <c r="N363" s="152"/>
      <c r="O363" s="152"/>
      <c r="P363" s="152"/>
      <c r="Q363" s="152"/>
      <c r="R363" s="152"/>
      <c r="S363" s="29"/>
      <c r="T363" s="29"/>
      <c r="U363" s="29"/>
      <c r="V363" s="29"/>
      <c r="W363" s="29"/>
      <c r="AJ363" s="120" t="s">
        <v>101</v>
      </c>
      <c r="AL363" s="120" t="s">
        <v>97</v>
      </c>
      <c r="AM363" s="120" t="s">
        <v>102</v>
      </c>
      <c r="AQ363" s="18" t="s">
        <v>95</v>
      </c>
      <c r="AW363" s="121" t="e">
        <f>IF(#REF!="základná",J363,0)</f>
        <v>#REF!</v>
      </c>
      <c r="AX363" s="121" t="e">
        <f>IF(#REF!="znížená",J363,0)</f>
        <v>#REF!</v>
      </c>
      <c r="AY363" s="121" t="e">
        <f>IF(#REF!="zákl. prenesená",J363,0)</f>
        <v>#REF!</v>
      </c>
      <c r="AZ363" s="121" t="e">
        <f>IF(#REF!="zníž. prenesená",J363,0)</f>
        <v>#REF!</v>
      </c>
      <c r="BA363" s="121" t="e">
        <f>IF(#REF!="nulová",J363,0)</f>
        <v>#REF!</v>
      </c>
      <c r="BB363" s="18" t="s">
        <v>102</v>
      </c>
      <c r="BC363" s="121">
        <f>ROUND(I363*H363,2)</f>
        <v>0</v>
      </c>
      <c r="BD363" s="18" t="s">
        <v>101</v>
      </c>
      <c r="BE363" s="120" t="s">
        <v>1138</v>
      </c>
    </row>
    <row r="364" spans="1:57" s="14" customFormat="1">
      <c r="B364" s="127"/>
      <c r="D364" s="123" t="s">
        <v>103</v>
      </c>
      <c r="E364" s="128" t="s">
        <v>1</v>
      </c>
      <c r="F364" s="129" t="s">
        <v>1139</v>
      </c>
      <c r="H364" s="130">
        <v>39.6</v>
      </c>
      <c r="I364" s="1167"/>
      <c r="L364" s="127"/>
      <c r="N364" s="1048"/>
      <c r="O364" s="1048"/>
      <c r="P364" s="1048"/>
      <c r="Q364" s="1048"/>
      <c r="R364" s="1048"/>
      <c r="AL364" s="128" t="s">
        <v>103</v>
      </c>
      <c r="AM364" s="128" t="s">
        <v>102</v>
      </c>
      <c r="AN364" s="14" t="s">
        <v>102</v>
      </c>
      <c r="AO364" s="14" t="s">
        <v>20</v>
      </c>
      <c r="AP364" s="14" t="s">
        <v>50</v>
      </c>
      <c r="AQ364" s="128" t="s">
        <v>95</v>
      </c>
    </row>
    <row r="365" spans="1:57" s="14" customFormat="1">
      <c r="B365" s="127"/>
      <c r="D365" s="123" t="s">
        <v>103</v>
      </c>
      <c r="E365" s="128" t="s">
        <v>1</v>
      </c>
      <c r="F365" s="129" t="s">
        <v>1140</v>
      </c>
      <c r="H365" s="130">
        <v>32.75</v>
      </c>
      <c r="I365" s="1167"/>
      <c r="L365" s="127"/>
      <c r="N365" s="1048"/>
      <c r="O365" s="1048"/>
      <c r="P365" s="1048"/>
      <c r="Q365" s="1048"/>
      <c r="R365" s="1048"/>
      <c r="AL365" s="128" t="s">
        <v>103</v>
      </c>
      <c r="AM365" s="128" t="s">
        <v>102</v>
      </c>
      <c r="AN365" s="14" t="s">
        <v>102</v>
      </c>
      <c r="AO365" s="14" t="s">
        <v>20</v>
      </c>
      <c r="AP365" s="14" t="s">
        <v>50</v>
      </c>
      <c r="AQ365" s="128" t="s">
        <v>95</v>
      </c>
    </row>
    <row r="366" spans="1:57" s="14" customFormat="1">
      <c r="B366" s="127"/>
      <c r="D366" s="123" t="s">
        <v>103</v>
      </c>
      <c r="E366" s="128" t="s">
        <v>1</v>
      </c>
      <c r="F366" s="129" t="s">
        <v>1141</v>
      </c>
      <c r="H366" s="130">
        <v>25.5</v>
      </c>
      <c r="I366" s="1167"/>
      <c r="L366" s="127"/>
      <c r="N366" s="1048"/>
      <c r="O366" s="1048"/>
      <c r="P366" s="1048"/>
      <c r="Q366" s="1048"/>
      <c r="R366" s="1048"/>
      <c r="AL366" s="128" t="s">
        <v>103</v>
      </c>
      <c r="AM366" s="128" t="s">
        <v>102</v>
      </c>
      <c r="AN366" s="14" t="s">
        <v>102</v>
      </c>
      <c r="AO366" s="14" t="s">
        <v>20</v>
      </c>
      <c r="AP366" s="14" t="s">
        <v>50</v>
      </c>
      <c r="AQ366" s="128" t="s">
        <v>95</v>
      </c>
    </row>
    <row r="367" spans="1:57" s="14" customFormat="1">
      <c r="B367" s="127"/>
      <c r="D367" s="123" t="s">
        <v>103</v>
      </c>
      <c r="E367" s="128"/>
      <c r="F367" s="164" t="s">
        <v>2691</v>
      </c>
      <c r="H367" s="130">
        <v>4.2</v>
      </c>
      <c r="I367" s="1167"/>
      <c r="L367" s="127"/>
      <c r="N367" s="1399"/>
      <c r="O367" s="1048"/>
      <c r="P367" s="1048"/>
      <c r="Q367" s="1048"/>
      <c r="R367" s="1048"/>
      <c r="AL367" s="128"/>
      <c r="AM367" s="128"/>
      <c r="AQ367" s="128"/>
    </row>
    <row r="368" spans="1:57" s="15" customFormat="1">
      <c r="B368" s="133"/>
      <c r="D368" s="123" t="s">
        <v>103</v>
      </c>
      <c r="E368" s="134" t="s">
        <v>1</v>
      </c>
      <c r="F368" s="135" t="s">
        <v>131</v>
      </c>
      <c r="H368" s="136">
        <v>102.05</v>
      </c>
      <c r="I368" s="1168"/>
      <c r="L368" s="133"/>
      <c r="N368" s="1056"/>
      <c r="O368" s="1053"/>
      <c r="P368" s="1053"/>
      <c r="Q368" s="1053"/>
      <c r="R368" s="1053"/>
      <c r="AL368" s="134" t="s">
        <v>103</v>
      </c>
      <c r="AM368" s="134" t="s">
        <v>102</v>
      </c>
      <c r="AN368" s="15" t="s">
        <v>101</v>
      </c>
      <c r="AO368" s="15" t="s">
        <v>20</v>
      </c>
      <c r="AP368" s="15" t="s">
        <v>55</v>
      </c>
      <c r="AQ368" s="134" t="s">
        <v>95</v>
      </c>
    </row>
    <row r="369" spans="1:57" s="2" customFormat="1" ht="24.75" customHeight="1">
      <c r="A369" s="29"/>
      <c r="B369" s="113"/>
      <c r="C369" s="114">
        <v>49</v>
      </c>
      <c r="D369" s="114" t="s">
        <v>97</v>
      </c>
      <c r="E369" s="115" t="s">
        <v>333</v>
      </c>
      <c r="F369" s="116" t="s">
        <v>334</v>
      </c>
      <c r="G369" s="117" t="s">
        <v>140</v>
      </c>
      <c r="H369" s="118">
        <v>94</v>
      </c>
      <c r="I369" s="1165"/>
      <c r="J369" s="118"/>
      <c r="K369" s="119"/>
      <c r="L369" s="30"/>
      <c r="M369" s="1359"/>
      <c r="N369" s="152"/>
      <c r="O369" s="152"/>
      <c r="P369" s="152"/>
      <c r="Q369" s="152"/>
      <c r="R369" s="152"/>
      <c r="S369" s="29"/>
      <c r="T369" s="29"/>
      <c r="U369" s="29"/>
      <c r="V369" s="29"/>
      <c r="W369" s="29"/>
      <c r="AJ369" s="120" t="s">
        <v>101</v>
      </c>
      <c r="AL369" s="120" t="s">
        <v>97</v>
      </c>
      <c r="AM369" s="120" t="s">
        <v>102</v>
      </c>
      <c r="AQ369" s="18" t="s">
        <v>95</v>
      </c>
      <c r="AW369" s="121" t="e">
        <f>IF(#REF!="základná",J369,0)</f>
        <v>#REF!</v>
      </c>
      <c r="AX369" s="121" t="e">
        <f>IF(#REF!="znížená",J369,0)</f>
        <v>#REF!</v>
      </c>
      <c r="AY369" s="121" t="e">
        <f>IF(#REF!="zákl. prenesená",J369,0)</f>
        <v>#REF!</v>
      </c>
      <c r="AZ369" s="121" t="e">
        <f>IF(#REF!="zníž. prenesená",J369,0)</f>
        <v>#REF!</v>
      </c>
      <c r="BA369" s="121" t="e">
        <f>IF(#REF!="nulová",J369,0)</f>
        <v>#REF!</v>
      </c>
      <c r="BB369" s="18" t="s">
        <v>102</v>
      </c>
      <c r="BC369" s="121">
        <f>ROUND(I369*H369,2)</f>
        <v>0</v>
      </c>
      <c r="BD369" s="18" t="s">
        <v>101</v>
      </c>
      <c r="BE369" s="120" t="s">
        <v>1142</v>
      </c>
    </row>
    <row r="370" spans="1:57" s="2" customFormat="1" ht="24.75" customHeight="1">
      <c r="A370" s="29"/>
      <c r="B370" s="113"/>
      <c r="C370" s="114">
        <v>50</v>
      </c>
      <c r="D370" s="114" t="s">
        <v>97</v>
      </c>
      <c r="E370" s="115" t="s">
        <v>1143</v>
      </c>
      <c r="F370" s="116" t="s">
        <v>1144</v>
      </c>
      <c r="G370" s="117" t="s">
        <v>140</v>
      </c>
      <c r="H370" s="118">
        <v>12.8</v>
      </c>
      <c r="I370" s="1165"/>
      <c r="J370" s="118"/>
      <c r="K370" s="119"/>
      <c r="L370" s="30"/>
      <c r="M370" s="1359"/>
      <c r="N370" s="152"/>
      <c r="O370" s="152"/>
      <c r="P370" s="152"/>
      <c r="Q370" s="152"/>
      <c r="R370" s="152"/>
      <c r="S370" s="29"/>
      <c r="T370" s="29"/>
      <c r="U370" s="29"/>
      <c r="V370" s="29"/>
      <c r="W370" s="29"/>
      <c r="AJ370" s="120" t="s">
        <v>101</v>
      </c>
      <c r="AL370" s="120" t="s">
        <v>97</v>
      </c>
      <c r="AM370" s="120" t="s">
        <v>102</v>
      </c>
      <c r="AQ370" s="18" t="s">
        <v>95</v>
      </c>
      <c r="AW370" s="121" t="e">
        <f>IF(#REF!="základná",J370,0)</f>
        <v>#REF!</v>
      </c>
      <c r="AX370" s="121" t="e">
        <f>IF(#REF!="znížená",J370,0)</f>
        <v>#REF!</v>
      </c>
      <c r="AY370" s="121" t="e">
        <f>IF(#REF!="zákl. prenesená",J370,0)</f>
        <v>#REF!</v>
      </c>
      <c r="AZ370" s="121" t="e">
        <f>IF(#REF!="zníž. prenesená",J370,0)</f>
        <v>#REF!</v>
      </c>
      <c r="BA370" s="121" t="e">
        <f>IF(#REF!="nulová",J370,0)</f>
        <v>#REF!</v>
      </c>
      <c r="BB370" s="18" t="s">
        <v>102</v>
      </c>
      <c r="BC370" s="121">
        <f>ROUND(I370*H370,2)</f>
        <v>0</v>
      </c>
      <c r="BD370" s="18" t="s">
        <v>101</v>
      </c>
      <c r="BE370" s="120" t="s">
        <v>1145</v>
      </c>
    </row>
    <row r="371" spans="1:57" s="14" customFormat="1">
      <c r="B371" s="127"/>
      <c r="D371" s="123" t="s">
        <v>103</v>
      </c>
      <c r="E371" s="128" t="s">
        <v>1</v>
      </c>
      <c r="F371" s="129" t="s">
        <v>1146</v>
      </c>
      <c r="H371" s="130">
        <v>12.8</v>
      </c>
      <c r="I371" s="1167"/>
      <c r="L371" s="127"/>
      <c r="N371" s="1048"/>
      <c r="O371" s="1048"/>
      <c r="P371" s="1048"/>
      <c r="Q371" s="1048"/>
      <c r="R371" s="1048"/>
      <c r="AL371" s="128" t="s">
        <v>103</v>
      </c>
      <c r="AM371" s="128" t="s">
        <v>102</v>
      </c>
      <c r="AN371" s="14" t="s">
        <v>102</v>
      </c>
      <c r="AO371" s="14" t="s">
        <v>20</v>
      </c>
      <c r="AP371" s="14" t="s">
        <v>55</v>
      </c>
      <c r="AQ371" s="128" t="s">
        <v>95</v>
      </c>
    </row>
    <row r="372" spans="1:57" s="2" customFormat="1" ht="46.5" customHeight="1">
      <c r="A372" s="29"/>
      <c r="B372" s="113"/>
      <c r="C372" s="114">
        <v>51</v>
      </c>
      <c r="D372" s="114" t="s">
        <v>97</v>
      </c>
      <c r="E372" s="115" t="s">
        <v>1147</v>
      </c>
      <c r="F372" s="116" t="s">
        <v>1148</v>
      </c>
      <c r="G372" s="117" t="s">
        <v>134</v>
      </c>
      <c r="H372" s="118">
        <v>37.869999999999997</v>
      </c>
      <c r="I372" s="1165"/>
      <c r="J372" s="118"/>
      <c r="K372" s="119"/>
      <c r="L372" s="30"/>
      <c r="M372" s="1359"/>
      <c r="N372" s="152"/>
      <c r="O372" s="152"/>
      <c r="P372" s="152"/>
      <c r="Q372" s="152"/>
      <c r="R372" s="152"/>
      <c r="S372" s="29"/>
      <c r="T372" s="29"/>
      <c r="U372" s="29"/>
      <c r="V372" s="29"/>
      <c r="W372" s="29"/>
      <c r="AJ372" s="120" t="s">
        <v>101</v>
      </c>
      <c r="AL372" s="120" t="s">
        <v>97</v>
      </c>
      <c r="AM372" s="120" t="s">
        <v>102</v>
      </c>
      <c r="AQ372" s="18" t="s">
        <v>95</v>
      </c>
      <c r="AW372" s="121" t="e">
        <f>IF(#REF!="základná",J372,0)</f>
        <v>#REF!</v>
      </c>
      <c r="AX372" s="121" t="e">
        <f>IF(#REF!="znížená",J372,0)</f>
        <v>#REF!</v>
      </c>
      <c r="AY372" s="121" t="e">
        <f>IF(#REF!="zákl. prenesená",J372,0)</f>
        <v>#REF!</v>
      </c>
      <c r="AZ372" s="121" t="e">
        <f>IF(#REF!="zníž. prenesená",J372,0)</f>
        <v>#REF!</v>
      </c>
      <c r="BA372" s="121" t="e">
        <f>IF(#REF!="nulová",J372,0)</f>
        <v>#REF!</v>
      </c>
      <c r="BB372" s="18" t="s">
        <v>102</v>
      </c>
      <c r="BC372" s="121">
        <f>ROUND(I372*H372,2)</f>
        <v>0</v>
      </c>
      <c r="BD372" s="18" t="s">
        <v>101</v>
      </c>
      <c r="BE372" s="120" t="s">
        <v>1149</v>
      </c>
    </row>
    <row r="373" spans="1:57" s="13" customFormat="1">
      <c r="B373" s="122"/>
      <c r="D373" s="123" t="s">
        <v>103</v>
      </c>
      <c r="E373" s="124" t="s">
        <v>1</v>
      </c>
      <c r="F373" s="125" t="s">
        <v>990</v>
      </c>
      <c r="H373" s="124" t="s">
        <v>1</v>
      </c>
      <c r="I373" s="1166"/>
      <c r="L373" s="122"/>
      <c r="N373" s="1043"/>
      <c r="O373" s="1043"/>
      <c r="P373" s="1043"/>
      <c r="Q373" s="1043"/>
      <c r="R373" s="1043"/>
      <c r="AL373" s="124" t="s">
        <v>103</v>
      </c>
      <c r="AM373" s="124" t="s">
        <v>102</v>
      </c>
      <c r="AN373" s="13" t="s">
        <v>55</v>
      </c>
      <c r="AO373" s="13" t="s">
        <v>20</v>
      </c>
      <c r="AP373" s="13" t="s">
        <v>50</v>
      </c>
      <c r="AQ373" s="124" t="s">
        <v>95</v>
      </c>
    </row>
    <row r="374" spans="1:57" s="14" customFormat="1">
      <c r="B374" s="127"/>
      <c r="D374" s="123" t="s">
        <v>103</v>
      </c>
      <c r="E374" s="128" t="s">
        <v>1</v>
      </c>
      <c r="F374" s="129" t="s">
        <v>1150</v>
      </c>
      <c r="H374" s="130">
        <v>37.869999999999997</v>
      </c>
      <c r="I374" s="1167"/>
      <c r="L374" s="127"/>
      <c r="N374" s="1048"/>
      <c r="O374" s="1048"/>
      <c r="P374" s="1048"/>
      <c r="Q374" s="1048"/>
      <c r="R374" s="1048"/>
      <c r="AL374" s="128" t="s">
        <v>103</v>
      </c>
      <c r="AM374" s="128" t="s">
        <v>102</v>
      </c>
      <c r="AN374" s="14" t="s">
        <v>102</v>
      </c>
      <c r="AO374" s="14" t="s">
        <v>20</v>
      </c>
      <c r="AP374" s="14" t="s">
        <v>55</v>
      </c>
      <c r="AQ374" s="128" t="s">
        <v>95</v>
      </c>
    </row>
    <row r="375" spans="1:57" s="2" customFormat="1" ht="52.5" customHeight="1">
      <c r="A375" s="29"/>
      <c r="B375" s="113"/>
      <c r="C375" s="114">
        <v>52</v>
      </c>
      <c r="D375" s="114" t="s">
        <v>97</v>
      </c>
      <c r="E375" s="115" t="s">
        <v>1151</v>
      </c>
      <c r="F375" s="116" t="s">
        <v>1152</v>
      </c>
      <c r="G375" s="117" t="s">
        <v>100</v>
      </c>
      <c r="H375" s="118">
        <v>1.29</v>
      </c>
      <c r="I375" s="1165"/>
      <c r="J375" s="118"/>
      <c r="K375" s="119"/>
      <c r="L375" s="30"/>
      <c r="M375" s="1359"/>
      <c r="N375" s="152"/>
      <c r="O375" s="152"/>
      <c r="P375" s="152"/>
      <c r="Q375" s="152"/>
      <c r="R375" s="152"/>
      <c r="S375" s="29"/>
      <c r="T375" s="29"/>
      <c r="U375" s="29"/>
      <c r="V375" s="29"/>
      <c r="W375" s="29"/>
      <c r="AJ375" s="120" t="s">
        <v>101</v>
      </c>
      <c r="AL375" s="120" t="s">
        <v>97</v>
      </c>
      <c r="AM375" s="120" t="s">
        <v>102</v>
      </c>
      <c r="AQ375" s="18" t="s">
        <v>95</v>
      </c>
      <c r="AW375" s="121" t="e">
        <f>IF(#REF!="základná",J375,0)</f>
        <v>#REF!</v>
      </c>
      <c r="AX375" s="121" t="e">
        <f>IF(#REF!="znížená",J375,0)</f>
        <v>#REF!</v>
      </c>
      <c r="AY375" s="121" t="e">
        <f>IF(#REF!="zákl. prenesená",J375,0)</f>
        <v>#REF!</v>
      </c>
      <c r="AZ375" s="121" t="e">
        <f>IF(#REF!="zníž. prenesená",J375,0)</f>
        <v>#REF!</v>
      </c>
      <c r="BA375" s="121" t="e">
        <f>IF(#REF!="nulová",J375,0)</f>
        <v>#REF!</v>
      </c>
      <c r="BB375" s="18" t="s">
        <v>102</v>
      </c>
      <c r="BC375" s="121">
        <f>ROUND(I375*H375,2)</f>
        <v>0</v>
      </c>
      <c r="BD375" s="18" t="s">
        <v>101</v>
      </c>
      <c r="BE375" s="120" t="s">
        <v>1153</v>
      </c>
    </row>
    <row r="376" spans="1:57" s="13" customFormat="1">
      <c r="B376" s="122"/>
      <c r="D376" s="123" t="s">
        <v>103</v>
      </c>
      <c r="E376" s="124" t="s">
        <v>1</v>
      </c>
      <c r="F376" s="125" t="s">
        <v>1154</v>
      </c>
      <c r="H376" s="124" t="s">
        <v>1</v>
      </c>
      <c r="I376" s="1166"/>
      <c r="L376" s="122"/>
      <c r="N376" s="1043"/>
      <c r="O376" s="1043"/>
      <c r="P376" s="1043"/>
      <c r="Q376" s="1043"/>
      <c r="R376" s="1043"/>
      <c r="AL376" s="124" t="s">
        <v>103</v>
      </c>
      <c r="AM376" s="124" t="s">
        <v>102</v>
      </c>
      <c r="AN376" s="13" t="s">
        <v>55</v>
      </c>
      <c r="AO376" s="13" t="s">
        <v>20</v>
      </c>
      <c r="AP376" s="13" t="s">
        <v>50</v>
      </c>
      <c r="AQ376" s="124" t="s">
        <v>95</v>
      </c>
    </row>
    <row r="377" spans="1:57" s="14" customFormat="1">
      <c r="B377" s="127"/>
      <c r="D377" s="123" t="s">
        <v>103</v>
      </c>
      <c r="E377" s="128" t="s">
        <v>1</v>
      </c>
      <c r="F377" s="129" t="s">
        <v>1155</v>
      </c>
      <c r="H377" s="130">
        <v>1.29</v>
      </c>
      <c r="I377" s="1167"/>
      <c r="L377" s="127"/>
      <c r="N377" s="1048"/>
      <c r="O377" s="1048"/>
      <c r="P377" s="1048"/>
      <c r="Q377" s="1048"/>
      <c r="R377" s="1048"/>
      <c r="AL377" s="128" t="s">
        <v>103</v>
      </c>
      <c r="AM377" s="128" t="s">
        <v>102</v>
      </c>
      <c r="AN377" s="14" t="s">
        <v>102</v>
      </c>
      <c r="AO377" s="14" t="s">
        <v>20</v>
      </c>
      <c r="AP377" s="14" t="s">
        <v>55</v>
      </c>
      <c r="AQ377" s="128" t="s">
        <v>95</v>
      </c>
    </row>
    <row r="378" spans="1:57" s="2" customFormat="1" ht="33" customHeight="1">
      <c r="A378" s="29"/>
      <c r="B378" s="113"/>
      <c r="C378" s="114">
        <v>53</v>
      </c>
      <c r="D378" s="114" t="s">
        <v>97</v>
      </c>
      <c r="E378" s="115" t="s">
        <v>1156</v>
      </c>
      <c r="F378" s="116" t="s">
        <v>1157</v>
      </c>
      <c r="G378" s="117" t="s">
        <v>134</v>
      </c>
      <c r="H378" s="118">
        <v>6.15</v>
      </c>
      <c r="I378" s="1165"/>
      <c r="J378" s="118"/>
      <c r="K378" s="119"/>
      <c r="L378" s="30"/>
      <c r="M378" s="1359"/>
      <c r="N378" s="152"/>
      <c r="O378" s="152"/>
      <c r="P378" s="152"/>
      <c r="Q378" s="152"/>
      <c r="R378" s="152"/>
      <c r="S378" s="29"/>
      <c r="T378" s="29"/>
      <c r="U378" s="29"/>
      <c r="V378" s="29"/>
      <c r="W378" s="29"/>
      <c r="AJ378" s="120" t="s">
        <v>101</v>
      </c>
      <c r="AL378" s="120" t="s">
        <v>97</v>
      </c>
      <c r="AM378" s="120" t="s">
        <v>102</v>
      </c>
      <c r="AQ378" s="18" t="s">
        <v>95</v>
      </c>
      <c r="AW378" s="121" t="e">
        <f>IF(#REF!="základná",J378,0)</f>
        <v>#REF!</v>
      </c>
      <c r="AX378" s="121" t="e">
        <f>IF(#REF!="znížená",J378,0)</f>
        <v>#REF!</v>
      </c>
      <c r="AY378" s="121" t="e">
        <f>IF(#REF!="zákl. prenesená",J378,0)</f>
        <v>#REF!</v>
      </c>
      <c r="AZ378" s="121" t="e">
        <f>IF(#REF!="zníž. prenesená",J378,0)</f>
        <v>#REF!</v>
      </c>
      <c r="BA378" s="121" t="e">
        <f>IF(#REF!="nulová",J378,0)</f>
        <v>#REF!</v>
      </c>
      <c r="BB378" s="18" t="s">
        <v>102</v>
      </c>
      <c r="BC378" s="121">
        <f>ROUND(I378*H378,2)</f>
        <v>0</v>
      </c>
      <c r="BD378" s="18" t="s">
        <v>101</v>
      </c>
      <c r="BE378" s="120" t="s">
        <v>1158</v>
      </c>
    </row>
    <row r="379" spans="1:57" s="13" customFormat="1">
      <c r="B379" s="122"/>
      <c r="D379" s="123" t="s">
        <v>103</v>
      </c>
      <c r="E379" s="124" t="s">
        <v>1</v>
      </c>
      <c r="F379" s="125" t="s">
        <v>1159</v>
      </c>
      <c r="H379" s="124" t="s">
        <v>1</v>
      </c>
      <c r="I379" s="1166"/>
      <c r="L379" s="122"/>
      <c r="N379" s="1043"/>
      <c r="O379" s="1043"/>
      <c r="P379" s="1043"/>
      <c r="Q379" s="1043"/>
      <c r="R379" s="1043"/>
      <c r="AL379" s="124" t="s">
        <v>103</v>
      </c>
      <c r="AM379" s="124" t="s">
        <v>102</v>
      </c>
      <c r="AN379" s="13" t="s">
        <v>55</v>
      </c>
      <c r="AO379" s="13" t="s">
        <v>20</v>
      </c>
      <c r="AP379" s="13" t="s">
        <v>50</v>
      </c>
      <c r="AQ379" s="124" t="s">
        <v>95</v>
      </c>
    </row>
    <row r="380" spans="1:57" s="13" customFormat="1">
      <c r="B380" s="122"/>
      <c r="D380" s="123" t="s">
        <v>103</v>
      </c>
      <c r="E380" s="124" t="s">
        <v>1</v>
      </c>
      <c r="F380" s="125" t="s">
        <v>994</v>
      </c>
      <c r="H380" s="124" t="s">
        <v>1</v>
      </c>
      <c r="I380" s="1166"/>
      <c r="L380" s="122"/>
      <c r="N380" s="1043"/>
      <c r="O380" s="1043"/>
      <c r="P380" s="1043"/>
      <c r="Q380" s="1043"/>
      <c r="R380" s="1043"/>
      <c r="AL380" s="124" t="s">
        <v>103</v>
      </c>
      <c r="AM380" s="124" t="s">
        <v>102</v>
      </c>
      <c r="AN380" s="13" t="s">
        <v>55</v>
      </c>
      <c r="AO380" s="13" t="s">
        <v>20</v>
      </c>
      <c r="AP380" s="13" t="s">
        <v>50</v>
      </c>
      <c r="AQ380" s="124" t="s">
        <v>95</v>
      </c>
    </row>
    <row r="381" spans="1:57" s="14" customFormat="1">
      <c r="B381" s="127"/>
      <c r="D381" s="123" t="s">
        <v>103</v>
      </c>
      <c r="E381" s="128" t="s">
        <v>1</v>
      </c>
      <c r="F381" s="129" t="s">
        <v>1160</v>
      </c>
      <c r="H381" s="130">
        <v>3</v>
      </c>
      <c r="I381" s="1167"/>
      <c r="L381" s="127"/>
      <c r="N381" s="1048"/>
      <c r="O381" s="1048"/>
      <c r="P381" s="1048"/>
      <c r="Q381" s="1048"/>
      <c r="R381" s="1048"/>
      <c r="AL381" s="128" t="s">
        <v>103</v>
      </c>
      <c r="AM381" s="128" t="s">
        <v>102</v>
      </c>
      <c r="AN381" s="14" t="s">
        <v>102</v>
      </c>
      <c r="AO381" s="14" t="s">
        <v>20</v>
      </c>
      <c r="AP381" s="14" t="s">
        <v>50</v>
      </c>
      <c r="AQ381" s="128" t="s">
        <v>95</v>
      </c>
    </row>
    <row r="382" spans="1:57" s="13" customFormat="1">
      <c r="B382" s="122"/>
      <c r="D382" s="123" t="s">
        <v>103</v>
      </c>
      <c r="E382" s="124" t="s">
        <v>1</v>
      </c>
      <c r="F382" s="125" t="s">
        <v>990</v>
      </c>
      <c r="H382" s="124" t="s">
        <v>1</v>
      </c>
      <c r="I382" s="1166"/>
      <c r="L382" s="122"/>
      <c r="N382" s="1043"/>
      <c r="O382" s="1043"/>
      <c r="P382" s="1043"/>
      <c r="Q382" s="1043"/>
      <c r="R382" s="1043"/>
      <c r="AL382" s="124" t="s">
        <v>103</v>
      </c>
      <c r="AM382" s="124" t="s">
        <v>102</v>
      </c>
      <c r="AN382" s="13" t="s">
        <v>55</v>
      </c>
      <c r="AO382" s="13" t="s">
        <v>20</v>
      </c>
      <c r="AP382" s="13" t="s">
        <v>50</v>
      </c>
      <c r="AQ382" s="124" t="s">
        <v>95</v>
      </c>
    </row>
    <row r="383" spans="1:57" s="14" customFormat="1">
      <c r="B383" s="127"/>
      <c r="D383" s="123" t="s">
        <v>103</v>
      </c>
      <c r="E383" s="128" t="s">
        <v>1</v>
      </c>
      <c r="F383" s="129" t="s">
        <v>1161</v>
      </c>
      <c r="H383" s="130">
        <v>3.15</v>
      </c>
      <c r="I383" s="1167"/>
      <c r="L383" s="127"/>
      <c r="N383" s="1048"/>
      <c r="O383" s="1048"/>
      <c r="P383" s="1048"/>
      <c r="Q383" s="1048"/>
      <c r="R383" s="1048"/>
      <c r="AL383" s="128" t="s">
        <v>103</v>
      </c>
      <c r="AM383" s="128" t="s">
        <v>102</v>
      </c>
      <c r="AN383" s="14" t="s">
        <v>102</v>
      </c>
      <c r="AO383" s="14" t="s">
        <v>20</v>
      </c>
      <c r="AP383" s="14" t="s">
        <v>50</v>
      </c>
      <c r="AQ383" s="128" t="s">
        <v>95</v>
      </c>
    </row>
    <row r="384" spans="1:57" s="15" customFormat="1">
      <c r="B384" s="133"/>
      <c r="D384" s="123" t="s">
        <v>103</v>
      </c>
      <c r="E384" s="134" t="s">
        <v>1</v>
      </c>
      <c r="F384" s="135" t="s">
        <v>131</v>
      </c>
      <c r="H384" s="136">
        <v>6.15</v>
      </c>
      <c r="I384" s="1168"/>
      <c r="L384" s="133"/>
      <c r="N384" s="1053"/>
      <c r="O384" s="1053"/>
      <c r="P384" s="1053"/>
      <c r="Q384" s="1053"/>
      <c r="R384" s="1053"/>
      <c r="AL384" s="134" t="s">
        <v>103</v>
      </c>
      <c r="AM384" s="134" t="s">
        <v>102</v>
      </c>
      <c r="AN384" s="15" t="s">
        <v>101</v>
      </c>
      <c r="AO384" s="15" t="s">
        <v>20</v>
      </c>
      <c r="AP384" s="15" t="s">
        <v>55</v>
      </c>
      <c r="AQ384" s="134" t="s">
        <v>95</v>
      </c>
    </row>
    <row r="385" spans="1:57" s="2" customFormat="1" ht="28.5" customHeight="1">
      <c r="A385" s="29"/>
      <c r="B385" s="113"/>
      <c r="C385" s="114">
        <v>54</v>
      </c>
      <c r="D385" s="114" t="s">
        <v>97</v>
      </c>
      <c r="E385" s="115" t="s">
        <v>1162</v>
      </c>
      <c r="F385" s="116" t="s">
        <v>1163</v>
      </c>
      <c r="G385" s="117" t="s">
        <v>134</v>
      </c>
      <c r="H385" s="118">
        <v>43.7</v>
      </c>
      <c r="I385" s="1165"/>
      <c r="J385" s="118"/>
      <c r="K385" s="119"/>
      <c r="L385" s="30"/>
      <c r="M385" s="1359"/>
      <c r="N385" s="152"/>
      <c r="O385" s="152"/>
      <c r="P385" s="152"/>
      <c r="Q385" s="152"/>
      <c r="R385" s="152"/>
      <c r="S385" s="29"/>
      <c r="T385" s="29"/>
      <c r="U385" s="29"/>
      <c r="V385" s="29"/>
      <c r="W385" s="29"/>
      <c r="AJ385" s="120" t="s">
        <v>101</v>
      </c>
      <c r="AL385" s="120" t="s">
        <v>97</v>
      </c>
      <c r="AM385" s="120" t="s">
        <v>102</v>
      </c>
      <c r="AQ385" s="18" t="s">
        <v>95</v>
      </c>
      <c r="AW385" s="121" t="e">
        <f>IF(#REF!="základná",J385,0)</f>
        <v>#REF!</v>
      </c>
      <c r="AX385" s="121" t="e">
        <f>IF(#REF!="znížená",J385,0)</f>
        <v>#REF!</v>
      </c>
      <c r="AY385" s="121" t="e">
        <f>IF(#REF!="zákl. prenesená",J385,0)</f>
        <v>#REF!</v>
      </c>
      <c r="AZ385" s="121" t="e">
        <f>IF(#REF!="zníž. prenesená",J385,0)</f>
        <v>#REF!</v>
      </c>
      <c r="BA385" s="121" t="e">
        <f>IF(#REF!="nulová",J385,0)</f>
        <v>#REF!</v>
      </c>
      <c r="BB385" s="18" t="s">
        <v>102</v>
      </c>
      <c r="BC385" s="121">
        <f>ROUND(I385*H385,2)</f>
        <v>0</v>
      </c>
      <c r="BD385" s="18" t="s">
        <v>101</v>
      </c>
      <c r="BE385" s="120" t="s">
        <v>1164</v>
      </c>
    </row>
    <row r="386" spans="1:57" s="13" customFormat="1">
      <c r="B386" s="122"/>
      <c r="D386" s="123" t="s">
        <v>103</v>
      </c>
      <c r="E386" s="124" t="s">
        <v>1</v>
      </c>
      <c r="F386" s="125" t="s">
        <v>994</v>
      </c>
      <c r="H386" s="124" t="s">
        <v>1</v>
      </c>
      <c r="I386" s="1166"/>
      <c r="L386" s="122"/>
      <c r="N386" s="1043"/>
      <c r="O386" s="1043"/>
      <c r="P386" s="1043"/>
      <c r="Q386" s="1043"/>
      <c r="R386" s="1043"/>
      <c r="AL386" s="124" t="s">
        <v>103</v>
      </c>
      <c r="AM386" s="124" t="s">
        <v>102</v>
      </c>
      <c r="AN386" s="13" t="s">
        <v>55</v>
      </c>
      <c r="AO386" s="13" t="s">
        <v>20</v>
      </c>
      <c r="AP386" s="13" t="s">
        <v>50</v>
      </c>
      <c r="AQ386" s="124" t="s">
        <v>95</v>
      </c>
    </row>
    <row r="387" spans="1:57" s="14" customFormat="1">
      <c r="B387" s="127"/>
      <c r="D387" s="123" t="s">
        <v>103</v>
      </c>
      <c r="E387" s="128" t="s">
        <v>1</v>
      </c>
      <c r="F387" s="129" t="s">
        <v>1165</v>
      </c>
      <c r="H387" s="130">
        <v>43.7</v>
      </c>
      <c r="I387" s="1167"/>
      <c r="L387" s="127"/>
      <c r="N387" s="1048"/>
      <c r="O387" s="1048"/>
      <c r="P387" s="1048"/>
      <c r="Q387" s="1048"/>
      <c r="R387" s="1048"/>
      <c r="AL387" s="128" t="s">
        <v>103</v>
      </c>
      <c r="AM387" s="128" t="s">
        <v>102</v>
      </c>
      <c r="AN387" s="14" t="s">
        <v>102</v>
      </c>
      <c r="AO387" s="14" t="s">
        <v>20</v>
      </c>
      <c r="AP387" s="14" t="s">
        <v>55</v>
      </c>
      <c r="AQ387" s="128" t="s">
        <v>95</v>
      </c>
    </row>
    <row r="388" spans="1:57" s="2" customFormat="1" ht="41.25" customHeight="1">
      <c r="A388" s="29"/>
      <c r="B388" s="113"/>
      <c r="C388" s="114">
        <v>55</v>
      </c>
      <c r="D388" s="114" t="s">
        <v>97</v>
      </c>
      <c r="E388" s="115" t="s">
        <v>1166</v>
      </c>
      <c r="F388" s="116" t="s">
        <v>1167</v>
      </c>
      <c r="G388" s="117" t="s">
        <v>134</v>
      </c>
      <c r="H388" s="118">
        <v>32.79</v>
      </c>
      <c r="I388" s="1165"/>
      <c r="J388" s="118"/>
      <c r="K388" s="119"/>
      <c r="L388" s="30"/>
      <c r="M388" s="1359"/>
      <c r="N388" s="152"/>
      <c r="O388" s="152"/>
      <c r="P388" s="152"/>
      <c r="Q388" s="152"/>
      <c r="R388" s="152"/>
      <c r="S388" s="29"/>
      <c r="T388" s="29"/>
      <c r="U388" s="29"/>
      <c r="V388" s="29"/>
      <c r="W388" s="29"/>
      <c r="AJ388" s="120" t="s">
        <v>101</v>
      </c>
      <c r="AL388" s="120" t="s">
        <v>97</v>
      </c>
      <c r="AM388" s="120" t="s">
        <v>102</v>
      </c>
      <c r="AQ388" s="18" t="s">
        <v>95</v>
      </c>
      <c r="AW388" s="121" t="e">
        <f>IF(#REF!="základná",J388,0)</f>
        <v>#REF!</v>
      </c>
      <c r="AX388" s="121" t="e">
        <f>IF(#REF!="znížená",J388,0)</f>
        <v>#REF!</v>
      </c>
      <c r="AY388" s="121" t="e">
        <f>IF(#REF!="zákl. prenesená",J388,0)</f>
        <v>#REF!</v>
      </c>
      <c r="AZ388" s="121" t="e">
        <f>IF(#REF!="zníž. prenesená",J388,0)</f>
        <v>#REF!</v>
      </c>
      <c r="BA388" s="121" t="e">
        <f>IF(#REF!="nulová",J388,0)</f>
        <v>#REF!</v>
      </c>
      <c r="BB388" s="18" t="s">
        <v>102</v>
      </c>
      <c r="BC388" s="121">
        <f>ROUND(I388*H388,2)</f>
        <v>0</v>
      </c>
      <c r="BD388" s="18" t="s">
        <v>101</v>
      </c>
      <c r="BE388" s="120" t="s">
        <v>1168</v>
      </c>
    </row>
    <row r="389" spans="1:57" s="13" customFormat="1">
      <c r="B389" s="122"/>
      <c r="D389" s="123" t="s">
        <v>103</v>
      </c>
      <c r="E389" s="124" t="s">
        <v>1</v>
      </c>
      <c r="F389" s="125" t="s">
        <v>994</v>
      </c>
      <c r="H389" s="124" t="s">
        <v>1</v>
      </c>
      <c r="I389" s="1166"/>
      <c r="L389" s="122"/>
      <c r="N389" s="1043"/>
      <c r="O389" s="1043"/>
      <c r="P389" s="1043"/>
      <c r="Q389" s="1043"/>
      <c r="R389" s="1043"/>
      <c r="AL389" s="124" t="s">
        <v>103</v>
      </c>
      <c r="AM389" s="124" t="s">
        <v>102</v>
      </c>
      <c r="AN389" s="13" t="s">
        <v>55</v>
      </c>
      <c r="AO389" s="13" t="s">
        <v>20</v>
      </c>
      <c r="AP389" s="13" t="s">
        <v>50</v>
      </c>
      <c r="AQ389" s="124" t="s">
        <v>95</v>
      </c>
    </row>
    <row r="390" spans="1:57" s="14" customFormat="1">
      <c r="B390" s="127"/>
      <c r="D390" s="123" t="s">
        <v>103</v>
      </c>
      <c r="E390" s="128" t="s">
        <v>1</v>
      </c>
      <c r="F390" s="129" t="s">
        <v>1169</v>
      </c>
      <c r="H390" s="130">
        <v>9.42</v>
      </c>
      <c r="I390" s="1167"/>
      <c r="L390" s="127"/>
      <c r="N390" s="1048"/>
      <c r="O390" s="1048"/>
      <c r="P390" s="1048"/>
      <c r="Q390" s="1048"/>
      <c r="R390" s="1048"/>
      <c r="AL390" s="128" t="s">
        <v>103</v>
      </c>
      <c r="AM390" s="128" t="s">
        <v>102</v>
      </c>
      <c r="AN390" s="14" t="s">
        <v>102</v>
      </c>
      <c r="AO390" s="14" t="s">
        <v>20</v>
      </c>
      <c r="AP390" s="14" t="s">
        <v>50</v>
      </c>
      <c r="AQ390" s="128" t="s">
        <v>95</v>
      </c>
    </row>
    <row r="391" spans="1:57" s="13" customFormat="1">
      <c r="B391" s="122"/>
      <c r="D391" s="123" t="s">
        <v>103</v>
      </c>
      <c r="E391" s="124" t="s">
        <v>1</v>
      </c>
      <c r="F391" s="125" t="s">
        <v>990</v>
      </c>
      <c r="H391" s="124" t="s">
        <v>1</v>
      </c>
      <c r="I391" s="1166"/>
      <c r="L391" s="122"/>
      <c r="N391" s="1043"/>
      <c r="O391" s="1043"/>
      <c r="P391" s="1043"/>
      <c r="Q391" s="1043"/>
      <c r="R391" s="1043"/>
      <c r="AL391" s="124" t="s">
        <v>103</v>
      </c>
      <c r="AM391" s="124" t="s">
        <v>102</v>
      </c>
      <c r="AN391" s="13" t="s">
        <v>55</v>
      </c>
      <c r="AO391" s="13" t="s">
        <v>20</v>
      </c>
      <c r="AP391" s="13" t="s">
        <v>50</v>
      </c>
      <c r="AQ391" s="124" t="s">
        <v>95</v>
      </c>
    </row>
    <row r="392" spans="1:57" s="14" customFormat="1">
      <c r="B392" s="127"/>
      <c r="D392" s="123" t="s">
        <v>103</v>
      </c>
      <c r="E392" s="128" t="s">
        <v>1</v>
      </c>
      <c r="F392" s="129" t="s">
        <v>1170</v>
      </c>
      <c r="H392" s="130">
        <v>23.37</v>
      </c>
      <c r="I392" s="1167"/>
      <c r="L392" s="127"/>
      <c r="N392" s="1048"/>
      <c r="O392" s="1048"/>
      <c r="P392" s="1048"/>
      <c r="Q392" s="1048"/>
      <c r="R392" s="1048"/>
      <c r="AL392" s="128" t="s">
        <v>103</v>
      </c>
      <c r="AM392" s="128" t="s">
        <v>102</v>
      </c>
      <c r="AN392" s="14" t="s">
        <v>102</v>
      </c>
      <c r="AO392" s="14" t="s">
        <v>20</v>
      </c>
      <c r="AP392" s="14" t="s">
        <v>50</v>
      </c>
      <c r="AQ392" s="128" t="s">
        <v>95</v>
      </c>
    </row>
    <row r="393" spans="1:57" s="15" customFormat="1">
      <c r="B393" s="133"/>
      <c r="D393" s="123" t="s">
        <v>103</v>
      </c>
      <c r="E393" s="134" t="s">
        <v>1</v>
      </c>
      <c r="F393" s="135" t="s">
        <v>131</v>
      </c>
      <c r="H393" s="136">
        <v>32.79</v>
      </c>
      <c r="I393" s="1168"/>
      <c r="L393" s="133"/>
      <c r="N393" s="1053"/>
      <c r="O393" s="1053"/>
      <c r="P393" s="1053"/>
      <c r="Q393" s="1053"/>
      <c r="R393" s="1053"/>
      <c r="AL393" s="134" t="s">
        <v>103</v>
      </c>
      <c r="AM393" s="134" t="s">
        <v>102</v>
      </c>
      <c r="AN393" s="15" t="s">
        <v>101</v>
      </c>
      <c r="AO393" s="15" t="s">
        <v>20</v>
      </c>
      <c r="AP393" s="15" t="s">
        <v>55</v>
      </c>
      <c r="AQ393" s="134" t="s">
        <v>95</v>
      </c>
    </row>
    <row r="394" spans="1:57" s="15" customFormat="1" ht="44.25" customHeight="1">
      <c r="B394" s="133"/>
      <c r="C394" s="114">
        <v>56</v>
      </c>
      <c r="D394" s="114" t="s">
        <v>97</v>
      </c>
      <c r="E394" s="183" t="s">
        <v>2537</v>
      </c>
      <c r="F394" s="116" t="s">
        <v>2538</v>
      </c>
      <c r="G394" s="1011" t="s">
        <v>134</v>
      </c>
      <c r="H394" s="118">
        <v>28</v>
      </c>
      <c r="I394" s="1165"/>
      <c r="J394" s="118"/>
      <c r="L394" s="133"/>
      <c r="N394" s="1053"/>
      <c r="O394" s="1053"/>
      <c r="P394" s="1053"/>
      <c r="Q394" s="1053"/>
      <c r="R394" s="1053"/>
      <c r="AL394" s="134"/>
      <c r="AM394" s="134"/>
      <c r="AQ394" s="134"/>
    </row>
    <row r="395" spans="1:57" s="2" customFormat="1" ht="30.75" customHeight="1">
      <c r="A395" s="29"/>
      <c r="B395" s="113"/>
      <c r="C395" s="114">
        <v>57</v>
      </c>
      <c r="D395" s="114" t="s">
        <v>97</v>
      </c>
      <c r="E395" s="115" t="s">
        <v>1171</v>
      </c>
      <c r="F395" s="116" t="s">
        <v>1172</v>
      </c>
      <c r="G395" s="117" t="s">
        <v>268</v>
      </c>
      <c r="H395" s="118">
        <v>27</v>
      </c>
      <c r="I395" s="1165"/>
      <c r="J395" s="118"/>
      <c r="K395" s="119"/>
      <c r="L395" s="30"/>
      <c r="M395" s="1359"/>
      <c r="N395" s="152"/>
      <c r="O395" s="152"/>
      <c r="P395" s="152"/>
      <c r="Q395" s="152"/>
      <c r="R395" s="152"/>
      <c r="S395" s="29"/>
      <c r="T395" s="29"/>
      <c r="U395" s="29"/>
      <c r="V395" s="29"/>
      <c r="W395" s="29"/>
      <c r="AJ395" s="120" t="s">
        <v>101</v>
      </c>
      <c r="AL395" s="120" t="s">
        <v>97</v>
      </c>
      <c r="AM395" s="120" t="s">
        <v>102</v>
      </c>
      <c r="AQ395" s="18" t="s">
        <v>95</v>
      </c>
      <c r="AW395" s="121" t="e">
        <f>IF(#REF!="základná",J395,0)</f>
        <v>#REF!</v>
      </c>
      <c r="AX395" s="121" t="e">
        <f>IF(#REF!="znížená",J395,0)</f>
        <v>#REF!</v>
      </c>
      <c r="AY395" s="121" t="e">
        <f>IF(#REF!="zákl. prenesená",J395,0)</f>
        <v>#REF!</v>
      </c>
      <c r="AZ395" s="121" t="e">
        <f>IF(#REF!="zníž. prenesená",J395,0)</f>
        <v>#REF!</v>
      </c>
      <c r="BA395" s="121" t="e">
        <f>IF(#REF!="nulová",J395,0)</f>
        <v>#REF!</v>
      </c>
      <c r="BB395" s="18" t="s">
        <v>102</v>
      </c>
      <c r="BC395" s="121">
        <f>ROUND(I395*H395,2)</f>
        <v>0</v>
      </c>
      <c r="BD395" s="18" t="s">
        <v>101</v>
      </c>
      <c r="BE395" s="120" t="s">
        <v>1173</v>
      </c>
    </row>
    <row r="396" spans="1:57" s="13" customFormat="1">
      <c r="B396" s="122"/>
      <c r="D396" s="123" t="s">
        <v>103</v>
      </c>
      <c r="E396" s="124" t="s">
        <v>1</v>
      </c>
      <c r="F396" s="125" t="s">
        <v>994</v>
      </c>
      <c r="H396" s="124" t="s">
        <v>1</v>
      </c>
      <c r="I396" s="1166"/>
      <c r="L396" s="122"/>
      <c r="N396" s="1043"/>
      <c r="O396" s="1043"/>
      <c r="P396" s="1043"/>
      <c r="Q396" s="1043"/>
      <c r="R396" s="1043"/>
      <c r="AL396" s="124" t="s">
        <v>103</v>
      </c>
      <c r="AM396" s="124" t="s">
        <v>102</v>
      </c>
      <c r="AN396" s="13" t="s">
        <v>55</v>
      </c>
      <c r="AO396" s="13" t="s">
        <v>20</v>
      </c>
      <c r="AP396" s="13" t="s">
        <v>50</v>
      </c>
      <c r="AQ396" s="124" t="s">
        <v>95</v>
      </c>
    </row>
    <row r="397" spans="1:57" s="14" customFormat="1">
      <c r="B397" s="127"/>
      <c r="D397" s="123" t="s">
        <v>103</v>
      </c>
      <c r="E397" s="128" t="s">
        <v>1</v>
      </c>
      <c r="F397" s="129" t="s">
        <v>137</v>
      </c>
      <c r="H397" s="130">
        <v>10</v>
      </c>
      <c r="I397" s="1167"/>
      <c r="L397" s="127"/>
      <c r="N397" s="1048"/>
      <c r="O397" s="1048"/>
      <c r="P397" s="1048"/>
      <c r="Q397" s="1048"/>
      <c r="R397" s="1048"/>
      <c r="AL397" s="128" t="s">
        <v>103</v>
      </c>
      <c r="AM397" s="128" t="s">
        <v>102</v>
      </c>
      <c r="AN397" s="14" t="s">
        <v>102</v>
      </c>
      <c r="AO397" s="14" t="s">
        <v>20</v>
      </c>
      <c r="AP397" s="14" t="s">
        <v>50</v>
      </c>
      <c r="AQ397" s="128" t="s">
        <v>95</v>
      </c>
    </row>
    <row r="398" spans="1:57" s="13" customFormat="1">
      <c r="B398" s="122"/>
      <c r="D398" s="123" t="s">
        <v>103</v>
      </c>
      <c r="E398" s="124" t="s">
        <v>1</v>
      </c>
      <c r="F398" s="125" t="s">
        <v>990</v>
      </c>
      <c r="H398" s="124" t="s">
        <v>1</v>
      </c>
      <c r="I398" s="1166"/>
      <c r="L398" s="122"/>
      <c r="N398" s="1043"/>
      <c r="O398" s="1043"/>
      <c r="P398" s="1043"/>
      <c r="Q398" s="1043"/>
      <c r="R398" s="1043"/>
      <c r="AL398" s="124" t="s">
        <v>103</v>
      </c>
      <c r="AM398" s="124" t="s">
        <v>102</v>
      </c>
      <c r="AN398" s="13" t="s">
        <v>55</v>
      </c>
      <c r="AO398" s="13" t="s">
        <v>20</v>
      </c>
      <c r="AP398" s="13" t="s">
        <v>50</v>
      </c>
      <c r="AQ398" s="124" t="s">
        <v>95</v>
      </c>
    </row>
    <row r="399" spans="1:57" s="14" customFormat="1">
      <c r="B399" s="127"/>
      <c r="D399" s="123" t="s">
        <v>103</v>
      </c>
      <c r="E399" s="128" t="s">
        <v>1</v>
      </c>
      <c r="F399" s="129" t="s">
        <v>197</v>
      </c>
      <c r="H399" s="130">
        <v>17</v>
      </c>
      <c r="I399" s="1167"/>
      <c r="L399" s="127"/>
      <c r="N399" s="1048"/>
      <c r="O399" s="1048"/>
      <c r="P399" s="1048"/>
      <c r="Q399" s="1048"/>
      <c r="R399" s="1048"/>
      <c r="AL399" s="128" t="s">
        <v>103</v>
      </c>
      <c r="AM399" s="128" t="s">
        <v>102</v>
      </c>
      <c r="AN399" s="14" t="s">
        <v>102</v>
      </c>
      <c r="AO399" s="14" t="s">
        <v>20</v>
      </c>
      <c r="AP399" s="14" t="s">
        <v>50</v>
      </c>
      <c r="AQ399" s="128" t="s">
        <v>95</v>
      </c>
    </row>
    <row r="400" spans="1:57" s="15" customFormat="1">
      <c r="B400" s="133"/>
      <c r="D400" s="123" t="s">
        <v>103</v>
      </c>
      <c r="E400" s="134" t="s">
        <v>1</v>
      </c>
      <c r="F400" s="135" t="s">
        <v>131</v>
      </c>
      <c r="H400" s="136">
        <v>27</v>
      </c>
      <c r="I400" s="1168"/>
      <c r="L400" s="133"/>
      <c r="N400" s="1053"/>
      <c r="O400" s="1053"/>
      <c r="P400" s="1053"/>
      <c r="Q400" s="1053"/>
      <c r="R400" s="1053"/>
      <c r="AL400" s="134" t="s">
        <v>103</v>
      </c>
      <c r="AM400" s="134" t="s">
        <v>102</v>
      </c>
      <c r="AN400" s="15" t="s">
        <v>101</v>
      </c>
      <c r="AO400" s="15" t="s">
        <v>20</v>
      </c>
      <c r="AP400" s="15" t="s">
        <v>55</v>
      </c>
      <c r="AQ400" s="134" t="s">
        <v>95</v>
      </c>
    </row>
    <row r="401" spans="1:57" s="2" customFormat="1" ht="26.25" customHeight="1">
      <c r="A401" s="29"/>
      <c r="B401" s="113"/>
      <c r="C401" s="114">
        <v>58</v>
      </c>
      <c r="D401" s="114" t="s">
        <v>97</v>
      </c>
      <c r="E401" s="115" t="s">
        <v>1174</v>
      </c>
      <c r="F401" s="116" t="s">
        <v>1175</v>
      </c>
      <c r="G401" s="117" t="s">
        <v>268</v>
      </c>
      <c r="H401" s="118">
        <v>8</v>
      </c>
      <c r="I401" s="1165"/>
      <c r="J401" s="118"/>
      <c r="K401" s="119"/>
      <c r="L401" s="30"/>
      <c r="M401" s="1359"/>
      <c r="N401" s="152"/>
      <c r="O401" s="152"/>
      <c r="P401" s="152"/>
      <c r="Q401" s="152"/>
      <c r="R401" s="152"/>
      <c r="S401" s="29"/>
      <c r="T401" s="29"/>
      <c r="U401" s="29"/>
      <c r="V401" s="29"/>
      <c r="W401" s="29"/>
      <c r="AJ401" s="120" t="s">
        <v>101</v>
      </c>
      <c r="AL401" s="120" t="s">
        <v>97</v>
      </c>
      <c r="AM401" s="120" t="s">
        <v>102</v>
      </c>
      <c r="AQ401" s="18" t="s">
        <v>95</v>
      </c>
      <c r="AW401" s="121" t="e">
        <f>IF(#REF!="základná",J401,0)</f>
        <v>#REF!</v>
      </c>
      <c r="AX401" s="121" t="e">
        <f>IF(#REF!="znížená",J401,0)</f>
        <v>#REF!</v>
      </c>
      <c r="AY401" s="121" t="e">
        <f>IF(#REF!="zákl. prenesená",J401,0)</f>
        <v>#REF!</v>
      </c>
      <c r="AZ401" s="121" t="e">
        <f>IF(#REF!="zníž. prenesená",J401,0)</f>
        <v>#REF!</v>
      </c>
      <c r="BA401" s="121" t="e">
        <f>IF(#REF!="nulová",J401,0)</f>
        <v>#REF!</v>
      </c>
      <c r="BB401" s="18" t="s">
        <v>102</v>
      </c>
      <c r="BC401" s="121">
        <f>ROUND(I401*H401,2)</f>
        <v>0</v>
      </c>
      <c r="BD401" s="18" t="s">
        <v>101</v>
      </c>
      <c r="BE401" s="120" t="s">
        <v>1176</v>
      </c>
    </row>
    <row r="402" spans="1:57" s="13" customFormat="1">
      <c r="B402" s="122"/>
      <c r="D402" s="123" t="s">
        <v>103</v>
      </c>
      <c r="E402" s="124" t="s">
        <v>1</v>
      </c>
      <c r="F402" s="125" t="s">
        <v>994</v>
      </c>
      <c r="H402" s="124" t="s">
        <v>1</v>
      </c>
      <c r="I402" s="1166"/>
      <c r="L402" s="122"/>
      <c r="N402" s="1043"/>
      <c r="O402" s="1043"/>
      <c r="P402" s="1043"/>
      <c r="Q402" s="1043"/>
      <c r="R402" s="1043"/>
      <c r="AL402" s="124" t="s">
        <v>103</v>
      </c>
      <c r="AM402" s="124" t="s">
        <v>102</v>
      </c>
      <c r="AN402" s="13" t="s">
        <v>55</v>
      </c>
      <c r="AO402" s="13" t="s">
        <v>20</v>
      </c>
      <c r="AP402" s="13" t="s">
        <v>50</v>
      </c>
      <c r="AQ402" s="124" t="s">
        <v>95</v>
      </c>
    </row>
    <row r="403" spans="1:57" s="14" customFormat="1">
      <c r="B403" s="127"/>
      <c r="D403" s="123" t="s">
        <v>103</v>
      </c>
      <c r="E403" s="128" t="s">
        <v>1</v>
      </c>
      <c r="F403" s="129" t="s">
        <v>125</v>
      </c>
      <c r="H403" s="130">
        <v>8</v>
      </c>
      <c r="I403" s="1167"/>
      <c r="L403" s="127"/>
      <c r="N403" s="1048"/>
      <c r="O403" s="1048"/>
      <c r="P403" s="1048"/>
      <c r="Q403" s="1048"/>
      <c r="R403" s="1048"/>
      <c r="AL403" s="128" t="s">
        <v>103</v>
      </c>
      <c r="AM403" s="128" t="s">
        <v>102</v>
      </c>
      <c r="AN403" s="14" t="s">
        <v>102</v>
      </c>
      <c r="AO403" s="14" t="s">
        <v>20</v>
      </c>
      <c r="AP403" s="14" t="s">
        <v>55</v>
      </c>
      <c r="AQ403" s="128" t="s">
        <v>95</v>
      </c>
    </row>
    <row r="404" spans="1:57" s="2" customFormat="1" ht="29.25" customHeight="1">
      <c r="A404" s="29"/>
      <c r="B404" s="113"/>
      <c r="C404" s="114">
        <v>59</v>
      </c>
      <c r="D404" s="114" t="s">
        <v>97</v>
      </c>
      <c r="E404" s="115" t="s">
        <v>1177</v>
      </c>
      <c r="F404" s="116" t="s">
        <v>1178</v>
      </c>
      <c r="G404" s="117" t="s">
        <v>134</v>
      </c>
      <c r="H404" s="118">
        <v>40.78</v>
      </c>
      <c r="I404" s="1165"/>
      <c r="J404" s="118"/>
      <c r="K404" s="119"/>
      <c r="L404" s="30"/>
      <c r="M404" s="1359"/>
      <c r="N404" s="152"/>
      <c r="O404" s="152"/>
      <c r="P404" s="152"/>
      <c r="Q404" s="152"/>
      <c r="R404" s="152"/>
      <c r="S404" s="29"/>
      <c r="T404" s="29"/>
      <c r="U404" s="29"/>
      <c r="V404" s="29"/>
      <c r="W404" s="29"/>
      <c r="AJ404" s="120" t="s">
        <v>101</v>
      </c>
      <c r="AL404" s="120" t="s">
        <v>97</v>
      </c>
      <c r="AM404" s="120" t="s">
        <v>102</v>
      </c>
      <c r="AQ404" s="18" t="s">
        <v>95</v>
      </c>
      <c r="AW404" s="121" t="e">
        <f>IF(#REF!="základná",J404,0)</f>
        <v>#REF!</v>
      </c>
      <c r="AX404" s="121" t="e">
        <f>IF(#REF!="znížená",J404,0)</f>
        <v>#REF!</v>
      </c>
      <c r="AY404" s="121" t="e">
        <f>IF(#REF!="zákl. prenesená",J404,0)</f>
        <v>#REF!</v>
      </c>
      <c r="AZ404" s="121" t="e">
        <f>IF(#REF!="zníž. prenesená",J404,0)</f>
        <v>#REF!</v>
      </c>
      <c r="BA404" s="121" t="e">
        <f>IF(#REF!="nulová",J404,0)</f>
        <v>#REF!</v>
      </c>
      <c r="BB404" s="18" t="s">
        <v>102</v>
      </c>
      <c r="BC404" s="121">
        <f>ROUND(I404*H404,2)</f>
        <v>0</v>
      </c>
      <c r="BD404" s="18" t="s">
        <v>101</v>
      </c>
      <c r="BE404" s="120" t="s">
        <v>1179</v>
      </c>
    </row>
    <row r="405" spans="1:57" s="13" customFormat="1">
      <c r="B405" s="122"/>
      <c r="D405" s="123" t="s">
        <v>103</v>
      </c>
      <c r="E405" s="124" t="s">
        <v>1</v>
      </c>
      <c r="F405" s="125" t="s">
        <v>994</v>
      </c>
      <c r="H405" s="124" t="s">
        <v>1</v>
      </c>
      <c r="I405" s="1166"/>
      <c r="L405" s="122"/>
      <c r="N405" s="1043"/>
      <c r="O405" s="1043"/>
      <c r="P405" s="1043"/>
      <c r="Q405" s="1043"/>
      <c r="R405" s="1043"/>
      <c r="AL405" s="124" t="s">
        <v>103</v>
      </c>
      <c r="AM405" s="124" t="s">
        <v>102</v>
      </c>
      <c r="AN405" s="13" t="s">
        <v>55</v>
      </c>
      <c r="AO405" s="13" t="s">
        <v>20</v>
      </c>
      <c r="AP405" s="13" t="s">
        <v>50</v>
      </c>
      <c r="AQ405" s="124" t="s">
        <v>95</v>
      </c>
    </row>
    <row r="406" spans="1:57" s="14" customFormat="1">
      <c r="B406" s="127"/>
      <c r="D406" s="123" t="s">
        <v>103</v>
      </c>
      <c r="E406" s="128" t="s">
        <v>1</v>
      </c>
      <c r="F406" s="129" t="s">
        <v>1180</v>
      </c>
      <c r="H406" s="130">
        <v>2.36</v>
      </c>
      <c r="I406" s="1167"/>
      <c r="L406" s="127"/>
      <c r="N406" s="1048"/>
      <c r="O406" s="1048"/>
      <c r="P406" s="1048"/>
      <c r="Q406" s="1048"/>
      <c r="R406" s="1048"/>
      <c r="AL406" s="128" t="s">
        <v>103</v>
      </c>
      <c r="AM406" s="128" t="s">
        <v>102</v>
      </c>
      <c r="AN406" s="14" t="s">
        <v>102</v>
      </c>
      <c r="AO406" s="14" t="s">
        <v>20</v>
      </c>
      <c r="AP406" s="14" t="s">
        <v>50</v>
      </c>
      <c r="AQ406" s="128" t="s">
        <v>95</v>
      </c>
    </row>
    <row r="407" spans="1:57" s="14" customFormat="1">
      <c r="B407" s="127"/>
      <c r="D407" s="123" t="s">
        <v>103</v>
      </c>
      <c r="E407" s="128" t="s">
        <v>1</v>
      </c>
      <c r="F407" s="129" t="s">
        <v>1181</v>
      </c>
      <c r="H407" s="130">
        <v>4.7300000000000004</v>
      </c>
      <c r="I407" s="1167"/>
      <c r="L407" s="127"/>
      <c r="N407" s="1048"/>
      <c r="O407" s="1048"/>
      <c r="P407" s="1048"/>
      <c r="Q407" s="1048"/>
      <c r="R407" s="1048"/>
      <c r="AL407" s="128" t="s">
        <v>103</v>
      </c>
      <c r="AM407" s="128" t="s">
        <v>102</v>
      </c>
      <c r="AN407" s="14" t="s">
        <v>102</v>
      </c>
      <c r="AO407" s="14" t="s">
        <v>20</v>
      </c>
      <c r="AP407" s="14" t="s">
        <v>50</v>
      </c>
      <c r="AQ407" s="128" t="s">
        <v>95</v>
      </c>
    </row>
    <row r="408" spans="1:57" s="14" customFormat="1">
      <c r="B408" s="127"/>
      <c r="D408" s="123" t="s">
        <v>103</v>
      </c>
      <c r="E408" s="128" t="s">
        <v>1</v>
      </c>
      <c r="F408" s="129" t="s">
        <v>1182</v>
      </c>
      <c r="H408" s="130">
        <v>5.32</v>
      </c>
      <c r="I408" s="1167"/>
      <c r="L408" s="127"/>
      <c r="N408" s="1048"/>
      <c r="O408" s="1048"/>
      <c r="P408" s="1048"/>
      <c r="Q408" s="1048"/>
      <c r="R408" s="1048"/>
      <c r="AL408" s="128" t="s">
        <v>103</v>
      </c>
      <c r="AM408" s="128" t="s">
        <v>102</v>
      </c>
      <c r="AN408" s="14" t="s">
        <v>102</v>
      </c>
      <c r="AO408" s="14" t="s">
        <v>20</v>
      </c>
      <c r="AP408" s="14" t="s">
        <v>50</v>
      </c>
      <c r="AQ408" s="128" t="s">
        <v>95</v>
      </c>
    </row>
    <row r="409" spans="1:57" s="14" customFormat="1">
      <c r="B409" s="127"/>
      <c r="D409" s="123" t="s">
        <v>103</v>
      </c>
      <c r="E409" s="128" t="s">
        <v>1</v>
      </c>
      <c r="F409" s="129" t="s">
        <v>1183</v>
      </c>
      <c r="H409" s="130">
        <v>4.33</v>
      </c>
      <c r="I409" s="1167"/>
      <c r="L409" s="127"/>
      <c r="N409" s="1048"/>
      <c r="O409" s="1048"/>
      <c r="P409" s="1048"/>
      <c r="Q409" s="1048"/>
      <c r="R409" s="1048"/>
      <c r="AL409" s="128" t="s">
        <v>103</v>
      </c>
      <c r="AM409" s="128" t="s">
        <v>102</v>
      </c>
      <c r="AN409" s="14" t="s">
        <v>102</v>
      </c>
      <c r="AO409" s="14" t="s">
        <v>20</v>
      </c>
      <c r="AP409" s="14" t="s">
        <v>50</v>
      </c>
      <c r="AQ409" s="128" t="s">
        <v>95</v>
      </c>
    </row>
    <row r="410" spans="1:57" s="13" customFormat="1">
      <c r="B410" s="122"/>
      <c r="D410" s="123" t="s">
        <v>103</v>
      </c>
      <c r="E410" s="124" t="s">
        <v>1</v>
      </c>
      <c r="F410" s="125" t="s">
        <v>990</v>
      </c>
      <c r="H410" s="124" t="s">
        <v>1</v>
      </c>
      <c r="I410" s="1166"/>
      <c r="L410" s="122"/>
      <c r="N410" s="1043"/>
      <c r="O410" s="1043"/>
      <c r="P410" s="1043"/>
      <c r="Q410" s="1043"/>
      <c r="R410" s="1043"/>
      <c r="AL410" s="124" t="s">
        <v>103</v>
      </c>
      <c r="AM410" s="124" t="s">
        <v>102</v>
      </c>
      <c r="AN410" s="13" t="s">
        <v>55</v>
      </c>
      <c r="AO410" s="13" t="s">
        <v>20</v>
      </c>
      <c r="AP410" s="13" t="s">
        <v>50</v>
      </c>
      <c r="AQ410" s="124" t="s">
        <v>95</v>
      </c>
    </row>
    <row r="411" spans="1:57" s="14" customFormat="1">
      <c r="B411" s="127"/>
      <c r="D411" s="123" t="s">
        <v>103</v>
      </c>
      <c r="E411" s="128" t="s">
        <v>1</v>
      </c>
      <c r="F411" s="129" t="s">
        <v>1184</v>
      </c>
      <c r="H411" s="130">
        <v>9.4600000000000009</v>
      </c>
      <c r="I411" s="1167"/>
      <c r="L411" s="127"/>
      <c r="N411" s="1048"/>
      <c r="O411" s="1048"/>
      <c r="P411" s="1048"/>
      <c r="Q411" s="1048"/>
      <c r="R411" s="1048"/>
      <c r="AL411" s="128" t="s">
        <v>103</v>
      </c>
      <c r="AM411" s="128" t="s">
        <v>102</v>
      </c>
      <c r="AN411" s="14" t="s">
        <v>102</v>
      </c>
      <c r="AO411" s="14" t="s">
        <v>20</v>
      </c>
      <c r="AP411" s="14" t="s">
        <v>50</v>
      </c>
      <c r="AQ411" s="128" t="s">
        <v>95</v>
      </c>
    </row>
    <row r="412" spans="1:57" s="14" customFormat="1">
      <c r="B412" s="127"/>
      <c r="D412" s="123" t="s">
        <v>103</v>
      </c>
      <c r="E412" s="128" t="s">
        <v>1</v>
      </c>
      <c r="F412" s="129" t="s">
        <v>1185</v>
      </c>
      <c r="H412" s="130">
        <v>11.03</v>
      </c>
      <c r="I412" s="1167"/>
      <c r="L412" s="127"/>
      <c r="N412" s="1048"/>
      <c r="O412" s="1048"/>
      <c r="P412" s="1048"/>
      <c r="Q412" s="1048"/>
      <c r="R412" s="1048"/>
      <c r="AL412" s="128" t="s">
        <v>103</v>
      </c>
      <c r="AM412" s="128" t="s">
        <v>102</v>
      </c>
      <c r="AN412" s="14" t="s">
        <v>102</v>
      </c>
      <c r="AO412" s="14" t="s">
        <v>20</v>
      </c>
      <c r="AP412" s="14" t="s">
        <v>50</v>
      </c>
      <c r="AQ412" s="128" t="s">
        <v>95</v>
      </c>
    </row>
    <row r="413" spans="1:57" s="14" customFormat="1">
      <c r="B413" s="127"/>
      <c r="D413" s="123" t="s">
        <v>103</v>
      </c>
      <c r="E413" s="128" t="s">
        <v>1</v>
      </c>
      <c r="F413" s="129" t="s">
        <v>1186</v>
      </c>
      <c r="H413" s="130">
        <v>3.55</v>
      </c>
      <c r="I413" s="1167"/>
      <c r="L413" s="127"/>
      <c r="N413" s="1048"/>
      <c r="O413" s="1048"/>
      <c r="P413" s="1048"/>
      <c r="Q413" s="1048"/>
      <c r="R413" s="1048"/>
      <c r="AL413" s="128" t="s">
        <v>103</v>
      </c>
      <c r="AM413" s="128" t="s">
        <v>102</v>
      </c>
      <c r="AN413" s="14" t="s">
        <v>102</v>
      </c>
      <c r="AO413" s="14" t="s">
        <v>20</v>
      </c>
      <c r="AP413" s="14" t="s">
        <v>50</v>
      </c>
      <c r="AQ413" s="128" t="s">
        <v>95</v>
      </c>
    </row>
    <row r="414" spans="1:57" s="15" customFormat="1">
      <c r="B414" s="133"/>
      <c r="D414" s="123" t="s">
        <v>103</v>
      </c>
      <c r="E414" s="134" t="s">
        <v>1</v>
      </c>
      <c r="F414" s="135" t="s">
        <v>131</v>
      </c>
      <c r="H414" s="136">
        <v>40.78</v>
      </c>
      <c r="I414" s="1168"/>
      <c r="L414" s="133"/>
      <c r="N414" s="1053"/>
      <c r="O414" s="1053"/>
      <c r="P414" s="1053"/>
      <c r="Q414" s="1053"/>
      <c r="R414" s="1053"/>
      <c r="AL414" s="134" t="s">
        <v>103</v>
      </c>
      <c r="AM414" s="134" t="s">
        <v>102</v>
      </c>
      <c r="AN414" s="15" t="s">
        <v>101</v>
      </c>
      <c r="AO414" s="15" t="s">
        <v>20</v>
      </c>
      <c r="AP414" s="15" t="s">
        <v>55</v>
      </c>
      <c r="AQ414" s="134" t="s">
        <v>95</v>
      </c>
    </row>
    <row r="415" spans="1:57" s="2" customFormat="1" ht="28.5" customHeight="1">
      <c r="A415" s="29"/>
      <c r="B415" s="113"/>
      <c r="C415" s="114">
        <v>60</v>
      </c>
      <c r="D415" s="114" t="s">
        <v>97</v>
      </c>
      <c r="E415" s="115" t="s">
        <v>1187</v>
      </c>
      <c r="F415" s="116" t="s">
        <v>1188</v>
      </c>
      <c r="G415" s="117" t="s">
        <v>134</v>
      </c>
      <c r="H415" s="118">
        <v>22.85</v>
      </c>
      <c r="I415" s="1165"/>
      <c r="J415" s="118"/>
      <c r="K415" s="119"/>
      <c r="L415" s="30"/>
      <c r="M415" s="1359"/>
      <c r="N415" s="152"/>
      <c r="O415" s="152"/>
      <c r="P415" s="152"/>
      <c r="Q415" s="152"/>
      <c r="R415" s="152"/>
      <c r="S415" s="29"/>
      <c r="T415" s="29"/>
      <c r="U415" s="29"/>
      <c r="V415" s="29"/>
      <c r="W415" s="29"/>
      <c r="AJ415" s="120" t="s">
        <v>101</v>
      </c>
      <c r="AL415" s="120" t="s">
        <v>97</v>
      </c>
      <c r="AM415" s="120" t="s">
        <v>102</v>
      </c>
      <c r="AQ415" s="18" t="s">
        <v>95</v>
      </c>
      <c r="AW415" s="121" t="e">
        <f>IF(#REF!="základná",J415,0)</f>
        <v>#REF!</v>
      </c>
      <c r="AX415" s="121" t="e">
        <f>IF(#REF!="znížená",J415,0)</f>
        <v>#REF!</v>
      </c>
      <c r="AY415" s="121" t="e">
        <f>IF(#REF!="zákl. prenesená",J415,0)</f>
        <v>#REF!</v>
      </c>
      <c r="AZ415" s="121" t="e">
        <f>IF(#REF!="zníž. prenesená",J415,0)</f>
        <v>#REF!</v>
      </c>
      <c r="BA415" s="121" t="e">
        <f>IF(#REF!="nulová",J415,0)</f>
        <v>#REF!</v>
      </c>
      <c r="BB415" s="18" t="s">
        <v>102</v>
      </c>
      <c r="BC415" s="121">
        <f>ROUND(I415*H415,2)</f>
        <v>0</v>
      </c>
      <c r="BD415" s="18" t="s">
        <v>101</v>
      </c>
      <c r="BE415" s="120" t="s">
        <v>1189</v>
      </c>
    </row>
    <row r="416" spans="1:57" s="14" customFormat="1">
      <c r="B416" s="127"/>
      <c r="D416" s="123" t="s">
        <v>103</v>
      </c>
      <c r="E416" s="128" t="s">
        <v>1</v>
      </c>
      <c r="F416" s="129" t="s">
        <v>1190</v>
      </c>
      <c r="H416" s="130">
        <v>22.85</v>
      </c>
      <c r="I416" s="1167"/>
      <c r="L416" s="127"/>
      <c r="N416" s="1048"/>
      <c r="O416" s="1048"/>
      <c r="P416" s="1048"/>
      <c r="Q416" s="1048"/>
      <c r="R416" s="1048"/>
      <c r="AL416" s="128" t="s">
        <v>103</v>
      </c>
      <c r="AM416" s="128" t="s">
        <v>102</v>
      </c>
      <c r="AN416" s="14" t="s">
        <v>102</v>
      </c>
      <c r="AO416" s="14" t="s">
        <v>20</v>
      </c>
      <c r="AP416" s="14" t="s">
        <v>55</v>
      </c>
      <c r="AQ416" s="128" t="s">
        <v>95</v>
      </c>
    </row>
    <row r="417" spans="1:57" s="2" customFormat="1" ht="28.5" customHeight="1">
      <c r="A417" s="29"/>
      <c r="B417" s="113"/>
      <c r="C417" s="114">
        <v>61</v>
      </c>
      <c r="D417" s="114" t="s">
        <v>97</v>
      </c>
      <c r="E417" s="115" t="s">
        <v>1191</v>
      </c>
      <c r="F417" s="116" t="s">
        <v>1192</v>
      </c>
      <c r="G417" s="117" t="s">
        <v>134</v>
      </c>
      <c r="H417" s="118">
        <v>40.33</v>
      </c>
      <c r="I417" s="1165"/>
      <c r="J417" s="118"/>
      <c r="K417" s="119"/>
      <c r="L417" s="30"/>
      <c r="M417" s="1359"/>
      <c r="N417" s="152"/>
      <c r="O417" s="152"/>
      <c r="P417" s="152"/>
      <c r="Q417" s="152"/>
      <c r="R417" s="152"/>
      <c r="S417" s="29"/>
      <c r="T417" s="29"/>
      <c r="U417" s="29"/>
      <c r="V417" s="29"/>
      <c r="W417" s="29"/>
      <c r="AJ417" s="120" t="s">
        <v>101</v>
      </c>
      <c r="AL417" s="120" t="s">
        <v>97</v>
      </c>
      <c r="AM417" s="120" t="s">
        <v>102</v>
      </c>
      <c r="AQ417" s="18" t="s">
        <v>95</v>
      </c>
      <c r="AW417" s="121" t="e">
        <f>IF(#REF!="základná",J417,0)</f>
        <v>#REF!</v>
      </c>
      <c r="AX417" s="121" t="e">
        <f>IF(#REF!="znížená",J417,0)</f>
        <v>#REF!</v>
      </c>
      <c r="AY417" s="121" t="e">
        <f>IF(#REF!="zákl. prenesená",J417,0)</f>
        <v>#REF!</v>
      </c>
      <c r="AZ417" s="121" t="e">
        <f>IF(#REF!="zníž. prenesená",J417,0)</f>
        <v>#REF!</v>
      </c>
      <c r="BA417" s="121" t="e">
        <f>IF(#REF!="nulová",J417,0)</f>
        <v>#REF!</v>
      </c>
      <c r="BB417" s="18" t="s">
        <v>102</v>
      </c>
      <c r="BC417" s="121">
        <f>ROUND(I417*H417,2)</f>
        <v>0</v>
      </c>
      <c r="BD417" s="18" t="s">
        <v>101</v>
      </c>
      <c r="BE417" s="120" t="s">
        <v>1193</v>
      </c>
    </row>
    <row r="418" spans="1:57" s="13" customFormat="1">
      <c r="B418" s="122"/>
      <c r="D418" s="123" t="s">
        <v>103</v>
      </c>
      <c r="E418" s="124" t="s">
        <v>1</v>
      </c>
      <c r="F418" s="125" t="s">
        <v>994</v>
      </c>
      <c r="H418" s="124" t="s">
        <v>1</v>
      </c>
      <c r="I418" s="1166"/>
      <c r="L418" s="122"/>
      <c r="N418" s="1043"/>
      <c r="O418" s="1043"/>
      <c r="P418" s="1043"/>
      <c r="Q418" s="1043"/>
      <c r="R418" s="1043"/>
      <c r="AL418" s="124" t="s">
        <v>103</v>
      </c>
      <c r="AM418" s="124" t="s">
        <v>102</v>
      </c>
      <c r="AN418" s="13" t="s">
        <v>55</v>
      </c>
      <c r="AO418" s="13" t="s">
        <v>20</v>
      </c>
      <c r="AP418" s="13" t="s">
        <v>50</v>
      </c>
      <c r="AQ418" s="124" t="s">
        <v>95</v>
      </c>
    </row>
    <row r="419" spans="1:57" s="14" customFormat="1">
      <c r="B419" s="127"/>
      <c r="D419" s="123" t="s">
        <v>103</v>
      </c>
      <c r="E419" s="128" t="s">
        <v>1</v>
      </c>
      <c r="F419" s="129" t="s">
        <v>1194</v>
      </c>
      <c r="H419" s="130">
        <v>12.71</v>
      </c>
      <c r="I419" s="1167"/>
      <c r="L419" s="127"/>
      <c r="N419" s="1048"/>
      <c r="O419" s="1048"/>
      <c r="P419" s="1048"/>
      <c r="Q419" s="1048"/>
      <c r="R419" s="1048"/>
      <c r="AL419" s="128" t="s">
        <v>103</v>
      </c>
      <c r="AM419" s="128" t="s">
        <v>102</v>
      </c>
      <c r="AN419" s="14" t="s">
        <v>102</v>
      </c>
      <c r="AO419" s="14" t="s">
        <v>20</v>
      </c>
      <c r="AP419" s="14" t="s">
        <v>50</v>
      </c>
      <c r="AQ419" s="128" t="s">
        <v>95</v>
      </c>
    </row>
    <row r="420" spans="1:57" s="14" customFormat="1">
      <c r="B420" s="127"/>
      <c r="D420" s="123" t="s">
        <v>103</v>
      </c>
      <c r="E420" s="128" t="s">
        <v>1</v>
      </c>
      <c r="F420" s="129" t="s">
        <v>1195</v>
      </c>
      <c r="H420" s="130">
        <v>20.27</v>
      </c>
      <c r="I420" s="1167"/>
      <c r="L420" s="127"/>
      <c r="N420" s="1048"/>
      <c r="O420" s="1048"/>
      <c r="P420" s="1048"/>
      <c r="Q420" s="1048"/>
      <c r="R420" s="1048"/>
      <c r="AL420" s="128" t="s">
        <v>103</v>
      </c>
      <c r="AM420" s="128" t="s">
        <v>102</v>
      </c>
      <c r="AN420" s="14" t="s">
        <v>102</v>
      </c>
      <c r="AO420" s="14" t="s">
        <v>20</v>
      </c>
      <c r="AP420" s="14" t="s">
        <v>50</v>
      </c>
      <c r="AQ420" s="128" t="s">
        <v>95</v>
      </c>
    </row>
    <row r="421" spans="1:57" s="13" customFormat="1">
      <c r="B421" s="122"/>
      <c r="D421" s="123" t="s">
        <v>103</v>
      </c>
      <c r="E421" s="124" t="s">
        <v>1</v>
      </c>
      <c r="F421" s="125" t="s">
        <v>990</v>
      </c>
      <c r="H421" s="124" t="s">
        <v>1</v>
      </c>
      <c r="I421" s="1166"/>
      <c r="L421" s="122"/>
      <c r="N421" s="1043"/>
      <c r="O421" s="1043"/>
      <c r="P421" s="1043"/>
      <c r="Q421" s="1043"/>
      <c r="R421" s="1043"/>
      <c r="AL421" s="124" t="s">
        <v>103</v>
      </c>
      <c r="AM421" s="124" t="s">
        <v>102</v>
      </c>
      <c r="AN421" s="13" t="s">
        <v>55</v>
      </c>
      <c r="AO421" s="13" t="s">
        <v>20</v>
      </c>
      <c r="AP421" s="13" t="s">
        <v>50</v>
      </c>
      <c r="AQ421" s="124" t="s">
        <v>95</v>
      </c>
    </row>
    <row r="422" spans="1:57" s="14" customFormat="1">
      <c r="B422" s="127"/>
      <c r="D422" s="123" t="s">
        <v>103</v>
      </c>
      <c r="E422" s="128" t="s">
        <v>1</v>
      </c>
      <c r="F422" s="129" t="s">
        <v>1603</v>
      </c>
      <c r="H422" s="130">
        <v>7.35</v>
      </c>
      <c r="I422" s="1167"/>
      <c r="L422" s="127"/>
      <c r="N422" s="1048"/>
      <c r="O422" s="1048"/>
      <c r="P422" s="1048"/>
      <c r="Q422" s="1048"/>
      <c r="R422" s="1048"/>
      <c r="AL422" s="128" t="s">
        <v>103</v>
      </c>
      <c r="AM422" s="128" t="s">
        <v>102</v>
      </c>
      <c r="AN422" s="14" t="s">
        <v>102</v>
      </c>
      <c r="AO422" s="14" t="s">
        <v>20</v>
      </c>
      <c r="AP422" s="14" t="s">
        <v>50</v>
      </c>
      <c r="AQ422" s="128" t="s">
        <v>95</v>
      </c>
    </row>
    <row r="423" spans="1:57" s="15" customFormat="1">
      <c r="B423" s="133"/>
      <c r="D423" s="123" t="s">
        <v>103</v>
      </c>
      <c r="E423" s="134" t="s">
        <v>1</v>
      </c>
      <c r="F423" s="135" t="s">
        <v>131</v>
      </c>
      <c r="H423" s="136">
        <v>40.33</v>
      </c>
      <c r="I423" s="1168"/>
      <c r="L423" s="133"/>
      <c r="N423" s="1053"/>
      <c r="O423" s="1053"/>
      <c r="P423" s="1053"/>
      <c r="Q423" s="1053"/>
      <c r="R423" s="1053"/>
      <c r="AL423" s="134" t="s">
        <v>103</v>
      </c>
      <c r="AM423" s="134" t="s">
        <v>102</v>
      </c>
      <c r="AN423" s="15" t="s">
        <v>101</v>
      </c>
      <c r="AO423" s="15" t="s">
        <v>20</v>
      </c>
      <c r="AP423" s="15" t="s">
        <v>55</v>
      </c>
      <c r="AQ423" s="134" t="s">
        <v>95</v>
      </c>
    </row>
    <row r="424" spans="1:57" s="2" customFormat="1" ht="28.5" customHeight="1">
      <c r="A424" s="29"/>
      <c r="B424" s="113"/>
      <c r="C424" s="114">
        <v>62</v>
      </c>
      <c r="D424" s="114" t="s">
        <v>97</v>
      </c>
      <c r="E424" s="115" t="s">
        <v>1196</v>
      </c>
      <c r="F424" s="116" t="s">
        <v>1197</v>
      </c>
      <c r="G424" s="117" t="s">
        <v>140</v>
      </c>
      <c r="H424" s="118">
        <v>36.299999999999997</v>
      </c>
      <c r="I424" s="1165"/>
      <c r="J424" s="118"/>
      <c r="K424" s="119"/>
      <c r="L424" s="30"/>
      <c r="M424" s="1359"/>
      <c r="N424" s="152"/>
      <c r="O424" s="152"/>
      <c r="P424" s="152"/>
      <c r="Q424" s="152"/>
      <c r="R424" s="152"/>
      <c r="S424" s="29"/>
      <c r="T424" s="29"/>
      <c r="U424" s="29"/>
      <c r="V424" s="29"/>
      <c r="W424" s="29"/>
      <c r="AJ424" s="120" t="s">
        <v>101</v>
      </c>
      <c r="AL424" s="120" t="s">
        <v>97</v>
      </c>
      <c r="AM424" s="120" t="s">
        <v>102</v>
      </c>
      <c r="AQ424" s="18" t="s">
        <v>95</v>
      </c>
      <c r="AW424" s="121" t="e">
        <f>IF(#REF!="základná",J424,0)</f>
        <v>#REF!</v>
      </c>
      <c r="AX424" s="121" t="e">
        <f>IF(#REF!="znížená",J424,0)</f>
        <v>#REF!</v>
      </c>
      <c r="AY424" s="121" t="e">
        <f>IF(#REF!="zákl. prenesená",J424,0)</f>
        <v>#REF!</v>
      </c>
      <c r="AZ424" s="121" t="e">
        <f>IF(#REF!="zníž. prenesená",J424,0)</f>
        <v>#REF!</v>
      </c>
      <c r="BA424" s="121" t="e">
        <f>IF(#REF!="nulová",J424,0)</f>
        <v>#REF!</v>
      </c>
      <c r="BB424" s="18" t="s">
        <v>102</v>
      </c>
      <c r="BC424" s="121">
        <f>ROUND(I424*H424,2)</f>
        <v>0</v>
      </c>
      <c r="BD424" s="18" t="s">
        <v>101</v>
      </c>
      <c r="BE424" s="120" t="s">
        <v>1198</v>
      </c>
    </row>
    <row r="425" spans="1:57" s="14" customFormat="1">
      <c r="B425" s="127"/>
      <c r="D425" s="123" t="s">
        <v>103</v>
      </c>
      <c r="E425" s="128" t="s">
        <v>1</v>
      </c>
      <c r="F425" s="129" t="s">
        <v>1199</v>
      </c>
      <c r="H425" s="130">
        <v>10.1</v>
      </c>
      <c r="I425" s="1167"/>
      <c r="L425" s="127"/>
      <c r="N425" s="1048"/>
      <c r="O425" s="1048"/>
      <c r="P425" s="1048"/>
      <c r="Q425" s="1048"/>
      <c r="R425" s="1048"/>
      <c r="AL425" s="128" t="s">
        <v>103</v>
      </c>
      <c r="AM425" s="128" t="s">
        <v>102</v>
      </c>
      <c r="AN425" s="14" t="s">
        <v>102</v>
      </c>
      <c r="AO425" s="14" t="s">
        <v>20</v>
      </c>
      <c r="AP425" s="14" t="s">
        <v>50</v>
      </c>
      <c r="AQ425" s="128" t="s">
        <v>95</v>
      </c>
    </row>
    <row r="426" spans="1:57" s="14" customFormat="1">
      <c r="B426" s="127"/>
      <c r="D426" s="123" t="s">
        <v>103</v>
      </c>
      <c r="E426" s="128" t="s">
        <v>1</v>
      </c>
      <c r="F426" s="129" t="s">
        <v>1200</v>
      </c>
      <c r="H426" s="130">
        <v>7.8</v>
      </c>
      <c r="I426" s="1167"/>
      <c r="L426" s="127"/>
      <c r="N426" s="1048"/>
      <c r="O426" s="1048"/>
      <c r="P426" s="1048"/>
      <c r="Q426" s="1048"/>
      <c r="R426" s="1048"/>
      <c r="AL426" s="128" t="s">
        <v>103</v>
      </c>
      <c r="AM426" s="128" t="s">
        <v>102</v>
      </c>
      <c r="AN426" s="14" t="s">
        <v>102</v>
      </c>
      <c r="AO426" s="14" t="s">
        <v>20</v>
      </c>
      <c r="AP426" s="14" t="s">
        <v>50</v>
      </c>
      <c r="AQ426" s="128" t="s">
        <v>95</v>
      </c>
    </row>
    <row r="427" spans="1:57" s="14" customFormat="1">
      <c r="B427" s="127"/>
      <c r="D427" s="123" t="s">
        <v>103</v>
      </c>
      <c r="E427" s="128" t="s">
        <v>1</v>
      </c>
      <c r="F427" s="129" t="s">
        <v>1201</v>
      </c>
      <c r="H427" s="130">
        <v>6.4</v>
      </c>
      <c r="I427" s="1167"/>
      <c r="L427" s="127"/>
      <c r="N427" s="1048"/>
      <c r="O427" s="1048"/>
      <c r="P427" s="1048"/>
      <c r="Q427" s="1048"/>
      <c r="R427" s="1048"/>
      <c r="AL427" s="128" t="s">
        <v>103</v>
      </c>
      <c r="AM427" s="128" t="s">
        <v>102</v>
      </c>
      <c r="AN427" s="14" t="s">
        <v>102</v>
      </c>
      <c r="AO427" s="14" t="s">
        <v>20</v>
      </c>
      <c r="AP427" s="14" t="s">
        <v>50</v>
      </c>
      <c r="AQ427" s="128" t="s">
        <v>95</v>
      </c>
    </row>
    <row r="428" spans="1:57" s="14" customFormat="1">
      <c r="B428" s="127"/>
      <c r="D428" s="123" t="s">
        <v>103</v>
      </c>
      <c r="E428" s="128" t="s">
        <v>1</v>
      </c>
      <c r="F428" s="129" t="s">
        <v>1202</v>
      </c>
      <c r="H428" s="130">
        <v>12</v>
      </c>
      <c r="I428" s="1167"/>
      <c r="L428" s="127"/>
      <c r="N428" s="1048"/>
      <c r="O428" s="1048"/>
      <c r="P428" s="1048"/>
      <c r="Q428" s="1048"/>
      <c r="R428" s="1048"/>
      <c r="AL428" s="128" t="s">
        <v>103</v>
      </c>
      <c r="AM428" s="128" t="s">
        <v>102</v>
      </c>
      <c r="AN428" s="14" t="s">
        <v>102</v>
      </c>
      <c r="AO428" s="14" t="s">
        <v>20</v>
      </c>
      <c r="AP428" s="14" t="s">
        <v>50</v>
      </c>
      <c r="AQ428" s="128" t="s">
        <v>95</v>
      </c>
    </row>
    <row r="429" spans="1:57" s="15" customFormat="1">
      <c r="B429" s="133"/>
      <c r="D429" s="123" t="s">
        <v>103</v>
      </c>
      <c r="E429" s="134" t="s">
        <v>1</v>
      </c>
      <c r="F429" s="135" t="s">
        <v>131</v>
      </c>
      <c r="H429" s="136">
        <v>36.299999999999997</v>
      </c>
      <c r="I429" s="1168"/>
      <c r="L429" s="133"/>
      <c r="N429" s="1053"/>
      <c r="O429" s="1053"/>
      <c r="P429" s="1053"/>
      <c r="Q429" s="1053"/>
      <c r="R429" s="1053"/>
      <c r="AL429" s="134" t="s">
        <v>103</v>
      </c>
      <c r="AM429" s="134" t="s">
        <v>102</v>
      </c>
      <c r="AN429" s="15" t="s">
        <v>101</v>
      </c>
      <c r="AO429" s="15" t="s">
        <v>20</v>
      </c>
      <c r="AP429" s="15" t="s">
        <v>55</v>
      </c>
      <c r="AQ429" s="134" t="s">
        <v>95</v>
      </c>
    </row>
    <row r="430" spans="1:57" s="15" customFormat="1" ht="29.25" customHeight="1">
      <c r="B430" s="133"/>
      <c r="C430" s="1196">
        <v>203</v>
      </c>
      <c r="D430" s="1102" t="s">
        <v>97</v>
      </c>
      <c r="E430" s="1270" t="s">
        <v>2626</v>
      </c>
      <c r="F430" s="1271" t="s">
        <v>2627</v>
      </c>
      <c r="G430" s="1269" t="s">
        <v>140</v>
      </c>
      <c r="H430" s="1272">
        <v>30</v>
      </c>
      <c r="I430" s="1165"/>
      <c r="J430" s="118"/>
      <c r="L430" s="133"/>
      <c r="N430" s="1053"/>
      <c r="O430" s="1400"/>
      <c r="P430" s="1053"/>
      <c r="Q430" s="1053"/>
      <c r="R430" s="1053"/>
      <c r="AL430" s="134"/>
      <c r="AM430" s="134"/>
      <c r="AQ430" s="134"/>
    </row>
    <row r="431" spans="1:57" s="15" customFormat="1" ht="27" customHeight="1">
      <c r="B431" s="133"/>
      <c r="C431" s="114">
        <v>204</v>
      </c>
      <c r="D431" s="114" t="s">
        <v>97</v>
      </c>
      <c r="E431" s="115" t="s">
        <v>2566</v>
      </c>
      <c r="F431" s="116" t="s">
        <v>2567</v>
      </c>
      <c r="G431" s="1011" t="s">
        <v>100</v>
      </c>
      <c r="H431" s="118">
        <v>0.09</v>
      </c>
      <c r="I431" s="1165"/>
      <c r="J431" s="118"/>
      <c r="L431" s="133"/>
      <c r="N431" s="1401"/>
      <c r="O431" s="1053"/>
      <c r="P431" s="1053"/>
      <c r="Q431" s="1053"/>
      <c r="R431" s="1053"/>
      <c r="AL431" s="134"/>
      <c r="AM431" s="134"/>
      <c r="AQ431" s="134"/>
    </row>
    <row r="432" spans="1:57" s="15" customFormat="1" ht="12">
      <c r="B432" s="133"/>
      <c r="C432" s="1036"/>
      <c r="D432" s="123" t="s">
        <v>103</v>
      </c>
      <c r="E432" s="1070"/>
      <c r="F432" s="125" t="s">
        <v>2570</v>
      </c>
      <c r="G432" s="1071"/>
      <c r="H432" s="1037"/>
      <c r="I432" s="181"/>
      <c r="J432" s="1037"/>
      <c r="L432" s="133"/>
      <c r="N432" s="1401"/>
      <c r="O432" s="1053"/>
      <c r="P432" s="1053"/>
      <c r="Q432" s="1053"/>
      <c r="R432" s="1053"/>
      <c r="AL432" s="134"/>
      <c r="AM432" s="134"/>
      <c r="AQ432" s="134"/>
    </row>
    <row r="433" spans="1:57" s="15" customFormat="1">
      <c r="B433" s="133"/>
      <c r="C433" s="14"/>
      <c r="D433" s="123" t="s">
        <v>103</v>
      </c>
      <c r="E433" s="128" t="s">
        <v>1</v>
      </c>
      <c r="F433" s="129" t="s">
        <v>2568</v>
      </c>
      <c r="G433" s="14"/>
      <c r="H433" s="130">
        <v>0.09</v>
      </c>
      <c r="I433" s="1167"/>
      <c r="J433" s="14"/>
      <c r="L433" s="133"/>
      <c r="N433" s="1053"/>
      <c r="O433" s="1053"/>
      <c r="P433" s="1053"/>
      <c r="Q433" s="1053"/>
      <c r="R433" s="1053"/>
      <c r="AL433" s="134"/>
      <c r="AM433" s="134"/>
      <c r="AQ433" s="134"/>
    </row>
    <row r="434" spans="1:57" s="2" customFormat="1" ht="41.25" customHeight="1">
      <c r="A434" s="29"/>
      <c r="B434" s="113"/>
      <c r="C434" s="114">
        <v>63</v>
      </c>
      <c r="D434" s="114" t="s">
        <v>97</v>
      </c>
      <c r="E434" s="115" t="s">
        <v>1203</v>
      </c>
      <c r="F434" s="116" t="s">
        <v>1204</v>
      </c>
      <c r="G434" s="117" t="s">
        <v>134</v>
      </c>
      <c r="H434" s="118">
        <v>2435.33</v>
      </c>
      <c r="I434" s="1165"/>
      <c r="J434" s="118"/>
      <c r="K434" s="119"/>
      <c r="L434" s="30"/>
      <c r="M434" s="1359"/>
      <c r="N434" s="152"/>
      <c r="O434" s="152"/>
      <c r="P434" s="152"/>
      <c r="Q434" s="152"/>
      <c r="R434" s="152"/>
      <c r="S434" s="29"/>
      <c r="T434" s="29"/>
      <c r="U434" s="29"/>
      <c r="V434" s="29"/>
      <c r="W434" s="29"/>
      <c r="AJ434" s="120" t="s">
        <v>101</v>
      </c>
      <c r="AL434" s="120" t="s">
        <v>97</v>
      </c>
      <c r="AM434" s="120" t="s">
        <v>102</v>
      </c>
      <c r="AQ434" s="18" t="s">
        <v>95</v>
      </c>
      <c r="AW434" s="121" t="e">
        <f>IF(#REF!="základná",J434,0)</f>
        <v>#REF!</v>
      </c>
      <c r="AX434" s="121" t="e">
        <f>IF(#REF!="znížená",J434,0)</f>
        <v>#REF!</v>
      </c>
      <c r="AY434" s="121" t="e">
        <f>IF(#REF!="zákl. prenesená",J434,0)</f>
        <v>#REF!</v>
      </c>
      <c r="AZ434" s="121" t="e">
        <f>IF(#REF!="zníž. prenesená",J434,0)</f>
        <v>#REF!</v>
      </c>
      <c r="BA434" s="121" t="e">
        <f>IF(#REF!="nulová",J434,0)</f>
        <v>#REF!</v>
      </c>
      <c r="BB434" s="18" t="s">
        <v>102</v>
      </c>
      <c r="BC434" s="121">
        <f>ROUND(I434*H434,2)</f>
        <v>0</v>
      </c>
      <c r="BD434" s="18" t="s">
        <v>101</v>
      </c>
      <c r="BE434" s="120" t="s">
        <v>1205</v>
      </c>
    </row>
    <row r="435" spans="1:57" s="14" customFormat="1">
      <c r="B435" s="127"/>
      <c r="D435" s="123" t="s">
        <v>103</v>
      </c>
      <c r="E435" s="128" t="s">
        <v>1</v>
      </c>
      <c r="F435" s="129" t="s">
        <v>1206</v>
      </c>
      <c r="H435" s="130">
        <v>2435.33</v>
      </c>
      <c r="I435" s="1167"/>
      <c r="L435" s="127"/>
      <c r="N435" s="1048"/>
      <c r="O435" s="1048"/>
      <c r="P435" s="1048"/>
      <c r="Q435" s="1048"/>
      <c r="R435" s="1048"/>
      <c r="AL435" s="128" t="s">
        <v>103</v>
      </c>
      <c r="AM435" s="128" t="s">
        <v>102</v>
      </c>
      <c r="AN435" s="14" t="s">
        <v>102</v>
      </c>
      <c r="AO435" s="14" t="s">
        <v>20</v>
      </c>
      <c r="AP435" s="14" t="s">
        <v>55</v>
      </c>
      <c r="AQ435" s="128" t="s">
        <v>95</v>
      </c>
    </row>
    <row r="436" spans="1:57" s="2" customFormat="1" ht="48" customHeight="1">
      <c r="A436" s="29"/>
      <c r="B436" s="113"/>
      <c r="C436" s="114">
        <v>64</v>
      </c>
      <c r="D436" s="114" t="s">
        <v>97</v>
      </c>
      <c r="E436" s="115" t="s">
        <v>1207</v>
      </c>
      <c r="F436" s="116" t="s">
        <v>1208</v>
      </c>
      <c r="G436" s="117" t="s">
        <v>134</v>
      </c>
      <c r="H436" s="118">
        <v>122.19</v>
      </c>
      <c r="I436" s="1165"/>
      <c r="J436" s="118"/>
      <c r="K436" s="119"/>
      <c r="L436" s="30"/>
      <c r="M436" s="1359"/>
      <c r="N436" s="152"/>
      <c r="O436" s="152"/>
      <c r="P436" s="152"/>
      <c r="Q436" s="152"/>
      <c r="R436" s="152"/>
      <c r="S436" s="29"/>
      <c r="T436" s="29"/>
      <c r="U436" s="29"/>
      <c r="V436" s="29"/>
      <c r="W436" s="29"/>
      <c r="AJ436" s="120" t="s">
        <v>101</v>
      </c>
      <c r="AL436" s="120" t="s">
        <v>97</v>
      </c>
      <c r="AM436" s="120" t="s">
        <v>102</v>
      </c>
      <c r="AQ436" s="18" t="s">
        <v>95</v>
      </c>
      <c r="AW436" s="121" t="e">
        <f>IF(#REF!="základná",J436,0)</f>
        <v>#REF!</v>
      </c>
      <c r="AX436" s="121" t="e">
        <f>IF(#REF!="znížená",J436,0)</f>
        <v>#REF!</v>
      </c>
      <c r="AY436" s="121" t="e">
        <f>IF(#REF!="zákl. prenesená",J436,0)</f>
        <v>#REF!</v>
      </c>
      <c r="AZ436" s="121" t="e">
        <f>IF(#REF!="zníž. prenesená",J436,0)</f>
        <v>#REF!</v>
      </c>
      <c r="BA436" s="121" t="e">
        <f>IF(#REF!="nulová",J436,0)</f>
        <v>#REF!</v>
      </c>
      <c r="BB436" s="18" t="s">
        <v>102</v>
      </c>
      <c r="BC436" s="121">
        <f>ROUND(I436*H436,2)</f>
        <v>0</v>
      </c>
      <c r="BD436" s="18" t="s">
        <v>101</v>
      </c>
      <c r="BE436" s="120" t="s">
        <v>1209</v>
      </c>
    </row>
    <row r="437" spans="1:57" s="13" customFormat="1">
      <c r="B437" s="122"/>
      <c r="D437" s="123" t="s">
        <v>103</v>
      </c>
      <c r="E437" s="124" t="s">
        <v>1</v>
      </c>
      <c r="F437" s="125" t="s">
        <v>994</v>
      </c>
      <c r="H437" s="124" t="s">
        <v>1</v>
      </c>
      <c r="I437" s="1166"/>
      <c r="L437" s="122"/>
      <c r="N437" s="1043"/>
      <c r="O437" s="1043"/>
      <c r="P437" s="1043"/>
      <c r="Q437" s="1043"/>
      <c r="R437" s="1043"/>
      <c r="AL437" s="124" t="s">
        <v>103</v>
      </c>
      <c r="AM437" s="124" t="s">
        <v>102</v>
      </c>
      <c r="AN437" s="13" t="s">
        <v>55</v>
      </c>
      <c r="AO437" s="13" t="s">
        <v>20</v>
      </c>
      <c r="AP437" s="13" t="s">
        <v>50</v>
      </c>
      <c r="AQ437" s="124" t="s">
        <v>95</v>
      </c>
    </row>
    <row r="438" spans="1:57" s="14" customFormat="1">
      <c r="B438" s="127"/>
      <c r="D438" s="123" t="s">
        <v>103</v>
      </c>
      <c r="E438" s="128" t="s">
        <v>1</v>
      </c>
      <c r="F438" s="129" t="s">
        <v>1210</v>
      </c>
      <c r="H438" s="130">
        <v>38.03</v>
      </c>
      <c r="I438" s="1167"/>
      <c r="L438" s="127"/>
      <c r="N438" s="1048"/>
      <c r="O438" s="1048"/>
      <c r="P438" s="1048"/>
      <c r="Q438" s="1048"/>
      <c r="R438" s="1048"/>
      <c r="AL438" s="128" t="s">
        <v>103</v>
      </c>
      <c r="AM438" s="128" t="s">
        <v>102</v>
      </c>
      <c r="AN438" s="14" t="s">
        <v>102</v>
      </c>
      <c r="AO438" s="14" t="s">
        <v>20</v>
      </c>
      <c r="AP438" s="14" t="s">
        <v>50</v>
      </c>
      <c r="AQ438" s="128" t="s">
        <v>95</v>
      </c>
    </row>
    <row r="439" spans="1:57" s="14" customFormat="1">
      <c r="B439" s="127"/>
      <c r="D439" s="123" t="s">
        <v>103</v>
      </c>
      <c r="E439" s="128" t="s">
        <v>1</v>
      </c>
      <c r="F439" s="129" t="s">
        <v>1211</v>
      </c>
      <c r="H439" s="130">
        <v>12.94</v>
      </c>
      <c r="I439" s="1167"/>
      <c r="L439" s="127"/>
      <c r="N439" s="1048"/>
      <c r="O439" s="1048"/>
      <c r="P439" s="1048"/>
      <c r="Q439" s="1048"/>
      <c r="R439" s="1048"/>
      <c r="AL439" s="128" t="s">
        <v>103</v>
      </c>
      <c r="AM439" s="128" t="s">
        <v>102</v>
      </c>
      <c r="AN439" s="14" t="s">
        <v>102</v>
      </c>
      <c r="AO439" s="14" t="s">
        <v>20</v>
      </c>
      <c r="AP439" s="14" t="s">
        <v>50</v>
      </c>
      <c r="AQ439" s="128" t="s">
        <v>95</v>
      </c>
    </row>
    <row r="440" spans="1:57" s="14" customFormat="1">
      <c r="B440" s="127"/>
      <c r="D440" s="123" t="s">
        <v>103</v>
      </c>
      <c r="E440" s="128" t="s">
        <v>1</v>
      </c>
      <c r="F440" s="129" t="s">
        <v>1212</v>
      </c>
      <c r="H440" s="130">
        <v>22.68</v>
      </c>
      <c r="I440" s="1167"/>
      <c r="L440" s="127"/>
      <c r="N440" s="1048"/>
      <c r="O440" s="1048"/>
      <c r="P440" s="1048"/>
      <c r="Q440" s="1048"/>
      <c r="R440" s="1048"/>
      <c r="AL440" s="128" t="s">
        <v>103</v>
      </c>
      <c r="AM440" s="128" t="s">
        <v>102</v>
      </c>
      <c r="AN440" s="14" t="s">
        <v>102</v>
      </c>
      <c r="AO440" s="14" t="s">
        <v>20</v>
      </c>
      <c r="AP440" s="14" t="s">
        <v>50</v>
      </c>
      <c r="AQ440" s="128" t="s">
        <v>95</v>
      </c>
    </row>
    <row r="441" spans="1:57" s="14" customFormat="1">
      <c r="B441" s="127"/>
      <c r="D441" s="123" t="s">
        <v>103</v>
      </c>
      <c r="E441" s="128" t="s">
        <v>1</v>
      </c>
      <c r="F441" s="129" t="s">
        <v>1213</v>
      </c>
      <c r="H441" s="130">
        <v>19.46</v>
      </c>
      <c r="I441" s="1167"/>
      <c r="L441" s="127"/>
      <c r="N441" s="1048"/>
      <c r="O441" s="1048"/>
      <c r="P441" s="1048"/>
      <c r="Q441" s="1048"/>
      <c r="R441" s="1048"/>
      <c r="AL441" s="128" t="s">
        <v>103</v>
      </c>
      <c r="AM441" s="128" t="s">
        <v>102</v>
      </c>
      <c r="AN441" s="14" t="s">
        <v>102</v>
      </c>
      <c r="AO441" s="14" t="s">
        <v>20</v>
      </c>
      <c r="AP441" s="14" t="s">
        <v>50</v>
      </c>
      <c r="AQ441" s="128" t="s">
        <v>95</v>
      </c>
    </row>
    <row r="442" spans="1:57" s="13" customFormat="1">
      <c r="B442" s="122"/>
      <c r="D442" s="123" t="s">
        <v>103</v>
      </c>
      <c r="E442" s="124" t="s">
        <v>1</v>
      </c>
      <c r="F442" s="125" t="s">
        <v>990</v>
      </c>
      <c r="H442" s="124" t="s">
        <v>1</v>
      </c>
      <c r="I442" s="1166"/>
      <c r="L442" s="122"/>
      <c r="N442" s="1043"/>
      <c r="O442" s="1043"/>
      <c r="P442" s="1043"/>
      <c r="Q442" s="1043"/>
      <c r="R442" s="1043"/>
      <c r="AL442" s="124" t="s">
        <v>103</v>
      </c>
      <c r="AM442" s="124" t="s">
        <v>102</v>
      </c>
      <c r="AN442" s="13" t="s">
        <v>55</v>
      </c>
      <c r="AO442" s="13" t="s">
        <v>20</v>
      </c>
      <c r="AP442" s="13" t="s">
        <v>50</v>
      </c>
      <c r="AQ442" s="124" t="s">
        <v>95</v>
      </c>
    </row>
    <row r="443" spans="1:57" s="14" customFormat="1">
      <c r="B443" s="127"/>
      <c r="D443" s="123" t="s">
        <v>103</v>
      </c>
      <c r="E443" s="128" t="s">
        <v>1</v>
      </c>
      <c r="F443" s="129" t="s">
        <v>1214</v>
      </c>
      <c r="H443" s="130">
        <v>25.94</v>
      </c>
      <c r="I443" s="1167"/>
      <c r="L443" s="127"/>
      <c r="N443" s="1048"/>
      <c r="O443" s="1048"/>
      <c r="P443" s="1048"/>
      <c r="Q443" s="1048"/>
      <c r="R443" s="1048"/>
      <c r="AL443" s="128" t="s">
        <v>103</v>
      </c>
      <c r="AM443" s="128" t="s">
        <v>102</v>
      </c>
      <c r="AN443" s="14" t="s">
        <v>102</v>
      </c>
      <c r="AO443" s="14" t="s">
        <v>20</v>
      </c>
      <c r="AP443" s="14" t="s">
        <v>50</v>
      </c>
      <c r="AQ443" s="128" t="s">
        <v>95</v>
      </c>
    </row>
    <row r="444" spans="1:57" s="14" customFormat="1">
      <c r="B444" s="127"/>
      <c r="D444" s="123" t="s">
        <v>103</v>
      </c>
      <c r="E444" s="128" t="s">
        <v>1</v>
      </c>
      <c r="F444" s="129" t="s">
        <v>1215</v>
      </c>
      <c r="H444" s="130">
        <v>3.14</v>
      </c>
      <c r="I444" s="1167"/>
      <c r="L444" s="127"/>
      <c r="N444" s="1048"/>
      <c r="O444" s="1048"/>
      <c r="P444" s="1048"/>
      <c r="Q444" s="1048"/>
      <c r="R444" s="1048"/>
      <c r="AL444" s="128" t="s">
        <v>103</v>
      </c>
      <c r="AM444" s="128" t="s">
        <v>102</v>
      </c>
      <c r="AN444" s="14" t="s">
        <v>102</v>
      </c>
      <c r="AO444" s="14" t="s">
        <v>20</v>
      </c>
      <c r="AP444" s="14" t="s">
        <v>50</v>
      </c>
      <c r="AQ444" s="128" t="s">
        <v>95</v>
      </c>
    </row>
    <row r="445" spans="1:57" s="15" customFormat="1">
      <c r="B445" s="133"/>
      <c r="D445" s="123" t="s">
        <v>103</v>
      </c>
      <c r="E445" s="134" t="s">
        <v>1</v>
      </c>
      <c r="F445" s="135" t="s">
        <v>131</v>
      </c>
      <c r="H445" s="136">
        <v>122.19</v>
      </c>
      <c r="I445" s="1168"/>
      <c r="L445" s="133"/>
      <c r="N445" s="1053"/>
      <c r="O445" s="1053"/>
      <c r="P445" s="1053"/>
      <c r="Q445" s="1053"/>
      <c r="R445" s="1053"/>
      <c r="AL445" s="134" t="s">
        <v>103</v>
      </c>
      <c r="AM445" s="134" t="s">
        <v>102</v>
      </c>
      <c r="AN445" s="15" t="s">
        <v>101</v>
      </c>
      <c r="AO445" s="15" t="s">
        <v>20</v>
      </c>
      <c r="AP445" s="15" t="s">
        <v>55</v>
      </c>
      <c r="AQ445" s="134" t="s">
        <v>95</v>
      </c>
    </row>
    <row r="446" spans="1:57" s="2" customFormat="1" ht="29.25" customHeight="1">
      <c r="A446" s="29"/>
      <c r="B446" s="113"/>
      <c r="C446" s="114">
        <v>65</v>
      </c>
      <c r="D446" s="114" t="s">
        <v>97</v>
      </c>
      <c r="E446" s="115" t="s">
        <v>375</v>
      </c>
      <c r="F446" s="116" t="s">
        <v>376</v>
      </c>
      <c r="G446" s="117" t="s">
        <v>157</v>
      </c>
      <c r="H446" s="118">
        <v>80.03</v>
      </c>
      <c r="I446" s="1165"/>
      <c r="J446" s="118"/>
      <c r="K446" s="119"/>
      <c r="L446" s="30"/>
      <c r="M446" s="1359"/>
      <c r="N446" s="152"/>
      <c r="O446" s="152"/>
      <c r="P446" s="152"/>
      <c r="Q446" s="152"/>
      <c r="R446" s="152"/>
      <c r="S446" s="29"/>
      <c r="T446" s="29"/>
      <c r="U446" s="29"/>
      <c r="V446" s="29"/>
      <c r="W446" s="29"/>
      <c r="AJ446" s="120" t="s">
        <v>101</v>
      </c>
      <c r="AL446" s="120" t="s">
        <v>97</v>
      </c>
      <c r="AM446" s="120" t="s">
        <v>102</v>
      </c>
      <c r="AQ446" s="18" t="s">
        <v>95</v>
      </c>
      <c r="AW446" s="121" t="e">
        <f>IF(#REF!="základná",J446,0)</f>
        <v>#REF!</v>
      </c>
      <c r="AX446" s="121" t="e">
        <f>IF(#REF!="znížená",J446,0)</f>
        <v>#REF!</v>
      </c>
      <c r="AY446" s="121" t="e">
        <f>IF(#REF!="zákl. prenesená",J446,0)</f>
        <v>#REF!</v>
      </c>
      <c r="AZ446" s="121" t="e">
        <f>IF(#REF!="zníž. prenesená",J446,0)</f>
        <v>#REF!</v>
      </c>
      <c r="BA446" s="121" t="e">
        <f>IF(#REF!="nulová",J446,0)</f>
        <v>#REF!</v>
      </c>
      <c r="BB446" s="18" t="s">
        <v>102</v>
      </c>
      <c r="BC446" s="121">
        <f>ROUND(I446*H446,2)</f>
        <v>0</v>
      </c>
      <c r="BD446" s="18" t="s">
        <v>101</v>
      </c>
      <c r="BE446" s="120" t="s">
        <v>1216</v>
      </c>
    </row>
    <row r="447" spans="1:57" s="2" customFormat="1" ht="29.25" customHeight="1">
      <c r="A447" s="29"/>
      <c r="B447" s="113"/>
      <c r="C447" s="114">
        <v>66</v>
      </c>
      <c r="D447" s="114" t="s">
        <v>97</v>
      </c>
      <c r="E447" s="115" t="s">
        <v>378</v>
      </c>
      <c r="F447" s="116" t="s">
        <v>379</v>
      </c>
      <c r="G447" s="117" t="s">
        <v>157</v>
      </c>
      <c r="H447" s="118">
        <v>80.03</v>
      </c>
      <c r="I447" s="1165"/>
      <c r="J447" s="118"/>
      <c r="K447" s="119"/>
      <c r="L447" s="30"/>
      <c r="M447" s="1359"/>
      <c r="N447" s="152"/>
      <c r="O447" s="152"/>
      <c r="P447" s="152"/>
      <c r="Q447" s="152"/>
      <c r="R447" s="152"/>
      <c r="S447" s="29"/>
      <c r="T447" s="29"/>
      <c r="U447" s="29"/>
      <c r="V447" s="29"/>
      <c r="W447" s="29"/>
      <c r="AJ447" s="120" t="s">
        <v>101</v>
      </c>
      <c r="AL447" s="120" t="s">
        <v>97</v>
      </c>
      <c r="AM447" s="120" t="s">
        <v>102</v>
      </c>
      <c r="AQ447" s="18" t="s">
        <v>95</v>
      </c>
      <c r="AW447" s="121" t="e">
        <f>IF(#REF!="základná",J447,0)</f>
        <v>#REF!</v>
      </c>
      <c r="AX447" s="121" t="e">
        <f>IF(#REF!="znížená",J447,0)</f>
        <v>#REF!</v>
      </c>
      <c r="AY447" s="121" t="e">
        <f>IF(#REF!="zákl. prenesená",J447,0)</f>
        <v>#REF!</v>
      </c>
      <c r="AZ447" s="121" t="e">
        <f>IF(#REF!="zníž. prenesená",J447,0)</f>
        <v>#REF!</v>
      </c>
      <c r="BA447" s="121" t="e">
        <f>IF(#REF!="nulová",J447,0)</f>
        <v>#REF!</v>
      </c>
      <c r="BB447" s="18" t="s">
        <v>102</v>
      </c>
      <c r="BC447" s="121">
        <f>ROUND(I447*H447,2)</f>
        <v>0</v>
      </c>
      <c r="BD447" s="18" t="s">
        <v>101</v>
      </c>
      <c r="BE447" s="120" t="s">
        <v>1217</v>
      </c>
    </row>
    <row r="448" spans="1:57" s="2" customFormat="1" ht="22.5" customHeight="1">
      <c r="A448" s="29"/>
      <c r="B448" s="113"/>
      <c r="C448" s="114">
        <v>67</v>
      </c>
      <c r="D448" s="114" t="s">
        <v>97</v>
      </c>
      <c r="E448" s="115" t="s">
        <v>382</v>
      </c>
      <c r="F448" s="116" t="s">
        <v>383</v>
      </c>
      <c r="G448" s="117" t="s">
        <v>157</v>
      </c>
      <c r="H448" s="118">
        <v>82.09</v>
      </c>
      <c r="I448" s="1165"/>
      <c r="J448" s="118"/>
      <c r="K448" s="119"/>
      <c r="L448" s="30"/>
      <c r="M448" s="1359"/>
      <c r="N448" s="152"/>
      <c r="O448" s="152"/>
      <c r="P448" s="152"/>
      <c r="Q448" s="152"/>
      <c r="R448" s="152"/>
      <c r="S448" s="29"/>
      <c r="T448" s="29"/>
      <c r="U448" s="29"/>
      <c r="V448" s="29"/>
      <c r="W448" s="29"/>
      <c r="AJ448" s="120" t="s">
        <v>101</v>
      </c>
      <c r="AL448" s="120" t="s">
        <v>97</v>
      </c>
      <c r="AM448" s="120" t="s">
        <v>102</v>
      </c>
      <c r="AQ448" s="18" t="s">
        <v>95</v>
      </c>
      <c r="AW448" s="121" t="e">
        <f>IF(#REF!="základná",J448,0)</f>
        <v>#REF!</v>
      </c>
      <c r="AX448" s="121" t="e">
        <f>IF(#REF!="znížená",J448,0)</f>
        <v>#REF!</v>
      </c>
      <c r="AY448" s="121" t="e">
        <f>IF(#REF!="zákl. prenesená",J448,0)</f>
        <v>#REF!</v>
      </c>
      <c r="AZ448" s="121" t="e">
        <f>IF(#REF!="zníž. prenesená",J448,0)</f>
        <v>#REF!</v>
      </c>
      <c r="BA448" s="121" t="e">
        <f>IF(#REF!="nulová",J448,0)</f>
        <v>#REF!</v>
      </c>
      <c r="BB448" s="18" t="s">
        <v>102</v>
      </c>
      <c r="BC448" s="121">
        <f>ROUND(I448*H448,2)</f>
        <v>0</v>
      </c>
      <c r="BD448" s="18" t="s">
        <v>101</v>
      </c>
      <c r="BE448" s="120" t="s">
        <v>1218</v>
      </c>
    </row>
    <row r="449" spans="1:57" s="2" customFormat="1" ht="12">
      <c r="A449" s="1010"/>
      <c r="B449" s="113"/>
      <c r="C449" s="1024"/>
      <c r="D449" s="1061" t="s">
        <v>103</v>
      </c>
      <c r="E449" s="1062" t="s">
        <v>1</v>
      </c>
      <c r="F449" s="1063">
        <v>80.03</v>
      </c>
      <c r="G449" s="1064"/>
      <c r="H449" s="1068">
        <v>80.03</v>
      </c>
      <c r="I449" s="1028"/>
      <c r="J449" s="1028"/>
      <c r="K449" s="1021"/>
      <c r="L449" s="30"/>
      <c r="M449" s="1359"/>
      <c r="N449" s="152"/>
      <c r="O449" s="152"/>
      <c r="P449" s="152"/>
      <c r="Q449" s="152"/>
      <c r="R449" s="152"/>
      <c r="S449" s="1010"/>
      <c r="T449" s="1010"/>
      <c r="U449" s="1010"/>
      <c r="V449" s="1010"/>
      <c r="W449" s="1010"/>
      <c r="AJ449" s="120"/>
      <c r="AL449" s="120"/>
      <c r="AM449" s="120"/>
      <c r="AQ449" s="18"/>
      <c r="AW449" s="121"/>
      <c r="AX449" s="121"/>
      <c r="AY449" s="121"/>
      <c r="AZ449" s="121"/>
      <c r="BA449" s="121"/>
      <c r="BB449" s="18"/>
      <c r="BC449" s="121"/>
      <c r="BD449" s="18"/>
      <c r="BE449" s="120"/>
    </row>
    <row r="450" spans="1:57" s="2" customFormat="1" ht="12">
      <c r="A450" s="1010"/>
      <c r="B450" s="113"/>
      <c r="C450" s="177"/>
      <c r="D450" s="1065" t="s">
        <v>103</v>
      </c>
      <c r="E450" s="1066"/>
      <c r="F450" s="1067">
        <v>0.17</v>
      </c>
      <c r="G450" s="132"/>
      <c r="H450" s="1069">
        <v>0.17</v>
      </c>
      <c r="I450" s="181"/>
      <c r="J450" s="181"/>
      <c r="K450" s="1021"/>
      <c r="L450" s="30"/>
      <c r="M450" s="1359"/>
      <c r="N450" s="152"/>
      <c r="O450" s="152"/>
      <c r="P450" s="152"/>
      <c r="Q450" s="152"/>
      <c r="R450" s="152"/>
      <c r="S450" s="1010"/>
      <c r="T450" s="1010"/>
      <c r="U450" s="1010"/>
      <c r="V450" s="1010"/>
      <c r="W450" s="1010"/>
      <c r="AJ450" s="120"/>
      <c r="AL450" s="120"/>
      <c r="AM450" s="120"/>
      <c r="AQ450" s="18"/>
      <c r="AW450" s="121"/>
      <c r="AX450" s="121"/>
      <c r="AY450" s="121"/>
      <c r="AZ450" s="121"/>
      <c r="BA450" s="121"/>
      <c r="BB450" s="18"/>
      <c r="BC450" s="121"/>
      <c r="BD450" s="18"/>
      <c r="BE450" s="120"/>
    </row>
    <row r="451" spans="1:57" s="2" customFormat="1" ht="12">
      <c r="A451" s="1086"/>
      <c r="B451" s="113"/>
      <c r="C451" s="177"/>
      <c r="D451" s="1103" t="s">
        <v>103</v>
      </c>
      <c r="E451" s="1104"/>
      <c r="F451" s="1105">
        <v>1.89</v>
      </c>
      <c r="G451" s="1106"/>
      <c r="H451" s="1069">
        <v>1.89</v>
      </c>
      <c r="I451" s="181"/>
      <c r="J451" s="181"/>
      <c r="K451" s="1021"/>
      <c r="L451" s="30"/>
      <c r="M451" s="1359"/>
      <c r="N451" s="152"/>
      <c r="O451" s="152"/>
      <c r="P451" s="152"/>
      <c r="Q451" s="152"/>
      <c r="R451" s="152"/>
      <c r="S451" s="1086"/>
      <c r="T451" s="1086"/>
      <c r="U451" s="1086"/>
      <c r="V451" s="1086"/>
      <c r="W451" s="1086"/>
      <c r="AJ451" s="120"/>
      <c r="AL451" s="120"/>
      <c r="AM451" s="120"/>
      <c r="AQ451" s="18"/>
      <c r="AW451" s="121"/>
      <c r="AX451" s="121"/>
      <c r="AY451" s="121"/>
      <c r="AZ451" s="121"/>
      <c r="BA451" s="121"/>
      <c r="BB451" s="18"/>
      <c r="BC451" s="121"/>
      <c r="BD451" s="18"/>
      <c r="BE451" s="120"/>
    </row>
    <row r="452" spans="1:57" s="2" customFormat="1" ht="12">
      <c r="A452" s="1010"/>
      <c r="B452" s="113"/>
      <c r="C452" s="1029"/>
      <c r="D452" s="1103" t="s">
        <v>103</v>
      </c>
      <c r="E452" s="1107"/>
      <c r="F452" s="1108" t="s">
        <v>131</v>
      </c>
      <c r="G452" s="163"/>
      <c r="H452" s="136">
        <v>82.09</v>
      </c>
      <c r="I452" s="1031"/>
      <c r="J452" s="1031"/>
      <c r="K452" s="1021"/>
      <c r="L452" s="30"/>
      <c r="M452" s="1359"/>
      <c r="N452" s="152"/>
      <c r="O452" s="1413"/>
      <c r="P452" s="152"/>
      <c r="Q452" s="152"/>
      <c r="R452" s="152"/>
      <c r="S452" s="1010"/>
      <c r="T452" s="1010"/>
      <c r="U452" s="1010"/>
      <c r="V452" s="1010"/>
      <c r="W452" s="1010"/>
      <c r="AJ452" s="120"/>
      <c r="AL452" s="120"/>
      <c r="AM452" s="120"/>
      <c r="AQ452" s="18"/>
      <c r="AW452" s="121"/>
      <c r="AX452" s="121"/>
      <c r="AY452" s="121"/>
      <c r="AZ452" s="121"/>
      <c r="BA452" s="121"/>
      <c r="BB452" s="18"/>
      <c r="BC452" s="121"/>
      <c r="BD452" s="18"/>
      <c r="BE452" s="120"/>
    </row>
    <row r="453" spans="1:57" s="2" customFormat="1" ht="28.5" customHeight="1">
      <c r="A453" s="29"/>
      <c r="B453" s="113"/>
      <c r="C453" s="114">
        <v>68</v>
      </c>
      <c r="D453" s="114" t="s">
        <v>97</v>
      </c>
      <c r="E453" s="115" t="s">
        <v>385</v>
      </c>
      <c r="F453" s="116" t="s">
        <v>386</v>
      </c>
      <c r="G453" s="117" t="s">
        <v>157</v>
      </c>
      <c r="H453" s="118">
        <v>2462.6999999999998</v>
      </c>
      <c r="I453" s="1165"/>
      <c r="J453" s="118"/>
      <c r="K453" s="119"/>
      <c r="L453" s="30"/>
      <c r="M453" s="1359"/>
      <c r="N453" s="152"/>
      <c r="O453" s="1413"/>
      <c r="P453" s="152"/>
      <c r="Q453" s="152"/>
      <c r="R453" s="152"/>
      <c r="S453" s="29"/>
      <c r="T453" s="29"/>
      <c r="U453" s="29"/>
      <c r="V453" s="29"/>
      <c r="W453" s="29"/>
      <c r="AJ453" s="120" t="s">
        <v>101</v>
      </c>
      <c r="AL453" s="120" t="s">
        <v>97</v>
      </c>
      <c r="AM453" s="120" t="s">
        <v>102</v>
      </c>
      <c r="AQ453" s="18" t="s">
        <v>95</v>
      </c>
      <c r="AW453" s="121" t="e">
        <f>IF(#REF!="základná",J453,0)</f>
        <v>#REF!</v>
      </c>
      <c r="AX453" s="121" t="e">
        <f>IF(#REF!="znížená",J453,0)</f>
        <v>#REF!</v>
      </c>
      <c r="AY453" s="121" t="e">
        <f>IF(#REF!="zákl. prenesená",J453,0)</f>
        <v>#REF!</v>
      </c>
      <c r="AZ453" s="121" t="e">
        <f>IF(#REF!="zníž. prenesená",J453,0)</f>
        <v>#REF!</v>
      </c>
      <c r="BA453" s="121" t="e">
        <f>IF(#REF!="nulová",J453,0)</f>
        <v>#REF!</v>
      </c>
      <c r="BB453" s="18" t="s">
        <v>102</v>
      </c>
      <c r="BC453" s="121">
        <f>ROUND(I453*H453,2)</f>
        <v>0</v>
      </c>
      <c r="BD453" s="18" t="s">
        <v>101</v>
      </c>
      <c r="BE453" s="120" t="s">
        <v>1219</v>
      </c>
    </row>
    <row r="454" spans="1:57" s="14" customFormat="1">
      <c r="B454" s="127"/>
      <c r="D454" s="123" t="s">
        <v>103</v>
      </c>
      <c r="F454" s="129" t="s">
        <v>2628</v>
      </c>
      <c r="H454" s="130">
        <v>2462.6999999999998</v>
      </c>
      <c r="I454" s="1167"/>
      <c r="L454" s="127"/>
      <c r="N454" s="1402"/>
      <c r="O454" s="1413"/>
      <c r="P454" s="1048"/>
      <c r="Q454" s="1048"/>
      <c r="R454" s="1048"/>
      <c r="AL454" s="128" t="s">
        <v>103</v>
      </c>
      <c r="AM454" s="128" t="s">
        <v>102</v>
      </c>
      <c r="AN454" s="14" t="s">
        <v>102</v>
      </c>
      <c r="AO454" s="14" t="s">
        <v>2</v>
      </c>
      <c r="AP454" s="14" t="s">
        <v>55</v>
      </c>
      <c r="AQ454" s="128" t="s">
        <v>95</v>
      </c>
    </row>
    <row r="455" spans="1:57" s="2" customFormat="1" ht="34.5" customHeight="1">
      <c r="A455" s="29"/>
      <c r="B455" s="113"/>
      <c r="C455" s="114">
        <v>69</v>
      </c>
      <c r="D455" s="114" t="s">
        <v>97</v>
      </c>
      <c r="E455" s="115" t="s">
        <v>388</v>
      </c>
      <c r="F455" s="116" t="s">
        <v>389</v>
      </c>
      <c r="G455" s="117" t="s">
        <v>157</v>
      </c>
      <c r="H455" s="118">
        <v>82.09</v>
      </c>
      <c r="I455" s="1165"/>
      <c r="J455" s="118"/>
      <c r="K455" s="119"/>
      <c r="L455" s="30"/>
      <c r="M455" s="1359"/>
      <c r="N455" s="152"/>
      <c r="O455" s="1413"/>
      <c r="P455" s="152"/>
      <c r="Q455" s="152"/>
      <c r="R455" s="152"/>
      <c r="S455" s="29"/>
      <c r="T455" s="29"/>
      <c r="U455" s="29"/>
      <c r="V455" s="29"/>
      <c r="W455" s="29"/>
      <c r="AJ455" s="120" t="s">
        <v>101</v>
      </c>
      <c r="AL455" s="120" t="s">
        <v>97</v>
      </c>
      <c r="AM455" s="120" t="s">
        <v>102</v>
      </c>
      <c r="AQ455" s="18" t="s">
        <v>95</v>
      </c>
      <c r="AW455" s="121" t="e">
        <f>IF(#REF!="základná",J455,0)</f>
        <v>#REF!</v>
      </c>
      <c r="AX455" s="121" t="e">
        <f>IF(#REF!="znížená",J455,0)</f>
        <v>#REF!</v>
      </c>
      <c r="AY455" s="121" t="e">
        <f>IF(#REF!="zákl. prenesená",J455,0)</f>
        <v>#REF!</v>
      </c>
      <c r="AZ455" s="121" t="e">
        <f>IF(#REF!="zníž. prenesená",J455,0)</f>
        <v>#REF!</v>
      </c>
      <c r="BA455" s="121" t="e">
        <f>IF(#REF!="nulová",J455,0)</f>
        <v>#REF!</v>
      </c>
      <c r="BB455" s="18" t="s">
        <v>102</v>
      </c>
      <c r="BC455" s="121">
        <f>ROUND(I455*H455,2)</f>
        <v>0</v>
      </c>
      <c r="BD455" s="18" t="s">
        <v>101</v>
      </c>
      <c r="BE455" s="120" t="s">
        <v>1220</v>
      </c>
    </row>
    <row r="456" spans="1:57" s="2" customFormat="1" ht="36" customHeight="1">
      <c r="A456" s="29"/>
      <c r="B456" s="113"/>
      <c r="C456" s="114">
        <v>70</v>
      </c>
      <c r="D456" s="114" t="s">
        <v>97</v>
      </c>
      <c r="E456" s="115" t="s">
        <v>391</v>
      </c>
      <c r="F456" s="116" t="s">
        <v>392</v>
      </c>
      <c r="G456" s="117" t="s">
        <v>157</v>
      </c>
      <c r="H456" s="118">
        <v>328.36</v>
      </c>
      <c r="I456" s="1165"/>
      <c r="J456" s="118"/>
      <c r="K456" s="119"/>
      <c r="L456" s="30"/>
      <c r="M456" s="1359"/>
      <c r="N456" s="152"/>
      <c r="O456" s="1413"/>
      <c r="P456" s="152"/>
      <c r="Q456" s="152"/>
      <c r="R456" s="152"/>
      <c r="S456" s="29"/>
      <c r="T456" s="29"/>
      <c r="U456" s="29"/>
      <c r="V456" s="29"/>
      <c r="W456" s="29"/>
      <c r="AJ456" s="120" t="s">
        <v>101</v>
      </c>
      <c r="AL456" s="120" t="s">
        <v>97</v>
      </c>
      <c r="AM456" s="120" t="s">
        <v>102</v>
      </c>
      <c r="AQ456" s="18" t="s">
        <v>95</v>
      </c>
      <c r="AW456" s="121" t="e">
        <f>IF(#REF!="základná",J456,0)</f>
        <v>#REF!</v>
      </c>
      <c r="AX456" s="121" t="e">
        <f>IF(#REF!="znížená",J456,0)</f>
        <v>#REF!</v>
      </c>
      <c r="AY456" s="121" t="e">
        <f>IF(#REF!="zákl. prenesená",J456,0)</f>
        <v>#REF!</v>
      </c>
      <c r="AZ456" s="121" t="e">
        <f>IF(#REF!="zníž. prenesená",J456,0)</f>
        <v>#REF!</v>
      </c>
      <c r="BA456" s="121" t="e">
        <f>IF(#REF!="nulová",J456,0)</f>
        <v>#REF!</v>
      </c>
      <c r="BB456" s="18" t="s">
        <v>102</v>
      </c>
      <c r="BC456" s="121">
        <f>ROUND(I456*H456,2)</f>
        <v>0</v>
      </c>
      <c r="BD456" s="18" t="s">
        <v>101</v>
      </c>
      <c r="BE456" s="120" t="s">
        <v>1221</v>
      </c>
    </row>
    <row r="457" spans="1:57" s="14" customFormat="1">
      <c r="B457" s="127"/>
      <c r="D457" s="123" t="s">
        <v>103</v>
      </c>
      <c r="F457" s="129" t="s">
        <v>2629</v>
      </c>
      <c r="H457" s="130">
        <v>328.36</v>
      </c>
      <c r="I457" s="1167"/>
      <c r="L457" s="127"/>
      <c r="N457" s="1048"/>
      <c r="O457" s="1413"/>
      <c r="P457" s="1048"/>
      <c r="Q457" s="1048"/>
      <c r="R457" s="1048"/>
      <c r="AL457" s="128" t="s">
        <v>103</v>
      </c>
      <c r="AM457" s="128" t="s">
        <v>102</v>
      </c>
      <c r="AN457" s="14" t="s">
        <v>102</v>
      </c>
      <c r="AO457" s="14" t="s">
        <v>2</v>
      </c>
      <c r="AP457" s="14" t="s">
        <v>55</v>
      </c>
      <c r="AQ457" s="128" t="s">
        <v>95</v>
      </c>
    </row>
    <row r="458" spans="1:57" s="2" customFormat="1" ht="43.5" customHeight="1">
      <c r="A458" s="29"/>
      <c r="B458" s="113"/>
      <c r="C458" s="114">
        <v>71</v>
      </c>
      <c r="D458" s="114" t="s">
        <v>97</v>
      </c>
      <c r="E458" s="115" t="s">
        <v>1222</v>
      </c>
      <c r="F458" s="116" t="s">
        <v>2665</v>
      </c>
      <c r="G458" s="117" t="s">
        <v>157</v>
      </c>
      <c r="H458" s="118">
        <v>80.2</v>
      </c>
      <c r="I458" s="1165"/>
      <c r="J458" s="118"/>
      <c r="K458" s="119"/>
      <c r="L458" s="30"/>
      <c r="M458" s="1359"/>
      <c r="N458" s="152"/>
      <c r="O458" s="1413"/>
      <c r="P458" s="152"/>
      <c r="Q458" s="152"/>
      <c r="R458" s="152"/>
      <c r="S458" s="29"/>
      <c r="T458" s="29"/>
      <c r="U458" s="29"/>
      <c r="V458" s="29"/>
      <c r="W458" s="29"/>
      <c r="AJ458" s="120" t="s">
        <v>101</v>
      </c>
      <c r="AL458" s="120" t="s">
        <v>97</v>
      </c>
      <c r="AM458" s="120" t="s">
        <v>102</v>
      </c>
      <c r="AQ458" s="18" t="s">
        <v>95</v>
      </c>
      <c r="AW458" s="121" t="e">
        <f>IF(#REF!="základná",J458,0)</f>
        <v>#REF!</v>
      </c>
      <c r="AX458" s="121" t="e">
        <f>IF(#REF!="znížená",J458,0)</f>
        <v>#REF!</v>
      </c>
      <c r="AY458" s="121" t="e">
        <f>IF(#REF!="zákl. prenesená",J458,0)</f>
        <v>#REF!</v>
      </c>
      <c r="AZ458" s="121" t="e">
        <f>IF(#REF!="zníž. prenesená",J458,0)</f>
        <v>#REF!</v>
      </c>
      <c r="BA458" s="121" t="e">
        <f>IF(#REF!="nulová",J458,0)</f>
        <v>#REF!</v>
      </c>
      <c r="BB458" s="18" t="s">
        <v>102</v>
      </c>
      <c r="BC458" s="121">
        <f>ROUND(I458*H458,2)</f>
        <v>0</v>
      </c>
      <c r="BD458" s="18" t="s">
        <v>101</v>
      </c>
      <c r="BE458" s="120" t="s">
        <v>1223</v>
      </c>
    </row>
    <row r="459" spans="1:57" s="2" customFormat="1" ht="30" customHeight="1">
      <c r="A459" s="1086"/>
      <c r="B459" s="113"/>
      <c r="C459" s="1196">
        <v>205</v>
      </c>
      <c r="D459" s="1102" t="s">
        <v>97</v>
      </c>
      <c r="E459" s="1270" t="s">
        <v>2630</v>
      </c>
      <c r="F459" s="1271" t="s">
        <v>2631</v>
      </c>
      <c r="G459" s="1269" t="s">
        <v>157</v>
      </c>
      <c r="H459" s="1277">
        <v>1.89</v>
      </c>
      <c r="I459" s="1165"/>
      <c r="J459" s="118"/>
      <c r="K459" s="1022"/>
      <c r="L459" s="30"/>
      <c r="M459" s="1359"/>
      <c r="N459" s="152"/>
      <c r="O459" s="1413"/>
      <c r="P459" s="152"/>
      <c r="Q459" s="152"/>
      <c r="R459" s="152"/>
      <c r="S459" s="1086"/>
      <c r="T459" s="1086"/>
      <c r="U459" s="1086"/>
      <c r="V459" s="1086"/>
      <c r="W459" s="1086"/>
      <c r="AJ459" s="120"/>
      <c r="AL459" s="120"/>
      <c r="AM459" s="120"/>
      <c r="AQ459" s="18"/>
      <c r="AW459" s="121"/>
      <c r="AX459" s="121"/>
      <c r="AY459" s="121"/>
      <c r="AZ459" s="121"/>
      <c r="BA459" s="121"/>
      <c r="BB459" s="18"/>
      <c r="BC459" s="121"/>
      <c r="BD459" s="18"/>
      <c r="BE459" s="120"/>
    </row>
    <row r="460" spans="1:57" s="12" customFormat="1" ht="22.9" customHeight="1">
      <c r="B460" s="104"/>
      <c r="D460" s="105" t="s">
        <v>49</v>
      </c>
      <c r="E460" s="111" t="s">
        <v>396</v>
      </c>
      <c r="F460" s="111" t="s">
        <v>397</v>
      </c>
      <c r="I460" s="1169"/>
      <c r="J460" s="112"/>
      <c r="L460" s="104"/>
      <c r="N460" s="1038"/>
      <c r="O460" s="1038"/>
      <c r="P460" s="1038"/>
      <c r="Q460" s="1038"/>
      <c r="R460" s="1038"/>
      <c r="AJ460" s="105" t="s">
        <v>55</v>
      </c>
      <c r="AL460" s="109" t="s">
        <v>49</v>
      </c>
      <c r="AM460" s="109" t="s">
        <v>55</v>
      </c>
      <c r="AQ460" s="105" t="s">
        <v>95</v>
      </c>
      <c r="BC460" s="110">
        <f>BC461</f>
        <v>0</v>
      </c>
    </row>
    <row r="461" spans="1:57" s="2" customFormat="1" ht="28.5" customHeight="1">
      <c r="A461" s="29"/>
      <c r="B461" s="113"/>
      <c r="C461" s="114">
        <v>72</v>
      </c>
      <c r="D461" s="114" t="s">
        <v>97</v>
      </c>
      <c r="E461" s="115" t="s">
        <v>399</v>
      </c>
      <c r="F461" s="116" t="s">
        <v>400</v>
      </c>
      <c r="G461" s="117" t="s">
        <v>157</v>
      </c>
      <c r="H461" s="118">
        <v>217.99</v>
      </c>
      <c r="I461" s="1165"/>
      <c r="J461" s="118"/>
      <c r="K461" s="119"/>
      <c r="L461" s="30"/>
      <c r="M461" s="1359"/>
      <c r="N461" s="1392"/>
      <c r="O461" s="152"/>
      <c r="P461" s="152"/>
      <c r="Q461" s="152"/>
      <c r="R461" s="152"/>
      <c r="S461" s="29"/>
      <c r="T461" s="29"/>
      <c r="U461" s="29"/>
      <c r="V461" s="29"/>
      <c r="W461" s="29"/>
      <c r="AJ461" s="120" t="s">
        <v>101</v>
      </c>
      <c r="AL461" s="120" t="s">
        <v>97</v>
      </c>
      <c r="AM461" s="120" t="s">
        <v>102</v>
      </c>
      <c r="AQ461" s="18" t="s">
        <v>95</v>
      </c>
      <c r="AW461" s="121" t="e">
        <f>IF(#REF!="základná",J461,0)</f>
        <v>#REF!</v>
      </c>
      <c r="AX461" s="121" t="e">
        <f>IF(#REF!="znížená",J461,0)</f>
        <v>#REF!</v>
      </c>
      <c r="AY461" s="121" t="e">
        <f>IF(#REF!="zákl. prenesená",J461,0)</f>
        <v>#REF!</v>
      </c>
      <c r="AZ461" s="121" t="e">
        <f>IF(#REF!="zníž. prenesená",J461,0)</f>
        <v>#REF!</v>
      </c>
      <c r="BA461" s="121" t="e">
        <f>IF(#REF!="nulová",J461,0)</f>
        <v>#REF!</v>
      </c>
      <c r="BB461" s="18" t="s">
        <v>102</v>
      </c>
      <c r="BC461" s="121">
        <f>ROUND(I461*H461,2)</f>
        <v>0</v>
      </c>
      <c r="BD461" s="18" t="s">
        <v>101</v>
      </c>
      <c r="BE461" s="120" t="s">
        <v>1224</v>
      </c>
    </row>
    <row r="462" spans="1:57" s="12" customFormat="1" ht="25.9" customHeight="1">
      <c r="B462" s="104"/>
      <c r="D462" s="105" t="s">
        <v>49</v>
      </c>
      <c r="E462" s="106" t="s">
        <v>401</v>
      </c>
      <c r="F462" s="106" t="s">
        <v>402</v>
      </c>
      <c r="I462" s="1169"/>
      <c r="J462" s="108"/>
      <c r="L462" s="104"/>
      <c r="N462" s="1038"/>
      <c r="O462" s="1038"/>
      <c r="P462" s="1038"/>
      <c r="Q462" s="1038"/>
      <c r="R462" s="1038"/>
      <c r="AJ462" s="105" t="s">
        <v>102</v>
      </c>
      <c r="AL462" s="109" t="s">
        <v>49</v>
      </c>
      <c r="AM462" s="109" t="s">
        <v>50</v>
      </c>
      <c r="AQ462" s="105" t="s">
        <v>95</v>
      </c>
      <c r="BC462" s="110">
        <f>BC463+BC492+BC510+BC525+BC529+BC531+BC555+BC573+BC597+BC650+BC698+BC704+BC709+BC735+BC745+BC755</f>
        <v>0</v>
      </c>
    </row>
    <row r="463" spans="1:57" s="12" customFormat="1" ht="22.9" customHeight="1">
      <c r="B463" s="104"/>
      <c r="D463" s="105" t="s">
        <v>49</v>
      </c>
      <c r="E463" s="111" t="s">
        <v>417</v>
      </c>
      <c r="F463" s="111" t="s">
        <v>418</v>
      </c>
      <c r="I463" s="1169"/>
      <c r="J463" s="112"/>
      <c r="L463" s="104"/>
      <c r="N463" s="1038"/>
      <c r="O463" s="1038"/>
      <c r="P463" s="1038"/>
      <c r="Q463" s="1038"/>
      <c r="R463" s="1038"/>
      <c r="AJ463" s="105" t="s">
        <v>102</v>
      </c>
      <c r="AL463" s="109" t="s">
        <v>49</v>
      </c>
      <c r="AM463" s="109" t="s">
        <v>55</v>
      </c>
      <c r="AQ463" s="105" t="s">
        <v>95</v>
      </c>
      <c r="BC463" s="110">
        <f>SUM(BC464:BC491)</f>
        <v>0</v>
      </c>
    </row>
    <row r="464" spans="1:57" s="2" customFormat="1" ht="16.5" customHeight="1">
      <c r="A464" s="29"/>
      <c r="B464" s="113"/>
      <c r="C464" s="1144">
        <v>206</v>
      </c>
      <c r="D464" s="1144" t="s">
        <v>97</v>
      </c>
      <c r="E464" s="1233" t="s">
        <v>852</v>
      </c>
      <c r="F464" s="1236" t="s">
        <v>853</v>
      </c>
      <c r="G464" s="117" t="s">
        <v>268</v>
      </c>
      <c r="H464" s="118">
        <v>2</v>
      </c>
      <c r="I464" s="1165"/>
      <c r="J464" s="118"/>
      <c r="K464" s="119"/>
      <c r="L464" s="30"/>
      <c r="M464" s="1359"/>
      <c r="N464" s="1386"/>
      <c r="O464" s="152"/>
      <c r="P464" s="152"/>
      <c r="Q464" s="152"/>
      <c r="R464" s="152"/>
      <c r="S464" s="29"/>
      <c r="T464" s="29"/>
      <c r="U464" s="29"/>
      <c r="V464" s="29"/>
      <c r="W464" s="29"/>
      <c r="AJ464" s="120" t="s">
        <v>194</v>
      </c>
      <c r="AL464" s="120" t="s">
        <v>97</v>
      </c>
      <c r="AM464" s="120" t="s">
        <v>102</v>
      </c>
      <c r="AQ464" s="18" t="s">
        <v>95</v>
      </c>
      <c r="AW464" s="121" t="e">
        <f>IF(#REF!="základná",J464,0)</f>
        <v>#REF!</v>
      </c>
      <c r="AX464" s="121" t="e">
        <f>IF(#REF!="znížená",J464,0)</f>
        <v>#REF!</v>
      </c>
      <c r="AY464" s="121" t="e">
        <f>IF(#REF!="zákl. prenesená",J464,0)</f>
        <v>#REF!</v>
      </c>
      <c r="AZ464" s="121" t="e">
        <f>IF(#REF!="zníž. prenesená",J464,0)</f>
        <v>#REF!</v>
      </c>
      <c r="BA464" s="121" t="e">
        <f>IF(#REF!="nulová",J464,0)</f>
        <v>#REF!</v>
      </c>
      <c r="BB464" s="18" t="s">
        <v>102</v>
      </c>
      <c r="BC464" s="121">
        <f>ROUND(I464*H464,2)</f>
        <v>0</v>
      </c>
      <c r="BD464" s="18" t="s">
        <v>194</v>
      </c>
      <c r="BE464" s="120" t="s">
        <v>1225</v>
      </c>
    </row>
    <row r="465" spans="1:57" s="2" customFormat="1" ht="38.25" customHeight="1">
      <c r="A465" s="29"/>
      <c r="B465" s="113"/>
      <c r="C465" s="114">
        <v>73</v>
      </c>
      <c r="D465" s="114" t="s">
        <v>97</v>
      </c>
      <c r="E465" s="115" t="s">
        <v>420</v>
      </c>
      <c r="F465" s="116" t="s">
        <v>421</v>
      </c>
      <c r="G465" s="117" t="s">
        <v>134</v>
      </c>
      <c r="H465" s="118">
        <v>1603.7</v>
      </c>
      <c r="I465" s="1165"/>
      <c r="J465" s="118"/>
      <c r="K465" s="119"/>
      <c r="L465" s="30"/>
      <c r="M465" s="1359"/>
      <c r="N465" s="152"/>
      <c r="O465" s="152"/>
      <c r="P465" s="152"/>
      <c r="Q465" s="152"/>
      <c r="R465" s="152"/>
      <c r="S465" s="29"/>
      <c r="T465" s="29"/>
      <c r="U465" s="29"/>
      <c r="V465" s="29"/>
      <c r="W465" s="29"/>
      <c r="AJ465" s="120" t="s">
        <v>194</v>
      </c>
      <c r="AL465" s="120" t="s">
        <v>97</v>
      </c>
      <c r="AM465" s="120" t="s">
        <v>102</v>
      </c>
      <c r="AQ465" s="18" t="s">
        <v>95</v>
      </c>
      <c r="AW465" s="121" t="e">
        <f>IF(#REF!="základná",J465,0)</f>
        <v>#REF!</v>
      </c>
      <c r="AX465" s="121" t="e">
        <f>IF(#REF!="znížená",J465,0)</f>
        <v>#REF!</v>
      </c>
      <c r="AY465" s="121" t="e">
        <f>IF(#REF!="zákl. prenesená",J465,0)</f>
        <v>#REF!</v>
      </c>
      <c r="AZ465" s="121" t="e">
        <f>IF(#REF!="zníž. prenesená",J465,0)</f>
        <v>#REF!</v>
      </c>
      <c r="BA465" s="121" t="e">
        <f>IF(#REF!="nulová",J465,0)</f>
        <v>#REF!</v>
      </c>
      <c r="BB465" s="18" t="s">
        <v>102</v>
      </c>
      <c r="BC465" s="121">
        <f>ROUND(I465*H465,2)</f>
        <v>0</v>
      </c>
      <c r="BD465" s="18" t="s">
        <v>194</v>
      </c>
      <c r="BE465" s="120" t="s">
        <v>1226</v>
      </c>
    </row>
    <row r="466" spans="1:57" s="13" customFormat="1">
      <c r="B466" s="122"/>
      <c r="D466" s="123" t="s">
        <v>103</v>
      </c>
      <c r="E466" s="124" t="s">
        <v>1</v>
      </c>
      <c r="F466" s="125" t="s">
        <v>251</v>
      </c>
      <c r="H466" s="124" t="s">
        <v>1</v>
      </c>
      <c r="I466" s="1166"/>
      <c r="L466" s="122"/>
      <c r="N466" s="1043"/>
      <c r="O466" s="1043"/>
      <c r="P466" s="1043"/>
      <c r="Q466" s="1043"/>
      <c r="R466" s="1043"/>
      <c r="AL466" s="124" t="s">
        <v>103</v>
      </c>
      <c r="AM466" s="124" t="s">
        <v>102</v>
      </c>
      <c r="AN466" s="13" t="s">
        <v>55</v>
      </c>
      <c r="AO466" s="13" t="s">
        <v>20</v>
      </c>
      <c r="AP466" s="13" t="s">
        <v>50</v>
      </c>
      <c r="AQ466" s="124" t="s">
        <v>95</v>
      </c>
    </row>
    <row r="467" spans="1:57" s="14" customFormat="1">
      <c r="B467" s="127"/>
      <c r="D467" s="123" t="s">
        <v>103</v>
      </c>
      <c r="E467" s="128" t="s">
        <v>1</v>
      </c>
      <c r="F467" s="129" t="s">
        <v>1227</v>
      </c>
      <c r="H467" s="130">
        <v>1570.5</v>
      </c>
      <c r="I467" s="1167"/>
      <c r="L467" s="127"/>
      <c r="N467" s="1048"/>
      <c r="O467" s="1048"/>
      <c r="P467" s="1048"/>
      <c r="Q467" s="1048"/>
      <c r="R467" s="1048"/>
      <c r="AL467" s="128" t="s">
        <v>103</v>
      </c>
      <c r="AM467" s="128" t="s">
        <v>102</v>
      </c>
      <c r="AN467" s="14" t="s">
        <v>102</v>
      </c>
      <c r="AO467" s="14" t="s">
        <v>20</v>
      </c>
      <c r="AP467" s="14" t="s">
        <v>50</v>
      </c>
      <c r="AQ467" s="128" t="s">
        <v>95</v>
      </c>
    </row>
    <row r="468" spans="1:57" s="13" customFormat="1">
      <c r="B468" s="122"/>
      <c r="D468" s="123" t="s">
        <v>103</v>
      </c>
      <c r="E468" s="124" t="s">
        <v>1</v>
      </c>
      <c r="F468" s="125" t="s">
        <v>430</v>
      </c>
      <c r="H468" s="124" t="s">
        <v>1</v>
      </c>
      <c r="I468" s="1166"/>
      <c r="L468" s="122"/>
      <c r="N468" s="1043"/>
      <c r="O468" s="1043"/>
      <c r="P468" s="1043"/>
      <c r="Q468" s="1043"/>
      <c r="R468" s="1043"/>
      <c r="AL468" s="124" t="s">
        <v>103</v>
      </c>
      <c r="AM468" s="124" t="s">
        <v>102</v>
      </c>
      <c r="AN468" s="13" t="s">
        <v>55</v>
      </c>
      <c r="AO468" s="13" t="s">
        <v>20</v>
      </c>
      <c r="AP468" s="13" t="s">
        <v>50</v>
      </c>
      <c r="AQ468" s="124" t="s">
        <v>95</v>
      </c>
    </row>
    <row r="469" spans="1:57" s="14" customFormat="1">
      <c r="B469" s="127"/>
      <c r="D469" s="123" t="s">
        <v>103</v>
      </c>
      <c r="E469" s="128" t="s">
        <v>1</v>
      </c>
      <c r="F469" s="129" t="s">
        <v>1228</v>
      </c>
      <c r="H469" s="130">
        <v>33.200000000000003</v>
      </c>
      <c r="I469" s="1167"/>
      <c r="L469" s="127"/>
      <c r="N469" s="1048"/>
      <c r="O469" s="1048"/>
      <c r="P469" s="1048"/>
      <c r="Q469" s="1048"/>
      <c r="R469" s="1048"/>
      <c r="AL469" s="128" t="s">
        <v>103</v>
      </c>
      <c r="AM469" s="128" t="s">
        <v>102</v>
      </c>
      <c r="AN469" s="14" t="s">
        <v>102</v>
      </c>
      <c r="AO469" s="14" t="s">
        <v>20</v>
      </c>
      <c r="AP469" s="14" t="s">
        <v>50</v>
      </c>
      <c r="AQ469" s="128" t="s">
        <v>95</v>
      </c>
    </row>
    <row r="470" spans="1:57" s="15" customFormat="1">
      <c r="B470" s="133"/>
      <c r="D470" s="123" t="s">
        <v>103</v>
      </c>
      <c r="E470" s="134" t="s">
        <v>1</v>
      </c>
      <c r="F470" s="135" t="s">
        <v>131</v>
      </c>
      <c r="H470" s="136">
        <v>1603.7</v>
      </c>
      <c r="I470" s="1168"/>
      <c r="L470" s="133"/>
      <c r="N470" s="1053"/>
      <c r="O470" s="1053"/>
      <c r="P470" s="1053"/>
      <c r="Q470" s="1053"/>
      <c r="R470" s="1053"/>
      <c r="AL470" s="134" t="s">
        <v>103</v>
      </c>
      <c r="AM470" s="134" t="s">
        <v>102</v>
      </c>
      <c r="AN470" s="15" t="s">
        <v>101</v>
      </c>
      <c r="AO470" s="15" t="s">
        <v>20</v>
      </c>
      <c r="AP470" s="15" t="s">
        <v>55</v>
      </c>
      <c r="AQ470" s="134" t="s">
        <v>95</v>
      </c>
    </row>
    <row r="471" spans="1:57" s="2" customFormat="1" ht="47.25" customHeight="1">
      <c r="A471" s="29"/>
      <c r="B471" s="113"/>
      <c r="C471" s="138">
        <v>74</v>
      </c>
      <c r="D471" s="138" t="s">
        <v>265</v>
      </c>
      <c r="E471" s="139" t="s">
        <v>434</v>
      </c>
      <c r="F471" s="140" t="s">
        <v>435</v>
      </c>
      <c r="G471" s="141" t="s">
        <v>134</v>
      </c>
      <c r="H471" s="142">
        <v>1844.26</v>
      </c>
      <c r="I471" s="1170"/>
      <c r="J471" s="142"/>
      <c r="K471" s="143"/>
      <c r="L471" s="144"/>
      <c r="M471" s="1359"/>
      <c r="N471" s="152"/>
      <c r="O471" s="152"/>
      <c r="P471" s="152"/>
      <c r="Q471" s="152"/>
      <c r="R471" s="152"/>
      <c r="S471" s="29"/>
      <c r="T471" s="29"/>
      <c r="U471" s="29"/>
      <c r="V471" s="29"/>
      <c r="W471" s="29"/>
      <c r="AJ471" s="120" t="s">
        <v>273</v>
      </c>
      <c r="AL471" s="120" t="s">
        <v>265</v>
      </c>
      <c r="AM471" s="120" t="s">
        <v>102</v>
      </c>
      <c r="AQ471" s="18" t="s">
        <v>95</v>
      </c>
      <c r="AW471" s="121" t="e">
        <f>IF(#REF!="základná",J471,0)</f>
        <v>#REF!</v>
      </c>
      <c r="AX471" s="121" t="e">
        <f>IF(#REF!="znížená",J471,0)</f>
        <v>#REF!</v>
      </c>
      <c r="AY471" s="121" t="e">
        <f>IF(#REF!="zákl. prenesená",J471,0)</f>
        <v>#REF!</v>
      </c>
      <c r="AZ471" s="121" t="e">
        <f>IF(#REF!="zníž. prenesená",J471,0)</f>
        <v>#REF!</v>
      </c>
      <c r="BA471" s="121" t="e">
        <f>IF(#REF!="nulová",J471,0)</f>
        <v>#REF!</v>
      </c>
      <c r="BB471" s="18" t="s">
        <v>102</v>
      </c>
      <c r="BC471" s="121">
        <f>ROUND(I471*H471,2)</f>
        <v>0</v>
      </c>
      <c r="BD471" s="18" t="s">
        <v>194</v>
      </c>
      <c r="BE471" s="120" t="s">
        <v>1229</v>
      </c>
    </row>
    <row r="472" spans="1:57" s="2" customFormat="1" ht="19.5" customHeight="1">
      <c r="A472" s="29"/>
      <c r="B472" s="113"/>
      <c r="C472" s="138">
        <v>75</v>
      </c>
      <c r="D472" s="138" t="s">
        <v>265</v>
      </c>
      <c r="E472" s="139" t="s">
        <v>1230</v>
      </c>
      <c r="F472" s="140" t="s">
        <v>1231</v>
      </c>
      <c r="G472" s="141" t="s">
        <v>268</v>
      </c>
      <c r="H472" s="142">
        <v>8019</v>
      </c>
      <c r="I472" s="1170"/>
      <c r="J472" s="142"/>
      <c r="K472" s="143"/>
      <c r="L472" s="144"/>
      <c r="M472" s="1359"/>
      <c r="N472" s="152"/>
      <c r="O472" s="152"/>
      <c r="P472" s="152"/>
      <c r="Q472" s="152"/>
      <c r="R472" s="152"/>
      <c r="S472" s="29"/>
      <c r="T472" s="29"/>
      <c r="U472" s="29"/>
      <c r="V472" s="29"/>
      <c r="W472" s="29"/>
      <c r="AJ472" s="120" t="s">
        <v>273</v>
      </c>
      <c r="AL472" s="120" t="s">
        <v>265</v>
      </c>
      <c r="AM472" s="120" t="s">
        <v>102</v>
      </c>
      <c r="AQ472" s="18" t="s">
        <v>95</v>
      </c>
      <c r="AW472" s="121" t="e">
        <f>IF(#REF!="základná",J472,0)</f>
        <v>#REF!</v>
      </c>
      <c r="AX472" s="121" t="e">
        <f>IF(#REF!="znížená",J472,0)</f>
        <v>#REF!</v>
      </c>
      <c r="AY472" s="121" t="e">
        <f>IF(#REF!="zákl. prenesená",J472,0)</f>
        <v>#REF!</v>
      </c>
      <c r="AZ472" s="121" t="e">
        <f>IF(#REF!="zníž. prenesená",J472,0)</f>
        <v>#REF!</v>
      </c>
      <c r="BA472" s="121" t="e">
        <f>IF(#REF!="nulová",J472,0)</f>
        <v>#REF!</v>
      </c>
      <c r="BB472" s="18" t="s">
        <v>102</v>
      </c>
      <c r="BC472" s="121">
        <f>ROUND(I472*H472,2)</f>
        <v>0</v>
      </c>
      <c r="BD472" s="18" t="s">
        <v>194</v>
      </c>
      <c r="BE472" s="120" t="s">
        <v>1232</v>
      </c>
    </row>
    <row r="473" spans="1:57" s="14" customFormat="1">
      <c r="B473" s="127"/>
      <c r="D473" s="123" t="s">
        <v>103</v>
      </c>
      <c r="F473" s="129" t="s">
        <v>1233</v>
      </c>
      <c r="H473" s="130">
        <v>8018.5</v>
      </c>
      <c r="I473" s="1167"/>
      <c r="L473" s="127"/>
      <c r="N473" s="1048"/>
      <c r="O473" s="1048"/>
      <c r="P473" s="1048"/>
      <c r="Q473" s="1048"/>
      <c r="R473" s="1048"/>
      <c r="AL473" s="128" t="s">
        <v>103</v>
      </c>
      <c r="AM473" s="128" t="s">
        <v>102</v>
      </c>
      <c r="AN473" s="14" t="s">
        <v>102</v>
      </c>
      <c r="AO473" s="14" t="s">
        <v>2</v>
      </c>
      <c r="AP473" s="14" t="s">
        <v>55</v>
      </c>
      <c r="AQ473" s="128" t="s">
        <v>95</v>
      </c>
    </row>
    <row r="474" spans="1:57" s="2" customFormat="1" ht="48" customHeight="1">
      <c r="A474" s="29"/>
      <c r="B474" s="113"/>
      <c r="C474" s="114">
        <v>76</v>
      </c>
      <c r="D474" s="114" t="s">
        <v>97</v>
      </c>
      <c r="E474" s="115" t="s">
        <v>442</v>
      </c>
      <c r="F474" s="184" t="s">
        <v>2666</v>
      </c>
      <c r="G474" s="117" t="s">
        <v>268</v>
      </c>
      <c r="H474" s="1165">
        <v>42</v>
      </c>
      <c r="I474" s="1165"/>
      <c r="J474" s="118"/>
      <c r="K474" s="119"/>
      <c r="L474" s="30"/>
      <c r="M474" s="1359"/>
      <c r="N474" s="152"/>
      <c r="O474" s="152"/>
      <c r="P474" s="152"/>
      <c r="Q474" s="152"/>
      <c r="R474" s="152"/>
      <c r="S474" s="29"/>
      <c r="T474" s="29"/>
      <c r="U474" s="29"/>
      <c r="V474" s="29"/>
      <c r="W474" s="29"/>
      <c r="AJ474" s="120" t="s">
        <v>194</v>
      </c>
      <c r="AL474" s="120" t="s">
        <v>97</v>
      </c>
      <c r="AM474" s="120" t="s">
        <v>102</v>
      </c>
      <c r="AQ474" s="18" t="s">
        <v>95</v>
      </c>
      <c r="AW474" s="121" t="e">
        <f>IF(#REF!="základná",J474,0)</f>
        <v>#REF!</v>
      </c>
      <c r="AX474" s="121" t="e">
        <f>IF(#REF!="znížená",J474,0)</f>
        <v>#REF!</v>
      </c>
      <c r="AY474" s="121" t="e">
        <f>IF(#REF!="zákl. prenesená",J474,0)</f>
        <v>#REF!</v>
      </c>
      <c r="AZ474" s="121" t="e">
        <f>IF(#REF!="zníž. prenesená",J474,0)</f>
        <v>#REF!</v>
      </c>
      <c r="BA474" s="121" t="e">
        <f>IF(#REF!="nulová",J474,0)</f>
        <v>#REF!</v>
      </c>
      <c r="BB474" s="18" t="s">
        <v>102</v>
      </c>
      <c r="BC474" s="121">
        <f>ROUND(I474*H474,2)</f>
        <v>0</v>
      </c>
      <c r="BD474" s="18" t="s">
        <v>194</v>
      </c>
      <c r="BE474" s="120" t="s">
        <v>1234</v>
      </c>
    </row>
    <row r="475" spans="1:57" s="2" customFormat="1" ht="44.25" customHeight="1">
      <c r="A475" s="29"/>
      <c r="B475" s="113"/>
      <c r="C475" s="138">
        <v>77</v>
      </c>
      <c r="D475" s="138" t="s">
        <v>265</v>
      </c>
      <c r="E475" s="139" t="s">
        <v>434</v>
      </c>
      <c r="F475" s="140" t="s">
        <v>435</v>
      </c>
      <c r="G475" s="141" t="s">
        <v>134</v>
      </c>
      <c r="H475" s="1170">
        <v>16.8</v>
      </c>
      <c r="I475" s="1170"/>
      <c r="J475" s="142"/>
      <c r="K475" s="143"/>
      <c r="L475" s="144"/>
      <c r="M475" s="1359"/>
      <c r="N475" s="152"/>
      <c r="O475" s="152"/>
      <c r="P475" s="152"/>
      <c r="Q475" s="152"/>
      <c r="R475" s="152"/>
      <c r="S475" s="29"/>
      <c r="T475" s="29"/>
      <c r="U475" s="29"/>
      <c r="V475" s="29"/>
      <c r="W475" s="29"/>
      <c r="AJ475" s="120" t="s">
        <v>273</v>
      </c>
      <c r="AL475" s="120" t="s">
        <v>265</v>
      </c>
      <c r="AM475" s="120" t="s">
        <v>102</v>
      </c>
      <c r="AQ475" s="18" t="s">
        <v>95</v>
      </c>
      <c r="AW475" s="121" t="e">
        <f>IF(#REF!="základná",J475,0)</f>
        <v>#REF!</v>
      </c>
      <c r="AX475" s="121" t="e">
        <f>IF(#REF!="znížená",J475,0)</f>
        <v>#REF!</v>
      </c>
      <c r="AY475" s="121" t="e">
        <f>IF(#REF!="zákl. prenesená",J475,0)</f>
        <v>#REF!</v>
      </c>
      <c r="AZ475" s="121" t="e">
        <f>IF(#REF!="zníž. prenesená",J475,0)</f>
        <v>#REF!</v>
      </c>
      <c r="BA475" s="121" t="e">
        <f>IF(#REF!="nulová",J475,0)</f>
        <v>#REF!</v>
      </c>
      <c r="BB475" s="18" t="s">
        <v>102</v>
      </c>
      <c r="BC475" s="121">
        <f>ROUND(I475*H475,2)</f>
        <v>0</v>
      </c>
      <c r="BD475" s="18" t="s">
        <v>194</v>
      </c>
      <c r="BE475" s="120" t="s">
        <v>1235</v>
      </c>
    </row>
    <row r="476" spans="1:57" s="2" customFormat="1" ht="24.75" customHeight="1">
      <c r="A476" s="29"/>
      <c r="B476" s="113"/>
      <c r="C476" s="138">
        <v>78</v>
      </c>
      <c r="D476" s="138" t="s">
        <v>265</v>
      </c>
      <c r="E476" s="139" t="s">
        <v>1236</v>
      </c>
      <c r="F476" s="140" t="s">
        <v>1237</v>
      </c>
      <c r="G476" s="141" t="s">
        <v>268</v>
      </c>
      <c r="H476" s="1170">
        <v>42</v>
      </c>
      <c r="I476" s="1170"/>
      <c r="J476" s="142"/>
      <c r="K476" s="143"/>
      <c r="L476" s="144"/>
      <c r="M476" s="1359"/>
      <c r="N476" s="152"/>
      <c r="O476" s="152"/>
      <c r="P476" s="152"/>
      <c r="Q476" s="152"/>
      <c r="R476" s="152"/>
      <c r="S476" s="29"/>
      <c r="T476" s="29"/>
      <c r="U476" s="29"/>
      <c r="V476" s="29"/>
      <c r="W476" s="29"/>
      <c r="AJ476" s="120" t="s">
        <v>273</v>
      </c>
      <c r="AL476" s="120" t="s">
        <v>265</v>
      </c>
      <c r="AM476" s="120" t="s">
        <v>102</v>
      </c>
      <c r="AQ476" s="18" t="s">
        <v>95</v>
      </c>
      <c r="AW476" s="121" t="e">
        <f>IF(#REF!="základná",J476,0)</f>
        <v>#REF!</v>
      </c>
      <c r="AX476" s="121" t="e">
        <f>IF(#REF!="znížená",J476,0)</f>
        <v>#REF!</v>
      </c>
      <c r="AY476" s="121" t="e">
        <f>IF(#REF!="zákl. prenesená",J476,0)</f>
        <v>#REF!</v>
      </c>
      <c r="AZ476" s="121" t="e">
        <f>IF(#REF!="zníž. prenesená",J476,0)</f>
        <v>#REF!</v>
      </c>
      <c r="BA476" s="121" t="e">
        <f>IF(#REF!="nulová",J476,0)</f>
        <v>#REF!</v>
      </c>
      <c r="BB476" s="18" t="s">
        <v>102</v>
      </c>
      <c r="BC476" s="121">
        <f>ROUND(I476*H476,2)</f>
        <v>0</v>
      </c>
      <c r="BD476" s="18" t="s">
        <v>194</v>
      </c>
      <c r="BE476" s="120" t="s">
        <v>1238</v>
      </c>
    </row>
    <row r="477" spans="1:57" s="2" customFormat="1" ht="34.5" customHeight="1">
      <c r="A477" s="29"/>
      <c r="B477" s="113"/>
      <c r="C477" s="114">
        <v>79</v>
      </c>
      <c r="D477" s="114" t="s">
        <v>97</v>
      </c>
      <c r="E477" s="115" t="s">
        <v>455</v>
      </c>
      <c r="F477" s="184" t="s">
        <v>2667</v>
      </c>
      <c r="G477" s="117" t="s">
        <v>134</v>
      </c>
      <c r="H477" s="1165">
        <v>3207.4</v>
      </c>
      <c r="I477" s="1165"/>
      <c r="J477" s="118"/>
      <c r="K477" s="119"/>
      <c r="L477" s="30"/>
      <c r="M477" s="1359"/>
      <c r="N477" s="152"/>
      <c r="O477" s="152"/>
      <c r="P477" s="152"/>
      <c r="Q477" s="152"/>
      <c r="R477" s="152"/>
      <c r="S477" s="29"/>
      <c r="T477" s="29"/>
      <c r="U477" s="29"/>
      <c r="V477" s="29"/>
      <c r="W477" s="29"/>
      <c r="AJ477" s="120" t="s">
        <v>194</v>
      </c>
      <c r="AL477" s="120" t="s">
        <v>97</v>
      </c>
      <c r="AM477" s="120" t="s">
        <v>102</v>
      </c>
      <c r="AQ477" s="18" t="s">
        <v>95</v>
      </c>
      <c r="AW477" s="121" t="e">
        <f>IF(#REF!="základná",J477,0)</f>
        <v>#REF!</v>
      </c>
      <c r="AX477" s="121" t="e">
        <f>IF(#REF!="znížená",J477,0)</f>
        <v>#REF!</v>
      </c>
      <c r="AY477" s="121" t="e">
        <f>IF(#REF!="zákl. prenesená",J477,0)</f>
        <v>#REF!</v>
      </c>
      <c r="AZ477" s="121" t="e">
        <f>IF(#REF!="zníž. prenesená",J477,0)</f>
        <v>#REF!</v>
      </c>
      <c r="BA477" s="121" t="e">
        <f>IF(#REF!="nulová",J477,0)</f>
        <v>#REF!</v>
      </c>
      <c r="BB477" s="18" t="s">
        <v>102</v>
      </c>
      <c r="BC477" s="121">
        <f>ROUND(I477*H477,2)</f>
        <v>0</v>
      </c>
      <c r="BD477" s="18" t="s">
        <v>194</v>
      </c>
      <c r="BE477" s="120" t="s">
        <v>1239</v>
      </c>
    </row>
    <row r="478" spans="1:57" s="13" customFormat="1">
      <c r="B478" s="122"/>
      <c r="D478" s="123" t="s">
        <v>103</v>
      </c>
      <c r="E478" s="124" t="s">
        <v>1</v>
      </c>
      <c r="F478" s="125" t="s">
        <v>793</v>
      </c>
      <c r="H478" s="1174" t="s">
        <v>1</v>
      </c>
      <c r="I478" s="1166"/>
      <c r="L478" s="122"/>
      <c r="N478" s="1043"/>
      <c r="O478" s="1043"/>
      <c r="P478" s="1043"/>
      <c r="Q478" s="1043"/>
      <c r="R478" s="1043"/>
      <c r="AL478" s="124" t="s">
        <v>103</v>
      </c>
      <c r="AM478" s="124" t="s">
        <v>102</v>
      </c>
      <c r="AN478" s="13" t="s">
        <v>55</v>
      </c>
      <c r="AO478" s="13" t="s">
        <v>20</v>
      </c>
      <c r="AP478" s="13" t="s">
        <v>50</v>
      </c>
      <c r="AQ478" s="124" t="s">
        <v>95</v>
      </c>
    </row>
    <row r="479" spans="1:57" s="14" customFormat="1">
      <c r="B479" s="127"/>
      <c r="D479" s="123" t="s">
        <v>103</v>
      </c>
      <c r="E479" s="128" t="s">
        <v>1</v>
      </c>
      <c r="F479" s="129" t="s">
        <v>1240</v>
      </c>
      <c r="H479" s="1172">
        <v>3141</v>
      </c>
      <c r="I479" s="1167"/>
      <c r="L479" s="127"/>
      <c r="N479" s="1048"/>
      <c r="O479" s="1048"/>
      <c r="P479" s="1048"/>
      <c r="Q479" s="1048"/>
      <c r="R479" s="1048"/>
      <c r="AL479" s="128" t="s">
        <v>103</v>
      </c>
      <c r="AM479" s="128" t="s">
        <v>102</v>
      </c>
      <c r="AN479" s="14" t="s">
        <v>102</v>
      </c>
      <c r="AO479" s="14" t="s">
        <v>20</v>
      </c>
      <c r="AP479" s="14" t="s">
        <v>50</v>
      </c>
      <c r="AQ479" s="128" t="s">
        <v>95</v>
      </c>
    </row>
    <row r="480" spans="1:57" s="13" customFormat="1">
      <c r="B480" s="122"/>
      <c r="D480" s="123" t="s">
        <v>103</v>
      </c>
      <c r="E480" s="124" t="s">
        <v>1</v>
      </c>
      <c r="F480" s="125" t="s">
        <v>868</v>
      </c>
      <c r="H480" s="1174" t="s">
        <v>1</v>
      </c>
      <c r="I480" s="1166"/>
      <c r="L480" s="122"/>
      <c r="N480" s="1043"/>
      <c r="O480" s="1043"/>
      <c r="P480" s="1043"/>
      <c r="Q480" s="1043"/>
      <c r="R480" s="1043"/>
      <c r="AL480" s="124" t="s">
        <v>103</v>
      </c>
      <c r="AM480" s="124" t="s">
        <v>102</v>
      </c>
      <c r="AN480" s="13" t="s">
        <v>55</v>
      </c>
      <c r="AO480" s="13" t="s">
        <v>20</v>
      </c>
      <c r="AP480" s="13" t="s">
        <v>50</v>
      </c>
      <c r="AQ480" s="124" t="s">
        <v>95</v>
      </c>
    </row>
    <row r="481" spans="1:57" s="14" customFormat="1">
      <c r="B481" s="127"/>
      <c r="D481" s="123" t="s">
        <v>103</v>
      </c>
      <c r="E481" s="128" t="s">
        <v>1</v>
      </c>
      <c r="F481" s="129" t="s">
        <v>1241</v>
      </c>
      <c r="H481" s="1172">
        <v>66.400000000000006</v>
      </c>
      <c r="I481" s="1167"/>
      <c r="L481" s="127"/>
      <c r="N481" s="1048"/>
      <c r="O481" s="1048"/>
      <c r="P481" s="1048"/>
      <c r="Q481" s="1048"/>
      <c r="R481" s="1048"/>
      <c r="AL481" s="128" t="s">
        <v>103</v>
      </c>
      <c r="AM481" s="128" t="s">
        <v>102</v>
      </c>
      <c r="AN481" s="14" t="s">
        <v>102</v>
      </c>
      <c r="AO481" s="14" t="s">
        <v>20</v>
      </c>
      <c r="AP481" s="14" t="s">
        <v>50</v>
      </c>
      <c r="AQ481" s="128" t="s">
        <v>95</v>
      </c>
    </row>
    <row r="482" spans="1:57" s="15" customFormat="1">
      <c r="B482" s="133"/>
      <c r="D482" s="123" t="s">
        <v>103</v>
      </c>
      <c r="E482" s="134" t="s">
        <v>1</v>
      </c>
      <c r="F482" s="135" t="s">
        <v>131</v>
      </c>
      <c r="H482" s="1173">
        <v>3207.4</v>
      </c>
      <c r="I482" s="1168"/>
      <c r="L482" s="133"/>
      <c r="N482" s="1053"/>
      <c r="O482" s="1053"/>
      <c r="P482" s="1053"/>
      <c r="Q482" s="1053"/>
      <c r="R482" s="1053"/>
      <c r="AL482" s="134" t="s">
        <v>103</v>
      </c>
      <c r="AM482" s="134" t="s">
        <v>102</v>
      </c>
      <c r="AN482" s="15" t="s">
        <v>101</v>
      </c>
      <c r="AO482" s="15" t="s">
        <v>20</v>
      </c>
      <c r="AP482" s="15" t="s">
        <v>55</v>
      </c>
      <c r="AQ482" s="134" t="s">
        <v>95</v>
      </c>
    </row>
    <row r="483" spans="1:57" s="2" customFormat="1" ht="19.5" customHeight="1">
      <c r="A483" s="29"/>
      <c r="B483" s="113"/>
      <c r="C483" s="138">
        <v>80</v>
      </c>
      <c r="D483" s="138" t="s">
        <v>265</v>
      </c>
      <c r="E483" s="139" t="s">
        <v>1242</v>
      </c>
      <c r="F483" s="140" t="s">
        <v>1243</v>
      </c>
      <c r="G483" s="141" t="s">
        <v>134</v>
      </c>
      <c r="H483" s="1170">
        <v>1844.26</v>
      </c>
      <c r="I483" s="1170"/>
      <c r="J483" s="142"/>
      <c r="K483" s="143"/>
      <c r="L483" s="144"/>
      <c r="M483" s="1359"/>
      <c r="N483" s="152"/>
      <c r="O483" s="152"/>
      <c r="P483" s="152"/>
      <c r="Q483" s="152"/>
      <c r="R483" s="152"/>
      <c r="S483" s="29"/>
      <c r="T483" s="29"/>
      <c r="U483" s="29"/>
      <c r="V483" s="29"/>
      <c r="W483" s="29"/>
      <c r="AJ483" s="120" t="s">
        <v>273</v>
      </c>
      <c r="AL483" s="120" t="s">
        <v>265</v>
      </c>
      <c r="AM483" s="120" t="s">
        <v>102</v>
      </c>
      <c r="AQ483" s="18" t="s">
        <v>95</v>
      </c>
      <c r="AW483" s="121" t="e">
        <f>IF(#REF!="základná",J483,0)</f>
        <v>#REF!</v>
      </c>
      <c r="AX483" s="121" t="e">
        <f>IF(#REF!="znížená",J483,0)</f>
        <v>#REF!</v>
      </c>
      <c r="AY483" s="121" t="e">
        <f>IF(#REF!="zákl. prenesená",J483,0)</f>
        <v>#REF!</v>
      </c>
      <c r="AZ483" s="121" t="e">
        <f>IF(#REF!="zníž. prenesená",J483,0)</f>
        <v>#REF!</v>
      </c>
      <c r="BA483" s="121" t="e">
        <f>IF(#REF!="nulová",J483,0)</f>
        <v>#REF!</v>
      </c>
      <c r="BB483" s="18" t="s">
        <v>102</v>
      </c>
      <c r="BC483" s="121">
        <f>ROUND(I483*H483,2)</f>
        <v>0</v>
      </c>
      <c r="BD483" s="18" t="s">
        <v>194</v>
      </c>
      <c r="BE483" s="120" t="s">
        <v>1244</v>
      </c>
    </row>
    <row r="484" spans="1:57" s="14" customFormat="1">
      <c r="B484" s="127"/>
      <c r="D484" s="123" t="s">
        <v>103</v>
      </c>
      <c r="F484" s="129" t="s">
        <v>1245</v>
      </c>
      <c r="H484" s="1172">
        <v>1844.26</v>
      </c>
      <c r="I484" s="1167"/>
      <c r="L484" s="127"/>
      <c r="N484" s="1048"/>
      <c r="O484" s="1048"/>
      <c r="P484" s="1048"/>
      <c r="Q484" s="1048"/>
      <c r="R484" s="1048"/>
      <c r="AL484" s="128" t="s">
        <v>103</v>
      </c>
      <c r="AM484" s="128" t="s">
        <v>102</v>
      </c>
      <c r="AN484" s="14" t="s">
        <v>102</v>
      </c>
      <c r="AO484" s="14" t="s">
        <v>2</v>
      </c>
      <c r="AP484" s="14" t="s">
        <v>55</v>
      </c>
      <c r="AQ484" s="128" t="s">
        <v>95</v>
      </c>
    </row>
    <row r="485" spans="1:57" s="2" customFormat="1" ht="29.25" customHeight="1">
      <c r="A485" s="29"/>
      <c r="B485" s="113"/>
      <c r="C485" s="138">
        <v>81</v>
      </c>
      <c r="D485" s="138" t="s">
        <v>265</v>
      </c>
      <c r="E485" s="139" t="s">
        <v>463</v>
      </c>
      <c r="F485" s="140" t="s">
        <v>464</v>
      </c>
      <c r="G485" s="141" t="s">
        <v>134</v>
      </c>
      <c r="H485" s="1170">
        <v>1844.26</v>
      </c>
      <c r="I485" s="1170"/>
      <c r="J485" s="142"/>
      <c r="K485" s="143"/>
      <c r="L485" s="144"/>
      <c r="M485" s="1359"/>
      <c r="N485" s="152"/>
      <c r="O485" s="152"/>
      <c r="P485" s="152"/>
      <c r="Q485" s="152"/>
      <c r="R485" s="152"/>
      <c r="S485" s="29"/>
      <c r="T485" s="29"/>
      <c r="U485" s="29"/>
      <c r="V485" s="29"/>
      <c r="W485" s="29"/>
      <c r="AJ485" s="120" t="s">
        <v>273</v>
      </c>
      <c r="AL485" s="120" t="s">
        <v>265</v>
      </c>
      <c r="AM485" s="120" t="s">
        <v>102</v>
      </c>
      <c r="AQ485" s="18" t="s">
        <v>95</v>
      </c>
      <c r="AW485" s="121" t="e">
        <f>IF(#REF!="základná",J485,0)</f>
        <v>#REF!</v>
      </c>
      <c r="AX485" s="121" t="e">
        <f>IF(#REF!="znížená",J485,0)</f>
        <v>#REF!</v>
      </c>
      <c r="AY485" s="121" t="e">
        <f>IF(#REF!="zákl. prenesená",J485,0)</f>
        <v>#REF!</v>
      </c>
      <c r="AZ485" s="121" t="e">
        <f>IF(#REF!="zníž. prenesená",J485,0)</f>
        <v>#REF!</v>
      </c>
      <c r="BA485" s="121" t="e">
        <f>IF(#REF!="nulová",J485,0)</f>
        <v>#REF!</v>
      </c>
      <c r="BB485" s="18" t="s">
        <v>102</v>
      </c>
      <c r="BC485" s="121">
        <f>ROUND(I485*H485,2)</f>
        <v>0</v>
      </c>
      <c r="BD485" s="18" t="s">
        <v>194</v>
      </c>
      <c r="BE485" s="120" t="s">
        <v>1246</v>
      </c>
    </row>
    <row r="486" spans="1:57" s="14" customFormat="1">
      <c r="B486" s="127"/>
      <c r="D486" s="123" t="s">
        <v>103</v>
      </c>
      <c r="F486" s="129" t="s">
        <v>1245</v>
      </c>
      <c r="H486" s="1172">
        <v>1844.26</v>
      </c>
      <c r="I486" s="1167"/>
      <c r="L486" s="127"/>
      <c r="N486" s="1048"/>
      <c r="O486" s="1048"/>
      <c r="P486" s="1048"/>
      <c r="Q486" s="1048"/>
      <c r="R486" s="1048"/>
      <c r="AL486" s="128" t="s">
        <v>103</v>
      </c>
      <c r="AM486" s="128" t="s">
        <v>102</v>
      </c>
      <c r="AN486" s="14" t="s">
        <v>102</v>
      </c>
      <c r="AO486" s="14" t="s">
        <v>2</v>
      </c>
      <c r="AP486" s="14" t="s">
        <v>55</v>
      </c>
      <c r="AQ486" s="128" t="s">
        <v>95</v>
      </c>
    </row>
    <row r="487" spans="1:57" s="14" customFormat="1" ht="36">
      <c r="B487" s="127"/>
      <c r="C487" s="1019">
        <v>207</v>
      </c>
      <c r="D487" s="1150" t="s">
        <v>97</v>
      </c>
      <c r="E487" s="1151" t="s">
        <v>2686</v>
      </c>
      <c r="F487" s="1152" t="s">
        <v>2689</v>
      </c>
      <c r="G487" s="1153" t="s">
        <v>140</v>
      </c>
      <c r="H487" s="1158">
        <v>3</v>
      </c>
      <c r="I487" s="1180"/>
      <c r="J487" s="1020"/>
      <c r="L487" s="127"/>
      <c r="N487" s="1413"/>
      <c r="O487" s="1048"/>
      <c r="P487" s="1048"/>
      <c r="Q487" s="1048"/>
      <c r="R487" s="1048"/>
      <c r="AL487" s="128"/>
      <c r="AM487" s="128"/>
      <c r="AQ487" s="128"/>
    </row>
    <row r="488" spans="1:57" s="14" customFormat="1" ht="24" customHeight="1">
      <c r="B488" s="127"/>
      <c r="C488" s="1059">
        <v>208</v>
      </c>
      <c r="D488" s="1160" t="s">
        <v>265</v>
      </c>
      <c r="E488" s="1161" t="s">
        <v>888</v>
      </c>
      <c r="F488" s="1162" t="s">
        <v>889</v>
      </c>
      <c r="G488" s="1163" t="s">
        <v>268</v>
      </c>
      <c r="H488" s="1164">
        <v>24</v>
      </c>
      <c r="I488" s="1197"/>
      <c r="J488" s="1198"/>
      <c r="L488" s="127"/>
      <c r="N488" s="1413"/>
      <c r="O488" s="1048"/>
      <c r="P488" s="1048"/>
      <c r="Q488" s="1048"/>
      <c r="R488" s="1048"/>
      <c r="AL488" s="128"/>
      <c r="AM488" s="128"/>
      <c r="AQ488" s="128"/>
    </row>
    <row r="489" spans="1:57" s="14" customFormat="1" ht="21.75" customHeight="1">
      <c r="B489" s="127"/>
      <c r="C489" s="1059">
        <v>209</v>
      </c>
      <c r="D489" s="1160" t="s">
        <v>265</v>
      </c>
      <c r="E489" s="1161" t="s">
        <v>2687</v>
      </c>
      <c r="F489" s="1162" t="s">
        <v>2688</v>
      </c>
      <c r="G489" s="1163" t="s">
        <v>134</v>
      </c>
      <c r="H489" s="1164">
        <v>3.15</v>
      </c>
      <c r="I489" s="1197"/>
      <c r="J489" s="1198"/>
      <c r="L489" s="127"/>
      <c r="N489" s="1413"/>
      <c r="O489" s="1048"/>
      <c r="P489" s="1048"/>
      <c r="Q489" s="1048"/>
      <c r="R489" s="1048"/>
      <c r="AL489" s="128"/>
      <c r="AM489" s="128"/>
      <c r="AQ489" s="128"/>
    </row>
    <row r="490" spans="1:57" s="14" customFormat="1" ht="12">
      <c r="B490" s="127"/>
      <c r="D490" s="1154"/>
      <c r="E490" s="1155"/>
      <c r="F490" s="175" t="s">
        <v>2685</v>
      </c>
      <c r="G490" s="1156"/>
      <c r="H490" s="1157"/>
      <c r="I490" s="1170"/>
      <c r="J490" s="142"/>
      <c r="L490" s="127"/>
      <c r="N490" s="1048"/>
      <c r="O490" s="1048"/>
      <c r="P490" s="1048"/>
      <c r="Q490" s="1048"/>
      <c r="R490" s="1048"/>
      <c r="AL490" s="128"/>
      <c r="AM490" s="128"/>
      <c r="AQ490" s="128"/>
    </row>
    <row r="491" spans="1:57" s="2" customFormat="1" ht="27" customHeight="1">
      <c r="A491" s="29"/>
      <c r="B491" s="113"/>
      <c r="C491" s="114">
        <v>82</v>
      </c>
      <c r="D491" s="114" t="s">
        <v>97</v>
      </c>
      <c r="E491" s="115" t="s">
        <v>492</v>
      </c>
      <c r="F491" s="116" t="s">
        <v>493</v>
      </c>
      <c r="G491" s="117" t="s">
        <v>416</v>
      </c>
      <c r="H491" s="1165"/>
      <c r="I491" s="1165">
        <v>2.8</v>
      </c>
      <c r="J491" s="118"/>
      <c r="K491" s="119"/>
      <c r="L491" s="30"/>
      <c r="M491" s="1359"/>
      <c r="N491" s="152"/>
      <c r="O491" s="152"/>
      <c r="P491" s="152"/>
      <c r="Q491" s="152"/>
      <c r="R491" s="152"/>
      <c r="S491" s="29"/>
      <c r="T491" s="29"/>
      <c r="U491" s="29"/>
      <c r="V491" s="29"/>
      <c r="W491" s="29"/>
      <c r="AJ491" s="120" t="s">
        <v>194</v>
      </c>
      <c r="AL491" s="120" t="s">
        <v>97</v>
      </c>
      <c r="AM491" s="120" t="s">
        <v>102</v>
      </c>
      <c r="AQ491" s="18" t="s">
        <v>95</v>
      </c>
      <c r="AW491" s="121" t="e">
        <f>IF(#REF!="základná",J491,0)</f>
        <v>#REF!</v>
      </c>
      <c r="AX491" s="121" t="e">
        <f>IF(#REF!="znížená",J491,0)</f>
        <v>#REF!</v>
      </c>
      <c r="AY491" s="121" t="e">
        <f>IF(#REF!="zákl. prenesená",J491,0)</f>
        <v>#REF!</v>
      </c>
      <c r="AZ491" s="121" t="e">
        <f>IF(#REF!="zníž. prenesená",J491,0)</f>
        <v>#REF!</v>
      </c>
      <c r="BA491" s="121" t="e">
        <f>IF(#REF!="nulová",J491,0)</f>
        <v>#REF!</v>
      </c>
      <c r="BB491" s="18" t="s">
        <v>102</v>
      </c>
      <c r="BC491" s="121">
        <f>ROUND(I491*H491,2)</f>
        <v>0</v>
      </c>
      <c r="BD491" s="18" t="s">
        <v>194</v>
      </c>
      <c r="BE491" s="120" t="s">
        <v>1247</v>
      </c>
    </row>
    <row r="492" spans="1:57" s="12" customFormat="1" ht="22.9" customHeight="1">
      <c r="B492" s="104"/>
      <c r="D492" s="105" t="s">
        <v>49</v>
      </c>
      <c r="E492" s="111" t="s">
        <v>494</v>
      </c>
      <c r="F492" s="111" t="s">
        <v>495</v>
      </c>
      <c r="H492" s="162"/>
      <c r="I492" s="1169"/>
      <c r="J492" s="112"/>
      <c r="L492" s="104"/>
      <c r="N492" s="1038"/>
      <c r="O492" s="1038"/>
      <c r="P492" s="1038"/>
      <c r="Q492" s="1038"/>
      <c r="R492" s="1038"/>
      <c r="AJ492" s="105" t="s">
        <v>102</v>
      </c>
      <c r="AL492" s="109" t="s">
        <v>49</v>
      </c>
      <c r="AM492" s="109" t="s">
        <v>55</v>
      </c>
      <c r="AQ492" s="105" t="s">
        <v>95</v>
      </c>
      <c r="BC492" s="110">
        <f>SUM(BC493:BC509)</f>
        <v>0</v>
      </c>
    </row>
    <row r="493" spans="1:57" s="2" customFormat="1" ht="33" customHeight="1">
      <c r="A493" s="29"/>
      <c r="B493" s="113"/>
      <c r="C493" s="114">
        <v>83</v>
      </c>
      <c r="D493" s="114" t="s">
        <v>97</v>
      </c>
      <c r="E493" s="115" t="s">
        <v>1248</v>
      </c>
      <c r="F493" s="116" t="s">
        <v>1249</v>
      </c>
      <c r="G493" s="117" t="s">
        <v>134</v>
      </c>
      <c r="H493" s="1165">
        <v>1138.3</v>
      </c>
      <c r="I493" s="1165"/>
      <c r="J493" s="118"/>
      <c r="K493" s="119"/>
      <c r="L493" s="30"/>
      <c r="M493" s="1359"/>
      <c r="N493" s="182"/>
      <c r="O493" s="152"/>
      <c r="P493" s="152"/>
      <c r="Q493" s="152"/>
      <c r="R493" s="152"/>
      <c r="S493" s="29"/>
      <c r="T493" s="29"/>
      <c r="U493" s="29"/>
      <c r="V493" s="29"/>
      <c r="W493" s="29"/>
      <c r="AJ493" s="120" t="s">
        <v>194</v>
      </c>
      <c r="AL493" s="120" t="s">
        <v>97</v>
      </c>
      <c r="AM493" s="120" t="s">
        <v>102</v>
      </c>
      <c r="AQ493" s="18" t="s">
        <v>95</v>
      </c>
      <c r="AW493" s="121" t="e">
        <f>IF(#REF!="základná",J493,0)</f>
        <v>#REF!</v>
      </c>
      <c r="AX493" s="121" t="e">
        <f>IF(#REF!="znížená",J493,0)</f>
        <v>#REF!</v>
      </c>
      <c r="AY493" s="121" t="e">
        <f>IF(#REF!="zákl. prenesená",J493,0)</f>
        <v>#REF!</v>
      </c>
      <c r="AZ493" s="121" t="e">
        <f>IF(#REF!="zníž. prenesená",J493,0)</f>
        <v>#REF!</v>
      </c>
      <c r="BA493" s="121" t="e">
        <f>IF(#REF!="nulová",J493,0)</f>
        <v>#REF!</v>
      </c>
      <c r="BB493" s="18" t="s">
        <v>102</v>
      </c>
      <c r="BC493" s="121">
        <f>ROUND(I493*H493,2)</f>
        <v>0</v>
      </c>
      <c r="BD493" s="18" t="s">
        <v>194</v>
      </c>
      <c r="BE493" s="120" t="s">
        <v>1250</v>
      </c>
    </row>
    <row r="494" spans="1:57" s="2" customFormat="1" ht="40.5" customHeight="1">
      <c r="A494" s="29"/>
      <c r="B494" s="113"/>
      <c r="C494" s="138">
        <v>84</v>
      </c>
      <c r="D494" s="138" t="s">
        <v>265</v>
      </c>
      <c r="E494" s="139" t="s">
        <v>1251</v>
      </c>
      <c r="F494" s="140" t="s">
        <v>1252</v>
      </c>
      <c r="G494" s="141" t="s">
        <v>134</v>
      </c>
      <c r="H494" s="1170">
        <v>1161.07</v>
      </c>
      <c r="I494" s="1170"/>
      <c r="J494" s="142"/>
      <c r="K494" s="143"/>
      <c r="L494" s="144"/>
      <c r="M494" s="1359"/>
      <c r="N494" s="152"/>
      <c r="O494" s="152"/>
      <c r="P494" s="152"/>
      <c r="Q494" s="152"/>
      <c r="R494" s="152"/>
      <c r="S494" s="29"/>
      <c r="T494" s="29"/>
      <c r="U494" s="29"/>
      <c r="V494" s="29"/>
      <c r="W494" s="29"/>
      <c r="AJ494" s="120" t="s">
        <v>273</v>
      </c>
      <c r="AL494" s="120" t="s">
        <v>265</v>
      </c>
      <c r="AM494" s="120" t="s">
        <v>102</v>
      </c>
      <c r="AQ494" s="18" t="s">
        <v>95</v>
      </c>
      <c r="AW494" s="121" t="e">
        <f>IF(#REF!="základná",J494,0)</f>
        <v>#REF!</v>
      </c>
      <c r="AX494" s="121" t="e">
        <f>IF(#REF!="znížená",J494,0)</f>
        <v>#REF!</v>
      </c>
      <c r="AY494" s="121" t="e">
        <f>IF(#REF!="zákl. prenesená",J494,0)</f>
        <v>#REF!</v>
      </c>
      <c r="AZ494" s="121" t="e">
        <f>IF(#REF!="zníž. prenesená",J494,0)</f>
        <v>#REF!</v>
      </c>
      <c r="BA494" s="121" t="e">
        <f>IF(#REF!="nulová",J494,0)</f>
        <v>#REF!</v>
      </c>
      <c r="BB494" s="18" t="s">
        <v>102</v>
      </c>
      <c r="BC494" s="121">
        <f>ROUND(I494*H494,2)</f>
        <v>0</v>
      </c>
      <c r="BD494" s="18" t="s">
        <v>194</v>
      </c>
      <c r="BE494" s="120" t="s">
        <v>1253</v>
      </c>
    </row>
    <row r="495" spans="1:57" s="14" customFormat="1">
      <c r="B495" s="127"/>
      <c r="D495" s="123" t="s">
        <v>103</v>
      </c>
      <c r="F495" s="129" t="s">
        <v>1254</v>
      </c>
      <c r="H495" s="130">
        <v>1161.07</v>
      </c>
      <c r="I495" s="131"/>
      <c r="L495" s="127"/>
      <c r="N495" s="1048"/>
      <c r="O495" s="1048"/>
      <c r="P495" s="1048"/>
      <c r="Q495" s="1048"/>
      <c r="R495" s="1048"/>
      <c r="AL495" s="128" t="s">
        <v>103</v>
      </c>
      <c r="AM495" s="128" t="s">
        <v>102</v>
      </c>
      <c r="AN495" s="14" t="s">
        <v>102</v>
      </c>
      <c r="AO495" s="14" t="s">
        <v>2</v>
      </c>
      <c r="AP495" s="14" t="s">
        <v>55</v>
      </c>
      <c r="AQ495" s="128" t="s">
        <v>95</v>
      </c>
    </row>
    <row r="496" spans="1:57" s="2" customFormat="1" ht="29.25" customHeight="1">
      <c r="A496" s="29"/>
      <c r="B496" s="113"/>
      <c r="C496" s="114">
        <v>85</v>
      </c>
      <c r="D496" s="114" t="s">
        <v>97</v>
      </c>
      <c r="E496" s="115" t="s">
        <v>1255</v>
      </c>
      <c r="F496" s="116" t="s">
        <v>1256</v>
      </c>
      <c r="G496" s="117" t="s">
        <v>134</v>
      </c>
      <c r="H496" s="1165">
        <v>7.5</v>
      </c>
      <c r="I496" s="1165"/>
      <c r="J496" s="118"/>
      <c r="K496" s="119"/>
      <c r="L496" s="30"/>
      <c r="M496" s="1359"/>
      <c r="N496" s="152"/>
      <c r="O496" s="152"/>
      <c r="P496" s="152"/>
      <c r="Q496" s="152"/>
      <c r="R496" s="152"/>
      <c r="S496" s="29"/>
      <c r="T496" s="29"/>
      <c r="U496" s="29"/>
      <c r="V496" s="29"/>
      <c r="W496" s="29"/>
      <c r="AJ496" s="120" t="s">
        <v>101</v>
      </c>
      <c r="AL496" s="120" t="s">
        <v>97</v>
      </c>
      <c r="AM496" s="120" t="s">
        <v>102</v>
      </c>
      <c r="AQ496" s="18" t="s">
        <v>95</v>
      </c>
      <c r="AW496" s="121" t="e">
        <f>IF(#REF!="základná",J496,0)</f>
        <v>#REF!</v>
      </c>
      <c r="AX496" s="121" t="e">
        <f>IF(#REF!="znížená",J496,0)</f>
        <v>#REF!</v>
      </c>
      <c r="AY496" s="121" t="e">
        <f>IF(#REF!="zákl. prenesená",J496,0)</f>
        <v>#REF!</v>
      </c>
      <c r="AZ496" s="121" t="e">
        <f>IF(#REF!="zníž. prenesená",J496,0)</f>
        <v>#REF!</v>
      </c>
      <c r="BA496" s="121" t="e">
        <f>IF(#REF!="nulová",J496,0)</f>
        <v>#REF!</v>
      </c>
      <c r="BB496" s="18" t="s">
        <v>102</v>
      </c>
      <c r="BC496" s="121">
        <f>ROUND(I496*H496,2)</f>
        <v>0</v>
      </c>
      <c r="BD496" s="18" t="s">
        <v>101</v>
      </c>
      <c r="BE496" s="120" t="s">
        <v>1257</v>
      </c>
    </row>
    <row r="497" spans="1:57" s="13" customFormat="1">
      <c r="B497" s="122"/>
      <c r="D497" s="123" t="s">
        <v>103</v>
      </c>
      <c r="E497" s="124" t="s">
        <v>1</v>
      </c>
      <c r="F497" s="125" t="s">
        <v>1258</v>
      </c>
      <c r="H497" s="1174" t="s">
        <v>1</v>
      </c>
      <c r="I497" s="1166"/>
      <c r="L497" s="122"/>
      <c r="N497" s="1043"/>
      <c r="O497" s="1043"/>
      <c r="P497" s="1043"/>
      <c r="Q497" s="1043"/>
      <c r="R497" s="1043"/>
      <c r="AL497" s="124" t="s">
        <v>103</v>
      </c>
      <c r="AM497" s="124" t="s">
        <v>102</v>
      </c>
      <c r="AN497" s="13" t="s">
        <v>55</v>
      </c>
      <c r="AO497" s="13" t="s">
        <v>20</v>
      </c>
      <c r="AP497" s="13" t="s">
        <v>50</v>
      </c>
      <c r="AQ497" s="124" t="s">
        <v>95</v>
      </c>
    </row>
    <row r="498" spans="1:57" s="14" customFormat="1">
      <c r="B498" s="127"/>
      <c r="D498" s="123" t="s">
        <v>103</v>
      </c>
      <c r="E498" s="128" t="s">
        <v>1</v>
      </c>
      <c r="F498" s="129" t="s">
        <v>975</v>
      </c>
      <c r="H498" s="1172">
        <v>7.5</v>
      </c>
      <c r="I498" s="1167"/>
      <c r="L498" s="127"/>
      <c r="N498" s="1048"/>
      <c r="O498" s="1048"/>
      <c r="P498" s="1048"/>
      <c r="Q498" s="1048"/>
      <c r="R498" s="1048"/>
      <c r="AL498" s="128" t="s">
        <v>103</v>
      </c>
      <c r="AM498" s="128" t="s">
        <v>102</v>
      </c>
      <c r="AN498" s="14" t="s">
        <v>102</v>
      </c>
      <c r="AO498" s="14" t="s">
        <v>20</v>
      </c>
      <c r="AP498" s="14" t="s">
        <v>55</v>
      </c>
      <c r="AQ498" s="128" t="s">
        <v>95</v>
      </c>
    </row>
    <row r="499" spans="1:57" s="2" customFormat="1" ht="30.75" customHeight="1">
      <c r="A499" s="29"/>
      <c r="B499" s="113"/>
      <c r="C499" s="138">
        <v>86</v>
      </c>
      <c r="D499" s="138" t="s">
        <v>265</v>
      </c>
      <c r="E499" s="139" t="s">
        <v>1259</v>
      </c>
      <c r="F499" s="140" t="s">
        <v>1260</v>
      </c>
      <c r="G499" s="141" t="s">
        <v>134</v>
      </c>
      <c r="H499" s="1170">
        <v>7.65</v>
      </c>
      <c r="I499" s="1170"/>
      <c r="J499" s="142"/>
      <c r="K499" s="143"/>
      <c r="L499" s="144"/>
      <c r="M499" s="1359"/>
      <c r="N499" s="152"/>
      <c r="O499" s="152"/>
      <c r="P499" s="152"/>
      <c r="Q499" s="152"/>
      <c r="R499" s="152"/>
      <c r="S499" s="29"/>
      <c r="T499" s="29"/>
      <c r="U499" s="29"/>
      <c r="V499" s="29"/>
      <c r="W499" s="29"/>
      <c r="AJ499" s="120" t="s">
        <v>125</v>
      </c>
      <c r="AL499" s="120" t="s">
        <v>265</v>
      </c>
      <c r="AM499" s="120" t="s">
        <v>102</v>
      </c>
      <c r="AQ499" s="18" t="s">
        <v>95</v>
      </c>
      <c r="AW499" s="121" t="e">
        <f>IF(#REF!="základná",J499,0)</f>
        <v>#REF!</v>
      </c>
      <c r="AX499" s="121" t="e">
        <f>IF(#REF!="znížená",J499,0)</f>
        <v>#REF!</v>
      </c>
      <c r="AY499" s="121" t="e">
        <f>IF(#REF!="zákl. prenesená",J499,0)</f>
        <v>#REF!</v>
      </c>
      <c r="AZ499" s="121" t="e">
        <f>IF(#REF!="zníž. prenesená",J499,0)</f>
        <v>#REF!</v>
      </c>
      <c r="BA499" s="121" t="e">
        <f>IF(#REF!="nulová",J499,0)</f>
        <v>#REF!</v>
      </c>
      <c r="BB499" s="18" t="s">
        <v>102</v>
      </c>
      <c r="BC499" s="121">
        <f>ROUND(I499*H499,2)</f>
        <v>0</v>
      </c>
      <c r="BD499" s="18" t="s">
        <v>101</v>
      </c>
      <c r="BE499" s="120" t="s">
        <v>1261</v>
      </c>
    </row>
    <row r="500" spans="1:57" s="14" customFormat="1">
      <c r="B500" s="127"/>
      <c r="D500" s="123" t="s">
        <v>103</v>
      </c>
      <c r="F500" s="129" t="s">
        <v>1262</v>
      </c>
      <c r="H500" s="1172">
        <v>7.65</v>
      </c>
      <c r="I500" s="1167"/>
      <c r="L500" s="127"/>
      <c r="N500" s="1048"/>
      <c r="O500" s="1048"/>
      <c r="P500" s="1048"/>
      <c r="Q500" s="1048"/>
      <c r="R500" s="1048"/>
      <c r="AL500" s="128" t="s">
        <v>103</v>
      </c>
      <c r="AM500" s="128" t="s">
        <v>102</v>
      </c>
      <c r="AN500" s="14" t="s">
        <v>102</v>
      </c>
      <c r="AO500" s="14" t="s">
        <v>2</v>
      </c>
      <c r="AP500" s="14" t="s">
        <v>55</v>
      </c>
      <c r="AQ500" s="128" t="s">
        <v>95</v>
      </c>
    </row>
    <row r="501" spans="1:57" s="2" customFormat="1" ht="34.5" customHeight="1">
      <c r="A501" s="29"/>
      <c r="B501" s="113"/>
      <c r="C501" s="114">
        <v>87</v>
      </c>
      <c r="D501" s="114" t="s">
        <v>97</v>
      </c>
      <c r="E501" s="115" t="s">
        <v>497</v>
      </c>
      <c r="F501" s="116" t="s">
        <v>498</v>
      </c>
      <c r="G501" s="117" t="s">
        <v>134</v>
      </c>
      <c r="H501" s="1165">
        <v>1603.7</v>
      </c>
      <c r="I501" s="1165"/>
      <c r="J501" s="118"/>
      <c r="K501" s="119"/>
      <c r="L501" s="30"/>
      <c r="M501" s="1359"/>
      <c r="N501" s="152"/>
      <c r="O501" s="152"/>
      <c r="P501" s="152"/>
      <c r="Q501" s="152"/>
      <c r="R501" s="152"/>
      <c r="S501" s="29"/>
      <c r="T501" s="29"/>
      <c r="U501" s="29"/>
      <c r="V501" s="29"/>
      <c r="W501" s="29"/>
      <c r="AJ501" s="120" t="s">
        <v>194</v>
      </c>
      <c r="AL501" s="120" t="s">
        <v>97</v>
      </c>
      <c r="AM501" s="120" t="s">
        <v>102</v>
      </c>
      <c r="AQ501" s="18" t="s">
        <v>95</v>
      </c>
      <c r="AW501" s="121" t="e">
        <f>IF(#REF!="základná",J501,0)</f>
        <v>#REF!</v>
      </c>
      <c r="AX501" s="121" t="e">
        <f>IF(#REF!="znížená",J501,0)</f>
        <v>#REF!</v>
      </c>
      <c r="AY501" s="121" t="e">
        <f>IF(#REF!="zákl. prenesená",J501,0)</f>
        <v>#REF!</v>
      </c>
      <c r="AZ501" s="121" t="e">
        <f>IF(#REF!="zníž. prenesená",J501,0)</f>
        <v>#REF!</v>
      </c>
      <c r="BA501" s="121" t="e">
        <f>IF(#REF!="nulová",J501,0)</f>
        <v>#REF!</v>
      </c>
      <c r="BB501" s="18" t="s">
        <v>102</v>
      </c>
      <c r="BC501" s="121">
        <f>ROUND(I501*H501,2)</f>
        <v>0</v>
      </c>
      <c r="BD501" s="18" t="s">
        <v>194</v>
      </c>
      <c r="BE501" s="120" t="s">
        <v>1263</v>
      </c>
    </row>
    <row r="502" spans="1:57" s="13" customFormat="1">
      <c r="B502" s="122"/>
      <c r="D502" s="123" t="s">
        <v>103</v>
      </c>
      <c r="E502" s="124" t="s">
        <v>1</v>
      </c>
      <c r="F502" s="125" t="s">
        <v>251</v>
      </c>
      <c r="H502" s="1174" t="s">
        <v>1</v>
      </c>
      <c r="I502" s="1166"/>
      <c r="L502" s="122"/>
      <c r="N502" s="1043"/>
      <c r="O502" s="1043"/>
      <c r="P502" s="1043"/>
      <c r="Q502" s="1043"/>
      <c r="R502" s="1043"/>
      <c r="AL502" s="124" t="s">
        <v>103</v>
      </c>
      <c r="AM502" s="124" t="s">
        <v>102</v>
      </c>
      <c r="AN502" s="13" t="s">
        <v>55</v>
      </c>
      <c r="AO502" s="13" t="s">
        <v>20</v>
      </c>
      <c r="AP502" s="13" t="s">
        <v>50</v>
      </c>
      <c r="AQ502" s="124" t="s">
        <v>95</v>
      </c>
    </row>
    <row r="503" spans="1:57" s="14" customFormat="1">
      <c r="B503" s="127"/>
      <c r="D503" s="123" t="s">
        <v>103</v>
      </c>
      <c r="E503" s="128" t="s">
        <v>1</v>
      </c>
      <c r="F503" s="129" t="s">
        <v>1227</v>
      </c>
      <c r="H503" s="1172">
        <v>1570.5</v>
      </c>
      <c r="I503" s="1167"/>
      <c r="L503" s="127"/>
      <c r="N503" s="1048"/>
      <c r="O503" s="1048"/>
      <c r="P503" s="1048"/>
      <c r="Q503" s="1048"/>
      <c r="R503" s="1048"/>
      <c r="AL503" s="128" t="s">
        <v>103</v>
      </c>
      <c r="AM503" s="128" t="s">
        <v>102</v>
      </c>
      <c r="AN503" s="14" t="s">
        <v>102</v>
      </c>
      <c r="AO503" s="14" t="s">
        <v>20</v>
      </c>
      <c r="AP503" s="14" t="s">
        <v>50</v>
      </c>
      <c r="AQ503" s="128" t="s">
        <v>95</v>
      </c>
    </row>
    <row r="504" spans="1:57" s="13" customFormat="1">
      <c r="B504" s="122"/>
      <c r="D504" s="123" t="s">
        <v>103</v>
      </c>
      <c r="E504" s="124" t="s">
        <v>1</v>
      </c>
      <c r="F504" s="125" t="s">
        <v>430</v>
      </c>
      <c r="H504" s="1174" t="s">
        <v>1</v>
      </c>
      <c r="I504" s="1166"/>
      <c r="L504" s="122"/>
      <c r="N504" s="1043"/>
      <c r="O504" s="1043"/>
      <c r="P504" s="1043"/>
      <c r="Q504" s="1043"/>
      <c r="R504" s="1043"/>
      <c r="AL504" s="124" t="s">
        <v>103</v>
      </c>
      <c r="AM504" s="124" t="s">
        <v>102</v>
      </c>
      <c r="AN504" s="13" t="s">
        <v>55</v>
      </c>
      <c r="AO504" s="13" t="s">
        <v>20</v>
      </c>
      <c r="AP504" s="13" t="s">
        <v>50</v>
      </c>
      <c r="AQ504" s="124" t="s">
        <v>95</v>
      </c>
    </row>
    <row r="505" spans="1:57" s="14" customFormat="1">
      <c r="B505" s="127"/>
      <c r="D505" s="123" t="s">
        <v>103</v>
      </c>
      <c r="E505" s="128" t="s">
        <v>1</v>
      </c>
      <c r="F505" s="129" t="s">
        <v>1228</v>
      </c>
      <c r="H505" s="1172">
        <v>33.200000000000003</v>
      </c>
      <c r="I505" s="1167"/>
      <c r="L505" s="127"/>
      <c r="N505" s="1048"/>
      <c r="O505" s="1048"/>
      <c r="P505" s="1048"/>
      <c r="Q505" s="1048"/>
      <c r="R505" s="1048"/>
      <c r="AL505" s="128" t="s">
        <v>103</v>
      </c>
      <c r="AM505" s="128" t="s">
        <v>102</v>
      </c>
      <c r="AN505" s="14" t="s">
        <v>102</v>
      </c>
      <c r="AO505" s="14" t="s">
        <v>20</v>
      </c>
      <c r="AP505" s="14" t="s">
        <v>50</v>
      </c>
      <c r="AQ505" s="128" t="s">
        <v>95</v>
      </c>
    </row>
    <row r="506" spans="1:57" s="15" customFormat="1">
      <c r="B506" s="133"/>
      <c r="D506" s="123" t="s">
        <v>103</v>
      </c>
      <c r="E506" s="134" t="s">
        <v>1</v>
      </c>
      <c r="F506" s="135" t="s">
        <v>131</v>
      </c>
      <c r="H506" s="1173">
        <v>1603.7</v>
      </c>
      <c r="I506" s="1168"/>
      <c r="L506" s="133"/>
      <c r="N506" s="1053"/>
      <c r="O506" s="1053"/>
      <c r="P506" s="1053"/>
      <c r="Q506" s="1053"/>
      <c r="R506" s="1053"/>
      <c r="AL506" s="134" t="s">
        <v>103</v>
      </c>
      <c r="AM506" s="134" t="s">
        <v>102</v>
      </c>
      <c r="AN506" s="15" t="s">
        <v>101</v>
      </c>
      <c r="AO506" s="15" t="s">
        <v>20</v>
      </c>
      <c r="AP506" s="15" t="s">
        <v>55</v>
      </c>
      <c r="AQ506" s="134" t="s">
        <v>95</v>
      </c>
    </row>
    <row r="507" spans="1:57" s="2" customFormat="1" ht="35.25" customHeight="1">
      <c r="A507" s="29"/>
      <c r="B507" s="113"/>
      <c r="C507" s="138">
        <v>88</v>
      </c>
      <c r="D507" s="138" t="s">
        <v>265</v>
      </c>
      <c r="E507" s="139" t="s">
        <v>500</v>
      </c>
      <c r="F507" s="140" t="s">
        <v>2668</v>
      </c>
      <c r="G507" s="141" t="s">
        <v>134</v>
      </c>
      <c r="H507" s="1170">
        <v>3271.55</v>
      </c>
      <c r="I507" s="1170"/>
      <c r="J507" s="142"/>
      <c r="K507" s="143"/>
      <c r="L507" s="144"/>
      <c r="M507" s="1359"/>
      <c r="N507" s="152"/>
      <c r="O507" s="152"/>
      <c r="P507" s="152"/>
      <c r="Q507" s="152"/>
      <c r="R507" s="152"/>
      <c r="S507" s="29"/>
      <c r="T507" s="29"/>
      <c r="U507" s="29"/>
      <c r="V507" s="29"/>
      <c r="W507" s="29"/>
      <c r="AJ507" s="120" t="s">
        <v>273</v>
      </c>
      <c r="AL507" s="120" t="s">
        <v>265</v>
      </c>
      <c r="AM507" s="120" t="s">
        <v>102</v>
      </c>
      <c r="AQ507" s="18" t="s">
        <v>95</v>
      </c>
      <c r="AW507" s="121" t="e">
        <f>IF(#REF!="základná",J507,0)</f>
        <v>#REF!</v>
      </c>
      <c r="AX507" s="121" t="e">
        <f>IF(#REF!="znížená",J507,0)</f>
        <v>#REF!</v>
      </c>
      <c r="AY507" s="121" t="e">
        <f>IF(#REF!="zákl. prenesená",J507,0)</f>
        <v>#REF!</v>
      </c>
      <c r="AZ507" s="121" t="e">
        <f>IF(#REF!="zníž. prenesená",J507,0)</f>
        <v>#REF!</v>
      </c>
      <c r="BA507" s="121" t="e">
        <f>IF(#REF!="nulová",J507,0)</f>
        <v>#REF!</v>
      </c>
      <c r="BB507" s="18" t="s">
        <v>102</v>
      </c>
      <c r="BC507" s="121">
        <f>ROUND(I507*H507,2)</f>
        <v>0</v>
      </c>
      <c r="BD507" s="18" t="s">
        <v>194</v>
      </c>
      <c r="BE507" s="120" t="s">
        <v>1264</v>
      </c>
    </row>
    <row r="508" spans="1:57" s="14" customFormat="1">
      <c r="B508" s="127"/>
      <c r="D508" s="123" t="s">
        <v>103</v>
      </c>
      <c r="F508" s="129" t="s">
        <v>1265</v>
      </c>
      <c r="H508" s="1172">
        <v>3271.55</v>
      </c>
      <c r="I508" s="1167"/>
      <c r="L508" s="127"/>
      <c r="N508" s="1048"/>
      <c r="O508" s="1048"/>
      <c r="P508" s="1048"/>
      <c r="Q508" s="1048"/>
      <c r="R508" s="1048"/>
      <c r="AL508" s="128" t="s">
        <v>103</v>
      </c>
      <c r="AM508" s="128" t="s">
        <v>102</v>
      </c>
      <c r="AN508" s="14" t="s">
        <v>102</v>
      </c>
      <c r="AO508" s="14" t="s">
        <v>2</v>
      </c>
      <c r="AP508" s="14" t="s">
        <v>55</v>
      </c>
      <c r="AQ508" s="128" t="s">
        <v>95</v>
      </c>
    </row>
    <row r="509" spans="1:57" s="2" customFormat="1" ht="33.75" customHeight="1">
      <c r="A509" s="29"/>
      <c r="B509" s="113"/>
      <c r="C509" s="114">
        <v>89</v>
      </c>
      <c r="D509" s="114" t="s">
        <v>97</v>
      </c>
      <c r="E509" s="115" t="s">
        <v>512</v>
      </c>
      <c r="F509" s="116" t="s">
        <v>513</v>
      </c>
      <c r="G509" s="117" t="s">
        <v>416</v>
      </c>
      <c r="H509" s="1165"/>
      <c r="I509" s="1165">
        <v>1.4</v>
      </c>
      <c r="J509" s="118"/>
      <c r="K509" s="119"/>
      <c r="L509" s="30"/>
      <c r="M509" s="1359"/>
      <c r="N509" s="152"/>
      <c r="O509" s="152"/>
      <c r="P509" s="152"/>
      <c r="Q509" s="152"/>
      <c r="R509" s="152"/>
      <c r="S509" s="29"/>
      <c r="T509" s="29"/>
      <c r="U509" s="29"/>
      <c r="V509" s="29"/>
      <c r="W509" s="29"/>
      <c r="AJ509" s="120" t="s">
        <v>194</v>
      </c>
      <c r="AL509" s="120" t="s">
        <v>97</v>
      </c>
      <c r="AM509" s="120" t="s">
        <v>102</v>
      </c>
      <c r="AQ509" s="18" t="s">
        <v>95</v>
      </c>
      <c r="AW509" s="121" t="e">
        <f>IF(#REF!="základná",J509,0)</f>
        <v>#REF!</v>
      </c>
      <c r="AX509" s="121" t="e">
        <f>IF(#REF!="znížená",J509,0)</f>
        <v>#REF!</v>
      </c>
      <c r="AY509" s="121" t="e">
        <f>IF(#REF!="zákl. prenesená",J509,0)</f>
        <v>#REF!</v>
      </c>
      <c r="AZ509" s="121" t="e">
        <f>IF(#REF!="zníž. prenesená",J509,0)</f>
        <v>#REF!</v>
      </c>
      <c r="BA509" s="121" t="e">
        <f>IF(#REF!="nulová",J509,0)</f>
        <v>#REF!</v>
      </c>
      <c r="BB509" s="18" t="s">
        <v>102</v>
      </c>
      <c r="BC509" s="121">
        <f>ROUND(I509*H509,2)</f>
        <v>0</v>
      </c>
      <c r="BD509" s="18" t="s">
        <v>194</v>
      </c>
      <c r="BE509" s="120" t="s">
        <v>1266</v>
      </c>
    </row>
    <row r="510" spans="1:57" s="12" customFormat="1" ht="22.9" customHeight="1">
      <c r="B510" s="104"/>
      <c r="D510" s="105" t="s">
        <v>49</v>
      </c>
      <c r="E510" s="111" t="s">
        <v>514</v>
      </c>
      <c r="F510" s="111" t="s">
        <v>515</v>
      </c>
      <c r="I510" s="107"/>
      <c r="J510" s="112"/>
      <c r="L510" s="104"/>
      <c r="N510" s="1038"/>
      <c r="O510" s="1038"/>
      <c r="P510" s="1038"/>
      <c r="Q510" s="1038"/>
      <c r="R510" s="1038"/>
      <c r="AJ510" s="105" t="s">
        <v>102</v>
      </c>
      <c r="AL510" s="109" t="s">
        <v>49</v>
      </c>
      <c r="AM510" s="109" t="s">
        <v>55</v>
      </c>
      <c r="AQ510" s="105" t="s">
        <v>95</v>
      </c>
      <c r="BC510" s="110">
        <f>SUM(BC521:BC524)</f>
        <v>0</v>
      </c>
    </row>
    <row r="511" spans="1:57" s="12" customFormat="1" ht="22.9" customHeight="1">
      <c r="B511" s="104"/>
      <c r="C511" s="1196">
        <v>210</v>
      </c>
      <c r="D511" s="1269" t="s">
        <v>97</v>
      </c>
      <c r="E511" s="1270" t="s">
        <v>2632</v>
      </c>
      <c r="F511" s="1271" t="s">
        <v>2633</v>
      </c>
      <c r="G511" s="1269" t="s">
        <v>268</v>
      </c>
      <c r="H511" s="1272">
        <v>1</v>
      </c>
      <c r="I511" s="1165"/>
      <c r="J511" s="118"/>
      <c r="L511" s="104"/>
      <c r="N511" s="1414"/>
      <c r="O511" s="1038"/>
      <c r="P511" s="1038"/>
      <c r="Q511" s="1038"/>
      <c r="R511" s="1038"/>
      <c r="AJ511" s="105"/>
      <c r="AL511" s="109"/>
      <c r="AM511" s="109"/>
      <c r="AQ511" s="105"/>
      <c r="BC511" s="110"/>
    </row>
    <row r="512" spans="1:57" s="12" customFormat="1" ht="30.75" customHeight="1">
      <c r="B512" s="104"/>
      <c r="C512" s="1204">
        <v>211</v>
      </c>
      <c r="D512" s="1273" t="s">
        <v>265</v>
      </c>
      <c r="E512" s="1274" t="s">
        <v>2634</v>
      </c>
      <c r="F512" s="1275" t="s">
        <v>2635</v>
      </c>
      <c r="G512" s="1273" t="s">
        <v>268</v>
      </c>
      <c r="H512" s="1276">
        <v>1</v>
      </c>
      <c r="I512" s="1197"/>
      <c r="J512" s="1198"/>
      <c r="L512" s="104"/>
      <c r="N512" s="1415"/>
      <c r="O512" s="1038"/>
      <c r="P512" s="1038"/>
      <c r="Q512" s="1038"/>
      <c r="R512" s="1038"/>
      <c r="AJ512" s="105"/>
      <c r="AL512" s="109"/>
      <c r="AM512" s="109"/>
      <c r="AQ512" s="105"/>
      <c r="BC512" s="110"/>
    </row>
    <row r="513" spans="1:57" s="12" customFormat="1" ht="24" customHeight="1">
      <c r="B513" s="104"/>
      <c r="C513" s="1196">
        <v>212</v>
      </c>
      <c r="D513" s="1269" t="s">
        <v>97</v>
      </c>
      <c r="E513" s="1270" t="s">
        <v>2636</v>
      </c>
      <c r="F513" s="1271" t="s">
        <v>2637</v>
      </c>
      <c r="G513" s="1269" t="s">
        <v>268</v>
      </c>
      <c r="H513" s="1272">
        <v>2</v>
      </c>
      <c r="I513" s="1165"/>
      <c r="J513" s="118"/>
      <c r="L513" s="104"/>
      <c r="N513" s="1415"/>
      <c r="O513" s="1038"/>
      <c r="P513" s="1038"/>
      <c r="Q513" s="1038"/>
      <c r="R513" s="1038"/>
      <c r="AJ513" s="105"/>
      <c r="AL513" s="109"/>
      <c r="AM513" s="109"/>
      <c r="AQ513" s="105"/>
      <c r="BC513" s="110"/>
    </row>
    <row r="514" spans="1:57" s="12" customFormat="1" ht="43.5" customHeight="1">
      <c r="B514" s="104"/>
      <c r="C514" s="1204">
        <v>213</v>
      </c>
      <c r="D514" s="1273" t="s">
        <v>265</v>
      </c>
      <c r="E514" s="1274" t="s">
        <v>2638</v>
      </c>
      <c r="F514" s="1275" t="s">
        <v>2653</v>
      </c>
      <c r="G514" s="1273" t="s">
        <v>268</v>
      </c>
      <c r="H514" s="1276">
        <v>1</v>
      </c>
      <c r="I514" s="1197"/>
      <c r="J514" s="1198"/>
      <c r="L514" s="104"/>
      <c r="N514" s="1415"/>
      <c r="O514" s="1038"/>
      <c r="P514" s="1038"/>
      <c r="Q514" s="1038"/>
      <c r="R514" s="1038"/>
      <c r="AJ514" s="105"/>
      <c r="AL514" s="109"/>
      <c r="AM514" s="109"/>
      <c r="AQ514" s="105"/>
      <c r="BC514" s="110"/>
    </row>
    <row r="515" spans="1:57" s="12" customFormat="1" ht="30" customHeight="1">
      <c r="B515" s="104"/>
      <c r="C515" s="1204">
        <v>214</v>
      </c>
      <c r="D515" s="1273" t="s">
        <v>265</v>
      </c>
      <c r="E515" s="1274" t="s">
        <v>2639</v>
      </c>
      <c r="F515" s="1275" t="s">
        <v>2640</v>
      </c>
      <c r="G515" s="1273" t="s">
        <v>268</v>
      </c>
      <c r="H515" s="1276">
        <v>1</v>
      </c>
      <c r="I515" s="1197"/>
      <c r="J515" s="1198"/>
      <c r="L515" s="104"/>
      <c r="N515" s="1415"/>
      <c r="O515" s="1038"/>
      <c r="P515" s="1038"/>
      <c r="Q515" s="1038"/>
      <c r="R515" s="1038"/>
      <c r="AJ515" s="105"/>
      <c r="AL515" s="109"/>
      <c r="AM515" s="109"/>
      <c r="AQ515" s="105"/>
      <c r="BC515" s="110"/>
    </row>
    <row r="516" spans="1:57" s="12" customFormat="1" ht="16.5" customHeight="1">
      <c r="B516" s="104"/>
      <c r="C516" s="1196">
        <v>215</v>
      </c>
      <c r="D516" s="1269" t="s">
        <v>97</v>
      </c>
      <c r="E516" s="1270" t="s">
        <v>2656</v>
      </c>
      <c r="F516" s="1271" t="s">
        <v>2657</v>
      </c>
      <c r="G516" s="1269" t="s">
        <v>268</v>
      </c>
      <c r="H516" s="1272">
        <v>3</v>
      </c>
      <c r="I516" s="1165"/>
      <c r="J516" s="118"/>
      <c r="L516" s="104"/>
      <c r="N516" s="1415"/>
      <c r="O516" s="1038"/>
      <c r="P516" s="1038"/>
      <c r="Q516" s="1038"/>
      <c r="R516" s="1038"/>
      <c r="AJ516" s="105"/>
      <c r="AL516" s="109"/>
      <c r="AM516" s="109"/>
      <c r="AQ516" s="105"/>
      <c r="BC516" s="110"/>
    </row>
    <row r="517" spans="1:57" s="12" customFormat="1" ht="42.75" customHeight="1">
      <c r="B517" s="104"/>
      <c r="C517" s="1204">
        <v>216</v>
      </c>
      <c r="D517" s="1273" t="s">
        <v>265</v>
      </c>
      <c r="E517" s="1274" t="s">
        <v>2641</v>
      </c>
      <c r="F517" s="1275" t="s">
        <v>2654</v>
      </c>
      <c r="G517" s="1273" t="s">
        <v>268</v>
      </c>
      <c r="H517" s="1276">
        <v>3</v>
      </c>
      <c r="I517" s="1197"/>
      <c r="J517" s="1198"/>
      <c r="L517" s="104"/>
      <c r="N517" s="1415"/>
      <c r="O517" s="1038"/>
      <c r="P517" s="1038"/>
      <c r="Q517" s="1038"/>
      <c r="R517" s="1038"/>
      <c r="AJ517" s="105"/>
      <c r="AL517" s="109"/>
      <c r="AM517" s="109"/>
      <c r="AQ517" s="105"/>
      <c r="BC517" s="110"/>
    </row>
    <row r="518" spans="1:57" s="12" customFormat="1" ht="23.25" customHeight="1">
      <c r="B518" s="104"/>
      <c r="C518" s="1196">
        <v>217</v>
      </c>
      <c r="D518" s="1269" t="s">
        <v>97</v>
      </c>
      <c r="E518" s="1270" t="s">
        <v>2642</v>
      </c>
      <c r="F518" s="1271" t="s">
        <v>2643</v>
      </c>
      <c r="G518" s="1269" t="s">
        <v>140</v>
      </c>
      <c r="H518" s="1272">
        <v>2</v>
      </c>
      <c r="I518" s="1165"/>
      <c r="J518" s="118"/>
      <c r="L518" s="104"/>
      <c r="N518" s="1415"/>
      <c r="O518" s="1038"/>
      <c r="P518" s="1038"/>
      <c r="Q518" s="1038"/>
      <c r="R518" s="1038"/>
      <c r="AJ518" s="105"/>
      <c r="AL518" s="109"/>
      <c r="AM518" s="109"/>
      <c r="AQ518" s="105"/>
      <c r="BC518" s="110"/>
    </row>
    <row r="519" spans="1:57" s="12" customFormat="1" ht="31.5" customHeight="1">
      <c r="B519" s="104"/>
      <c r="C519" s="1204">
        <v>218</v>
      </c>
      <c r="D519" s="1273" t="s">
        <v>265</v>
      </c>
      <c r="E519" s="1274" t="s">
        <v>2644</v>
      </c>
      <c r="F519" s="1275" t="s">
        <v>2655</v>
      </c>
      <c r="G519" s="1273" t="s">
        <v>268</v>
      </c>
      <c r="H519" s="1276">
        <v>2</v>
      </c>
      <c r="I519" s="1197"/>
      <c r="J519" s="1198"/>
      <c r="L519" s="104"/>
      <c r="N519" s="1415"/>
      <c r="O519" s="1038"/>
      <c r="P519" s="1038"/>
      <c r="Q519" s="1038"/>
      <c r="R519" s="1038"/>
      <c r="AJ519" s="105"/>
      <c r="AL519" s="109"/>
      <c r="AM519" s="109"/>
      <c r="AQ519" s="105"/>
      <c r="BC519" s="110"/>
    </row>
    <row r="520" spans="1:57" s="12" customFormat="1" ht="12">
      <c r="B520" s="104"/>
      <c r="C520" s="1109"/>
      <c r="D520" s="1199"/>
      <c r="E520" s="1200"/>
      <c r="F520" s="175" t="s">
        <v>2713</v>
      </c>
      <c r="G520" s="1201"/>
      <c r="H520" s="1202"/>
      <c r="I520" s="1192"/>
      <c r="J520" s="1203"/>
      <c r="L520" s="104"/>
      <c r="N520" s="1403"/>
      <c r="O520" s="1038"/>
      <c r="P520" s="1038"/>
      <c r="Q520" s="1038"/>
      <c r="R520" s="1038"/>
      <c r="AJ520" s="105"/>
      <c r="AL520" s="109"/>
      <c r="AM520" s="109"/>
      <c r="AQ520" s="105"/>
      <c r="BC520" s="110"/>
    </row>
    <row r="521" spans="1:57" s="2" customFormat="1" ht="21.75" customHeight="1">
      <c r="A521" s="29"/>
      <c r="B521" s="113"/>
      <c r="C521" s="114">
        <v>90</v>
      </c>
      <c r="D521" s="114" t="s">
        <v>97</v>
      </c>
      <c r="E521" s="115" t="s">
        <v>1267</v>
      </c>
      <c r="F521" s="116" t="s">
        <v>1268</v>
      </c>
      <c r="G521" s="117" t="s">
        <v>268</v>
      </c>
      <c r="H521" s="118">
        <v>8</v>
      </c>
      <c r="I521" s="1165"/>
      <c r="J521" s="118"/>
      <c r="K521" s="119"/>
      <c r="L521" s="30"/>
      <c r="M521" s="1359"/>
      <c r="N521" s="152"/>
      <c r="O521" s="152"/>
      <c r="P521" s="152"/>
      <c r="Q521" s="152"/>
      <c r="R521" s="152"/>
      <c r="S521" s="29"/>
      <c r="T521" s="29"/>
      <c r="U521" s="29"/>
      <c r="V521" s="29"/>
      <c r="W521" s="29"/>
      <c r="AJ521" s="120" t="s">
        <v>194</v>
      </c>
      <c r="AL521" s="120" t="s">
        <v>97</v>
      </c>
      <c r="AM521" s="120" t="s">
        <v>102</v>
      </c>
      <c r="AQ521" s="18" t="s">
        <v>95</v>
      </c>
      <c r="AW521" s="121" t="e">
        <f>IF(#REF!="základná",J521,0)</f>
        <v>#REF!</v>
      </c>
      <c r="AX521" s="121" t="e">
        <f>IF(#REF!="znížená",J521,0)</f>
        <v>#REF!</v>
      </c>
      <c r="AY521" s="121" t="e">
        <f>IF(#REF!="zákl. prenesená",J521,0)</f>
        <v>#REF!</v>
      </c>
      <c r="AZ521" s="121" t="e">
        <f>IF(#REF!="zníž. prenesená",J521,0)</f>
        <v>#REF!</v>
      </c>
      <c r="BA521" s="121" t="e">
        <f>IF(#REF!="nulová",J521,0)</f>
        <v>#REF!</v>
      </c>
      <c r="BB521" s="18" t="s">
        <v>102</v>
      </c>
      <c r="BC521" s="121">
        <f>ROUND(I521*H521,2)</f>
        <v>0</v>
      </c>
      <c r="BD521" s="18" t="s">
        <v>194</v>
      </c>
      <c r="BE521" s="120" t="s">
        <v>1269</v>
      </c>
    </row>
    <row r="522" spans="1:57" s="2" customFormat="1" ht="41.25" customHeight="1">
      <c r="A522" s="29"/>
      <c r="B522" s="113"/>
      <c r="C522" s="138">
        <v>91</v>
      </c>
      <c r="D522" s="138" t="s">
        <v>265</v>
      </c>
      <c r="E522" s="139" t="s">
        <v>1270</v>
      </c>
      <c r="F522" s="140" t="s">
        <v>1271</v>
      </c>
      <c r="G522" s="141" t="s">
        <v>268</v>
      </c>
      <c r="H522" s="142">
        <v>8</v>
      </c>
      <c r="I522" s="1170"/>
      <c r="J522" s="142"/>
      <c r="K522" s="143"/>
      <c r="L522" s="144"/>
      <c r="M522" s="1359"/>
      <c r="N522" s="152"/>
      <c r="O522" s="152"/>
      <c r="P522" s="152"/>
      <c r="Q522" s="152"/>
      <c r="R522" s="152"/>
      <c r="S522" s="29"/>
      <c r="T522" s="29"/>
      <c r="U522" s="29"/>
      <c r="V522" s="29"/>
      <c r="W522" s="29"/>
      <c r="AJ522" s="120" t="s">
        <v>273</v>
      </c>
      <c r="AL522" s="120" t="s">
        <v>265</v>
      </c>
      <c r="AM522" s="120" t="s">
        <v>102</v>
      </c>
      <c r="AQ522" s="18" t="s">
        <v>95</v>
      </c>
      <c r="AW522" s="121" t="e">
        <f>IF(#REF!="základná",J522,0)</f>
        <v>#REF!</v>
      </c>
      <c r="AX522" s="121" t="e">
        <f>IF(#REF!="znížená",J522,0)</f>
        <v>#REF!</v>
      </c>
      <c r="AY522" s="121" t="e">
        <f>IF(#REF!="zákl. prenesená",J522,0)</f>
        <v>#REF!</v>
      </c>
      <c r="AZ522" s="121" t="e">
        <f>IF(#REF!="zníž. prenesená",J522,0)</f>
        <v>#REF!</v>
      </c>
      <c r="BA522" s="121" t="e">
        <f>IF(#REF!="nulová",J522,0)</f>
        <v>#REF!</v>
      </c>
      <c r="BB522" s="18" t="s">
        <v>102</v>
      </c>
      <c r="BC522" s="121">
        <f>ROUND(I522*H522,2)</f>
        <v>0</v>
      </c>
      <c r="BD522" s="18" t="s">
        <v>194</v>
      </c>
      <c r="BE522" s="120" t="s">
        <v>1272</v>
      </c>
    </row>
    <row r="523" spans="1:57" s="2" customFormat="1" ht="41.25" customHeight="1">
      <c r="A523" s="29"/>
      <c r="B523" s="113"/>
      <c r="C523" s="138">
        <v>92</v>
      </c>
      <c r="D523" s="138" t="s">
        <v>265</v>
      </c>
      <c r="E523" s="139" t="s">
        <v>1273</v>
      </c>
      <c r="F523" s="140" t="s">
        <v>1274</v>
      </c>
      <c r="G523" s="141" t="s">
        <v>268</v>
      </c>
      <c r="H523" s="142">
        <v>8</v>
      </c>
      <c r="I523" s="1170"/>
      <c r="J523" s="142"/>
      <c r="K523" s="143"/>
      <c r="L523" s="144"/>
      <c r="M523" s="1359"/>
      <c r="N523" s="152"/>
      <c r="O523" s="152"/>
      <c r="P523" s="152"/>
      <c r="Q523" s="152"/>
      <c r="R523" s="152"/>
      <c r="S523" s="29"/>
      <c r="T523" s="29"/>
      <c r="U523" s="29"/>
      <c r="V523" s="29"/>
      <c r="W523" s="29"/>
      <c r="AJ523" s="120" t="s">
        <v>273</v>
      </c>
      <c r="AL523" s="120" t="s">
        <v>265</v>
      </c>
      <c r="AM523" s="120" t="s">
        <v>102</v>
      </c>
      <c r="AQ523" s="18" t="s">
        <v>95</v>
      </c>
      <c r="AW523" s="121" t="e">
        <f>IF(#REF!="základná",J523,0)</f>
        <v>#REF!</v>
      </c>
      <c r="AX523" s="121" t="e">
        <f>IF(#REF!="znížená",J523,0)</f>
        <v>#REF!</v>
      </c>
      <c r="AY523" s="121" t="e">
        <f>IF(#REF!="zákl. prenesená",J523,0)</f>
        <v>#REF!</v>
      </c>
      <c r="AZ523" s="121" t="e">
        <f>IF(#REF!="zníž. prenesená",J523,0)</f>
        <v>#REF!</v>
      </c>
      <c r="BA523" s="121" t="e">
        <f>IF(#REF!="nulová",J523,0)</f>
        <v>#REF!</v>
      </c>
      <c r="BB523" s="18" t="s">
        <v>102</v>
      </c>
      <c r="BC523" s="121">
        <f>ROUND(I523*H523,2)</f>
        <v>0</v>
      </c>
      <c r="BD523" s="18" t="s">
        <v>194</v>
      </c>
      <c r="BE523" s="120" t="s">
        <v>1275</v>
      </c>
    </row>
    <row r="524" spans="1:57" s="2" customFormat="1" ht="28.5" customHeight="1">
      <c r="A524" s="29"/>
      <c r="B524" s="113"/>
      <c r="C524" s="114">
        <v>93</v>
      </c>
      <c r="D524" s="114" t="s">
        <v>97</v>
      </c>
      <c r="E524" s="115" t="s">
        <v>531</v>
      </c>
      <c r="F524" s="116" t="s">
        <v>532</v>
      </c>
      <c r="G524" s="117" t="s">
        <v>416</v>
      </c>
      <c r="H524" s="1165"/>
      <c r="I524" s="1165">
        <v>1.1000000000000001</v>
      </c>
      <c r="J524" s="118"/>
      <c r="K524" s="119"/>
      <c r="L524" s="30"/>
      <c r="M524" s="1359"/>
      <c r="N524" s="152"/>
      <c r="O524" s="152"/>
      <c r="P524" s="152"/>
      <c r="Q524" s="152"/>
      <c r="R524" s="152"/>
      <c r="S524" s="29"/>
      <c r="T524" s="29"/>
      <c r="U524" s="29"/>
      <c r="V524" s="29"/>
      <c r="W524" s="29"/>
      <c r="AJ524" s="120" t="s">
        <v>194</v>
      </c>
      <c r="AL524" s="120" t="s">
        <v>97</v>
      </c>
      <c r="AM524" s="120" t="s">
        <v>102</v>
      </c>
      <c r="AQ524" s="18" t="s">
        <v>95</v>
      </c>
      <c r="AW524" s="121" t="e">
        <f>IF(#REF!="základná",J524,0)</f>
        <v>#REF!</v>
      </c>
      <c r="AX524" s="121" t="e">
        <f>IF(#REF!="znížená",J524,0)</f>
        <v>#REF!</v>
      </c>
      <c r="AY524" s="121" t="e">
        <f>IF(#REF!="zákl. prenesená",J524,0)</f>
        <v>#REF!</v>
      </c>
      <c r="AZ524" s="121" t="e">
        <f>IF(#REF!="zníž. prenesená",J524,0)</f>
        <v>#REF!</v>
      </c>
      <c r="BA524" s="121" t="e">
        <f>IF(#REF!="nulová",J524,0)</f>
        <v>#REF!</v>
      </c>
      <c r="BB524" s="18" t="s">
        <v>102</v>
      </c>
      <c r="BC524" s="121">
        <f>ROUND(I524*H524,2)</f>
        <v>0</v>
      </c>
      <c r="BD524" s="18" t="s">
        <v>194</v>
      </c>
      <c r="BE524" s="120" t="s">
        <v>1276</v>
      </c>
    </row>
    <row r="525" spans="1:57" s="12" customFormat="1" ht="22.9" customHeight="1">
      <c r="B525" s="104"/>
      <c r="D525" s="105" t="s">
        <v>49</v>
      </c>
      <c r="E525" s="111" t="s">
        <v>1277</v>
      </c>
      <c r="F525" s="111" t="s">
        <v>1278</v>
      </c>
      <c r="I525" s="1169"/>
      <c r="J525" s="112"/>
      <c r="L525" s="104"/>
      <c r="N525" s="1038"/>
      <c r="O525" s="1038"/>
      <c r="P525" s="1038"/>
      <c r="Q525" s="1038"/>
      <c r="R525" s="1038"/>
      <c r="AJ525" s="105" t="s">
        <v>102</v>
      </c>
      <c r="AL525" s="109" t="s">
        <v>49</v>
      </c>
      <c r="AM525" s="109" t="s">
        <v>55</v>
      </c>
      <c r="AQ525" s="105" t="s">
        <v>95</v>
      </c>
      <c r="BC525" s="110">
        <f>BC526</f>
        <v>0</v>
      </c>
    </row>
    <row r="526" spans="1:57" s="2" customFormat="1" ht="16.5" customHeight="1">
      <c r="A526" s="29"/>
      <c r="B526" s="113"/>
      <c r="C526" s="114">
        <v>94</v>
      </c>
      <c r="D526" s="114" t="s">
        <v>97</v>
      </c>
      <c r="E526" s="115" t="s">
        <v>1279</v>
      </c>
      <c r="F526" s="116" t="s">
        <v>1280</v>
      </c>
      <c r="G526" s="117" t="s">
        <v>1281</v>
      </c>
      <c r="H526" s="1165">
        <v>1</v>
      </c>
      <c r="I526" s="1165"/>
      <c r="J526" s="118"/>
      <c r="K526" s="119"/>
      <c r="L526" s="30"/>
      <c r="M526" s="1359"/>
      <c r="N526" s="152"/>
      <c r="O526" s="152"/>
      <c r="P526" s="152"/>
      <c r="Q526" s="152"/>
      <c r="R526" s="152"/>
      <c r="S526" s="29"/>
      <c r="T526" s="29"/>
      <c r="U526" s="29"/>
      <c r="V526" s="29"/>
      <c r="W526" s="29"/>
      <c r="AJ526" s="120" t="s">
        <v>194</v>
      </c>
      <c r="AL526" s="120" t="s">
        <v>97</v>
      </c>
      <c r="AM526" s="120" t="s">
        <v>102</v>
      </c>
      <c r="AQ526" s="18" t="s">
        <v>95</v>
      </c>
      <c r="AW526" s="121" t="e">
        <f>IF(#REF!="základná",J526,0)</f>
        <v>#REF!</v>
      </c>
      <c r="AX526" s="121" t="e">
        <f>IF(#REF!="znížená",J526,0)</f>
        <v>#REF!</v>
      </c>
      <c r="AY526" s="121" t="e">
        <f>IF(#REF!="zákl. prenesená",J526,0)</f>
        <v>#REF!</v>
      </c>
      <c r="AZ526" s="121" t="e">
        <f>IF(#REF!="zníž. prenesená",J526,0)</f>
        <v>#REF!</v>
      </c>
      <c r="BA526" s="121" t="e">
        <f>IF(#REF!="nulová",J526,0)</f>
        <v>#REF!</v>
      </c>
      <c r="BB526" s="18" t="s">
        <v>102</v>
      </c>
      <c r="BC526" s="121">
        <f>ROUND(I526*H526,2)</f>
        <v>0</v>
      </c>
      <c r="BD526" s="18" t="s">
        <v>194</v>
      </c>
      <c r="BE526" s="120" t="s">
        <v>1282</v>
      </c>
    </row>
    <row r="527" spans="1:57" s="2" customFormat="1" ht="22.5" customHeight="1">
      <c r="A527" s="1349"/>
      <c r="B527" s="113"/>
      <c r="C527" s="12"/>
      <c r="D527" s="105" t="s">
        <v>49</v>
      </c>
      <c r="E527" s="111">
        <v>723</v>
      </c>
      <c r="F527" s="111" t="s">
        <v>2781</v>
      </c>
      <c r="G527" s="12"/>
      <c r="H527" s="12"/>
      <c r="I527" s="1169"/>
      <c r="J527" s="112"/>
      <c r="K527" s="1022"/>
      <c r="L527" s="30"/>
      <c r="M527" s="1359"/>
      <c r="N527" s="152"/>
      <c r="O527" s="152"/>
      <c r="P527" s="152"/>
      <c r="Q527" s="152"/>
      <c r="R527" s="152"/>
      <c r="S527" s="1349"/>
      <c r="T527" s="1349"/>
      <c r="U527" s="1349"/>
      <c r="V527" s="1349"/>
      <c r="W527" s="1349"/>
      <c r="AJ527" s="120"/>
      <c r="AL527" s="120"/>
      <c r="AM527" s="120"/>
      <c r="AQ527" s="18"/>
      <c r="AW527" s="121"/>
      <c r="AX527" s="121"/>
      <c r="AY527" s="121"/>
      <c r="AZ527" s="121"/>
      <c r="BA527" s="121"/>
      <c r="BB527" s="18"/>
      <c r="BC527" s="121"/>
      <c r="BD527" s="18"/>
      <c r="BE527" s="120"/>
    </row>
    <row r="528" spans="1:57" s="2" customFormat="1" ht="40.5" customHeight="1">
      <c r="A528" s="1349"/>
      <c r="B528" s="113"/>
      <c r="C528" s="138">
        <v>241</v>
      </c>
      <c r="D528" s="138" t="s">
        <v>265</v>
      </c>
      <c r="E528" s="139" t="s">
        <v>2782</v>
      </c>
      <c r="F528" s="140" t="s">
        <v>2783</v>
      </c>
      <c r="G528" s="141" t="s">
        <v>268</v>
      </c>
      <c r="H528" s="1170">
        <v>1</v>
      </c>
      <c r="I528" s="1165"/>
      <c r="J528" s="118"/>
      <c r="K528" s="1022"/>
      <c r="L528" s="30"/>
      <c r="M528" s="1359"/>
      <c r="N528" s="1404"/>
      <c r="O528" s="1405"/>
      <c r="P528" s="1385"/>
      <c r="Q528" s="152"/>
      <c r="R528" s="152"/>
      <c r="S528" s="1349"/>
      <c r="T528" s="1349"/>
      <c r="U528" s="1349"/>
      <c r="V528" s="1349"/>
      <c r="W528" s="1349"/>
      <c r="AJ528" s="120"/>
      <c r="AL528" s="120"/>
      <c r="AM528" s="120"/>
      <c r="AQ528" s="18"/>
      <c r="AW528" s="121"/>
      <c r="AX528" s="121"/>
      <c r="AY528" s="121"/>
      <c r="AZ528" s="121"/>
      <c r="BA528" s="121"/>
      <c r="BB528" s="18"/>
      <c r="BC528" s="121"/>
      <c r="BD528" s="18"/>
      <c r="BE528" s="120"/>
    </row>
    <row r="529" spans="1:57" s="12" customFormat="1" ht="22.5" customHeight="1">
      <c r="B529" s="104"/>
      <c r="D529" s="105" t="s">
        <v>49</v>
      </c>
      <c r="E529" s="111" t="s">
        <v>1283</v>
      </c>
      <c r="F529" s="111" t="s">
        <v>1284</v>
      </c>
      <c r="H529" s="162"/>
      <c r="I529" s="1169"/>
      <c r="J529" s="112"/>
      <c r="L529" s="104"/>
      <c r="N529" s="1038"/>
      <c r="O529" s="1038"/>
      <c r="P529" s="1038"/>
      <c r="Q529" s="1038"/>
      <c r="R529" s="1038"/>
      <c r="AJ529" s="105" t="s">
        <v>102</v>
      </c>
      <c r="AL529" s="109" t="s">
        <v>49</v>
      </c>
      <c r="AM529" s="109" t="s">
        <v>55</v>
      </c>
      <c r="AQ529" s="105" t="s">
        <v>95</v>
      </c>
      <c r="BC529" s="110">
        <f>BC530</f>
        <v>0</v>
      </c>
    </row>
    <row r="530" spans="1:57" s="2" customFormat="1" ht="18.75" customHeight="1">
      <c r="A530" s="29"/>
      <c r="B530" s="113"/>
      <c r="C530" s="114">
        <v>95</v>
      </c>
      <c r="D530" s="114" t="s">
        <v>97</v>
      </c>
      <c r="E530" s="115" t="s">
        <v>1285</v>
      </c>
      <c r="F530" s="116" t="s">
        <v>1286</v>
      </c>
      <c r="G530" s="117" t="s">
        <v>1281</v>
      </c>
      <c r="H530" s="1165">
        <v>1</v>
      </c>
      <c r="I530" s="1165"/>
      <c r="J530" s="118"/>
      <c r="K530" s="119"/>
      <c r="L530" s="30"/>
      <c r="M530" s="1359"/>
      <c r="N530" s="152"/>
      <c r="O530" s="152"/>
      <c r="P530" s="152"/>
      <c r="Q530" s="152"/>
      <c r="R530" s="152"/>
      <c r="S530" s="29"/>
      <c r="T530" s="29"/>
      <c r="U530" s="29"/>
      <c r="V530" s="29"/>
      <c r="W530" s="29"/>
      <c r="AJ530" s="120" t="s">
        <v>194</v>
      </c>
      <c r="AL530" s="120" t="s">
        <v>97</v>
      </c>
      <c r="AM530" s="120" t="s">
        <v>102</v>
      </c>
      <c r="AQ530" s="18" t="s">
        <v>95</v>
      </c>
      <c r="AW530" s="121" t="e">
        <f>IF(#REF!="základná",J530,0)</f>
        <v>#REF!</v>
      </c>
      <c r="AX530" s="121" t="e">
        <f>IF(#REF!="znížená",J530,0)</f>
        <v>#REF!</v>
      </c>
      <c r="AY530" s="121" t="e">
        <f>IF(#REF!="zákl. prenesená",J530,0)</f>
        <v>#REF!</v>
      </c>
      <c r="AZ530" s="121" t="e">
        <f>IF(#REF!="zníž. prenesená",J530,0)</f>
        <v>#REF!</v>
      </c>
      <c r="BA530" s="121" t="e">
        <f>IF(#REF!="nulová",J530,0)</f>
        <v>#REF!</v>
      </c>
      <c r="BB530" s="18" t="s">
        <v>102</v>
      </c>
      <c r="BC530" s="121">
        <f>ROUND(I530*H530,2)</f>
        <v>0</v>
      </c>
      <c r="BD530" s="18" t="s">
        <v>194</v>
      </c>
      <c r="BE530" s="120" t="s">
        <v>1287</v>
      </c>
    </row>
    <row r="531" spans="1:57" s="12" customFormat="1" ht="22.9" customHeight="1">
      <c r="B531" s="104"/>
      <c r="D531" s="105" t="s">
        <v>49</v>
      </c>
      <c r="E531" s="111" t="s">
        <v>898</v>
      </c>
      <c r="F531" s="111" t="s">
        <v>899</v>
      </c>
      <c r="H531" s="162"/>
      <c r="I531" s="1169"/>
      <c r="J531" s="112"/>
      <c r="L531" s="104"/>
      <c r="N531" s="1038"/>
      <c r="O531" s="1038"/>
      <c r="P531" s="1038"/>
      <c r="Q531" s="1038"/>
      <c r="R531" s="1038"/>
      <c r="AJ531" s="105" t="s">
        <v>102</v>
      </c>
      <c r="AL531" s="109" t="s">
        <v>49</v>
      </c>
      <c r="AM531" s="109" t="s">
        <v>55</v>
      </c>
      <c r="AQ531" s="105" t="s">
        <v>95</v>
      </c>
      <c r="BC531" s="110">
        <f>SUM(BC532:BC554)</f>
        <v>0</v>
      </c>
    </row>
    <row r="532" spans="1:57" s="2" customFormat="1" ht="36" customHeight="1">
      <c r="A532" s="29"/>
      <c r="B532" s="113"/>
      <c r="C532" s="114">
        <v>96</v>
      </c>
      <c r="D532" s="114" t="s">
        <v>97</v>
      </c>
      <c r="E532" s="115" t="s">
        <v>900</v>
      </c>
      <c r="F532" s="116" t="s">
        <v>901</v>
      </c>
      <c r="G532" s="117" t="s">
        <v>268</v>
      </c>
      <c r="H532" s="1165">
        <v>328</v>
      </c>
      <c r="I532" s="1165"/>
      <c r="J532" s="118"/>
      <c r="K532" s="119"/>
      <c r="L532" s="30"/>
      <c r="M532" s="1359"/>
      <c r="N532" s="152"/>
      <c r="O532" s="152"/>
      <c r="P532" s="152"/>
      <c r="Q532" s="152"/>
      <c r="R532" s="152"/>
      <c r="S532" s="29"/>
      <c r="T532" s="29"/>
      <c r="U532" s="29"/>
      <c r="V532" s="29"/>
      <c r="W532" s="29"/>
      <c r="AJ532" s="120" t="s">
        <v>194</v>
      </c>
      <c r="AL532" s="120" t="s">
        <v>97</v>
      </c>
      <c r="AM532" s="120" t="s">
        <v>102</v>
      </c>
      <c r="AQ532" s="18" t="s">
        <v>95</v>
      </c>
      <c r="AW532" s="121" t="e">
        <f>IF(#REF!="základná",J532,0)</f>
        <v>#REF!</v>
      </c>
      <c r="AX532" s="121" t="e">
        <f>IF(#REF!="znížená",J532,0)</f>
        <v>#REF!</v>
      </c>
      <c r="AY532" s="121" t="e">
        <f>IF(#REF!="zákl. prenesená",J532,0)</f>
        <v>#REF!</v>
      </c>
      <c r="AZ532" s="121" t="e">
        <f>IF(#REF!="zníž. prenesená",J532,0)</f>
        <v>#REF!</v>
      </c>
      <c r="BA532" s="121" t="e">
        <f>IF(#REF!="nulová",J532,0)</f>
        <v>#REF!</v>
      </c>
      <c r="BB532" s="18" t="s">
        <v>102</v>
      </c>
      <c r="BC532" s="121">
        <f>ROUND(I532*H532,2)</f>
        <v>0</v>
      </c>
      <c r="BD532" s="18" t="s">
        <v>194</v>
      </c>
      <c r="BE532" s="120" t="s">
        <v>1288</v>
      </c>
    </row>
    <row r="533" spans="1:57" s="13" customFormat="1">
      <c r="B533" s="122"/>
      <c r="D533" s="123" t="s">
        <v>103</v>
      </c>
      <c r="E533" s="124" t="s">
        <v>1</v>
      </c>
      <c r="F533" s="125" t="s">
        <v>1289</v>
      </c>
      <c r="H533" s="1174" t="s">
        <v>1</v>
      </c>
      <c r="I533" s="1166"/>
      <c r="L533" s="122"/>
      <c r="N533" s="1043"/>
      <c r="O533" s="1043"/>
      <c r="P533" s="1043"/>
      <c r="Q533" s="1043"/>
      <c r="R533" s="1043"/>
      <c r="AL533" s="124" t="s">
        <v>103</v>
      </c>
      <c r="AM533" s="124" t="s">
        <v>102</v>
      </c>
      <c r="AN533" s="13" t="s">
        <v>55</v>
      </c>
      <c r="AO533" s="13" t="s">
        <v>20</v>
      </c>
      <c r="AP533" s="13" t="s">
        <v>50</v>
      </c>
      <c r="AQ533" s="124" t="s">
        <v>95</v>
      </c>
    </row>
    <row r="534" spans="1:57" s="14" customFormat="1">
      <c r="B534" s="127"/>
      <c r="D534" s="123" t="s">
        <v>103</v>
      </c>
      <c r="E534" s="128" t="s">
        <v>1</v>
      </c>
      <c r="F534" s="129" t="s">
        <v>1290</v>
      </c>
      <c r="H534" s="1172">
        <v>60</v>
      </c>
      <c r="I534" s="1167"/>
      <c r="L534" s="127"/>
      <c r="N534" s="1048"/>
      <c r="O534" s="1048"/>
      <c r="P534" s="1048"/>
      <c r="Q534" s="1048"/>
      <c r="R534" s="1048"/>
      <c r="AL534" s="128" t="s">
        <v>103</v>
      </c>
      <c r="AM534" s="128" t="s">
        <v>102</v>
      </c>
      <c r="AN534" s="14" t="s">
        <v>102</v>
      </c>
      <c r="AO534" s="14" t="s">
        <v>20</v>
      </c>
      <c r="AP534" s="14" t="s">
        <v>50</v>
      </c>
      <c r="AQ534" s="128" t="s">
        <v>95</v>
      </c>
    </row>
    <row r="535" spans="1:57" s="13" customFormat="1">
      <c r="B535" s="122"/>
      <c r="D535" s="123" t="s">
        <v>103</v>
      </c>
      <c r="E535" s="124" t="s">
        <v>1</v>
      </c>
      <c r="F535" s="125" t="s">
        <v>1289</v>
      </c>
      <c r="H535" s="1174" t="s">
        <v>1</v>
      </c>
      <c r="I535" s="1166"/>
      <c r="L535" s="122"/>
      <c r="N535" s="1043"/>
      <c r="O535" s="1043"/>
      <c r="P535" s="1043"/>
      <c r="Q535" s="1043"/>
      <c r="R535" s="1043"/>
      <c r="AL535" s="124" t="s">
        <v>103</v>
      </c>
      <c r="AM535" s="124" t="s">
        <v>102</v>
      </c>
      <c r="AN535" s="13" t="s">
        <v>55</v>
      </c>
      <c r="AO535" s="13" t="s">
        <v>20</v>
      </c>
      <c r="AP535" s="13" t="s">
        <v>50</v>
      </c>
      <c r="AQ535" s="124" t="s">
        <v>95</v>
      </c>
    </row>
    <row r="536" spans="1:57" s="14" customFormat="1">
      <c r="B536" s="127"/>
      <c r="D536" s="123" t="s">
        <v>103</v>
      </c>
      <c r="E536" s="128" t="s">
        <v>1</v>
      </c>
      <c r="F536" s="129" t="s">
        <v>511</v>
      </c>
      <c r="H536" s="1172">
        <v>80</v>
      </c>
      <c r="I536" s="1167"/>
      <c r="L536" s="127"/>
      <c r="N536" s="1048"/>
      <c r="O536" s="1048"/>
      <c r="P536" s="1048"/>
      <c r="Q536" s="1048"/>
      <c r="R536" s="1048"/>
      <c r="AL536" s="128" t="s">
        <v>103</v>
      </c>
      <c r="AM536" s="128" t="s">
        <v>102</v>
      </c>
      <c r="AN536" s="14" t="s">
        <v>102</v>
      </c>
      <c r="AO536" s="14" t="s">
        <v>20</v>
      </c>
      <c r="AP536" s="14" t="s">
        <v>50</v>
      </c>
      <c r="AQ536" s="128" t="s">
        <v>95</v>
      </c>
    </row>
    <row r="537" spans="1:57" s="13" customFormat="1">
      <c r="B537" s="122"/>
      <c r="D537" s="123" t="s">
        <v>103</v>
      </c>
      <c r="E537" s="124" t="s">
        <v>1</v>
      </c>
      <c r="F537" s="125" t="s">
        <v>1291</v>
      </c>
      <c r="H537" s="1174" t="s">
        <v>1</v>
      </c>
      <c r="I537" s="1166"/>
      <c r="L537" s="122"/>
      <c r="N537" s="1043"/>
      <c r="O537" s="1043"/>
      <c r="P537" s="1043"/>
      <c r="Q537" s="1043"/>
      <c r="R537" s="1043"/>
      <c r="AL537" s="124" t="s">
        <v>103</v>
      </c>
      <c r="AM537" s="124" t="s">
        <v>102</v>
      </c>
      <c r="AN537" s="13" t="s">
        <v>55</v>
      </c>
      <c r="AO537" s="13" t="s">
        <v>20</v>
      </c>
      <c r="AP537" s="13" t="s">
        <v>50</v>
      </c>
      <c r="AQ537" s="124" t="s">
        <v>95</v>
      </c>
    </row>
    <row r="538" spans="1:57" s="14" customFormat="1">
      <c r="B538" s="127"/>
      <c r="D538" s="123" t="s">
        <v>103</v>
      </c>
      <c r="E538" s="128" t="s">
        <v>1</v>
      </c>
      <c r="F538" s="129" t="s">
        <v>374</v>
      </c>
      <c r="H538" s="1172">
        <v>48</v>
      </c>
      <c r="I538" s="1167"/>
      <c r="L538" s="127"/>
      <c r="N538" s="1048"/>
      <c r="O538" s="1048"/>
      <c r="P538" s="1048"/>
      <c r="Q538" s="1048"/>
      <c r="R538" s="1048"/>
      <c r="AL538" s="128" t="s">
        <v>103</v>
      </c>
      <c r="AM538" s="128" t="s">
        <v>102</v>
      </c>
      <c r="AN538" s="14" t="s">
        <v>102</v>
      </c>
      <c r="AO538" s="14" t="s">
        <v>20</v>
      </c>
      <c r="AP538" s="14" t="s">
        <v>50</v>
      </c>
      <c r="AQ538" s="128" t="s">
        <v>95</v>
      </c>
    </row>
    <row r="539" spans="1:57" s="13" customFormat="1">
      <c r="B539" s="122"/>
      <c r="D539" s="123" t="s">
        <v>103</v>
      </c>
      <c r="E539" s="124" t="s">
        <v>1</v>
      </c>
      <c r="F539" s="125" t="s">
        <v>1292</v>
      </c>
      <c r="H539" s="1174" t="s">
        <v>1</v>
      </c>
      <c r="I539" s="1166"/>
      <c r="L539" s="122"/>
      <c r="N539" s="1043"/>
      <c r="O539" s="1043"/>
      <c r="P539" s="1043"/>
      <c r="Q539" s="1043"/>
      <c r="R539" s="1043"/>
      <c r="AL539" s="124" t="s">
        <v>103</v>
      </c>
      <c r="AM539" s="124" t="s">
        <v>102</v>
      </c>
      <c r="AN539" s="13" t="s">
        <v>55</v>
      </c>
      <c r="AO539" s="13" t="s">
        <v>20</v>
      </c>
      <c r="AP539" s="13" t="s">
        <v>50</v>
      </c>
      <c r="AQ539" s="124" t="s">
        <v>95</v>
      </c>
    </row>
    <row r="540" spans="1:57" s="14" customFormat="1">
      <c r="B540" s="127"/>
      <c r="D540" s="123" t="s">
        <v>103</v>
      </c>
      <c r="E540" s="128" t="s">
        <v>1</v>
      </c>
      <c r="F540" s="129" t="s">
        <v>692</v>
      </c>
      <c r="H540" s="1172">
        <v>140</v>
      </c>
      <c r="I540" s="1167"/>
      <c r="L540" s="127"/>
      <c r="N540" s="1048"/>
      <c r="O540" s="1048"/>
      <c r="P540" s="1048"/>
      <c r="Q540" s="1048"/>
      <c r="R540" s="1048"/>
      <c r="AL540" s="128" t="s">
        <v>103</v>
      </c>
      <c r="AM540" s="128" t="s">
        <v>102</v>
      </c>
      <c r="AN540" s="14" t="s">
        <v>102</v>
      </c>
      <c r="AO540" s="14" t="s">
        <v>20</v>
      </c>
      <c r="AP540" s="14" t="s">
        <v>50</v>
      </c>
      <c r="AQ540" s="128" t="s">
        <v>95</v>
      </c>
    </row>
    <row r="541" spans="1:57" s="15" customFormat="1">
      <c r="B541" s="133"/>
      <c r="D541" s="123" t="s">
        <v>103</v>
      </c>
      <c r="E541" s="134" t="s">
        <v>1</v>
      </c>
      <c r="F541" s="135" t="s">
        <v>131</v>
      </c>
      <c r="H541" s="1173">
        <v>328</v>
      </c>
      <c r="I541" s="1168"/>
      <c r="L541" s="133"/>
      <c r="N541" s="1053"/>
      <c r="O541" s="1053"/>
      <c r="P541" s="1053"/>
      <c r="Q541" s="1053"/>
      <c r="R541" s="1053"/>
      <c r="AL541" s="134" t="s">
        <v>103</v>
      </c>
      <c r="AM541" s="134" t="s">
        <v>102</v>
      </c>
      <c r="AN541" s="15" t="s">
        <v>101</v>
      </c>
      <c r="AO541" s="15" t="s">
        <v>20</v>
      </c>
      <c r="AP541" s="15" t="s">
        <v>55</v>
      </c>
      <c r="AQ541" s="134" t="s">
        <v>95</v>
      </c>
    </row>
    <row r="542" spans="1:57" s="2" customFormat="1" ht="46.5" customHeight="1">
      <c r="A542" s="29"/>
      <c r="B542" s="113"/>
      <c r="C542" s="138">
        <v>97</v>
      </c>
      <c r="D542" s="138" t="s">
        <v>265</v>
      </c>
      <c r="E542" s="139" t="s">
        <v>1293</v>
      </c>
      <c r="F542" s="140" t="s">
        <v>1294</v>
      </c>
      <c r="G542" s="141" t="s">
        <v>676</v>
      </c>
      <c r="H542" s="1170">
        <v>695.6</v>
      </c>
      <c r="I542" s="1170"/>
      <c r="J542" s="142"/>
      <c r="K542" s="143"/>
      <c r="L542" s="144"/>
      <c r="M542" s="1359"/>
      <c r="N542" s="152"/>
      <c r="O542" s="152"/>
      <c r="P542" s="152"/>
      <c r="Q542" s="152"/>
      <c r="R542" s="152"/>
      <c r="S542" s="29"/>
      <c r="T542" s="29"/>
      <c r="U542" s="29"/>
      <c r="V542" s="29"/>
      <c r="W542" s="29"/>
      <c r="AJ542" s="120" t="s">
        <v>273</v>
      </c>
      <c r="AL542" s="120" t="s">
        <v>265</v>
      </c>
      <c r="AM542" s="120" t="s">
        <v>102</v>
      </c>
      <c r="AQ542" s="18" t="s">
        <v>95</v>
      </c>
      <c r="AW542" s="121" t="e">
        <f>IF(#REF!="základná",J542,0)</f>
        <v>#REF!</v>
      </c>
      <c r="AX542" s="121" t="e">
        <f>IF(#REF!="znížená",J542,0)</f>
        <v>#REF!</v>
      </c>
      <c r="AY542" s="121" t="e">
        <f>IF(#REF!="zákl. prenesená",J542,0)</f>
        <v>#REF!</v>
      </c>
      <c r="AZ542" s="121" t="e">
        <f>IF(#REF!="zníž. prenesená",J542,0)</f>
        <v>#REF!</v>
      </c>
      <c r="BA542" s="121" t="e">
        <f>IF(#REF!="nulová",J542,0)</f>
        <v>#REF!</v>
      </c>
      <c r="BB542" s="18" t="s">
        <v>102</v>
      </c>
      <c r="BC542" s="121">
        <f>ROUND(I542*H542,2)</f>
        <v>0</v>
      </c>
      <c r="BD542" s="18" t="s">
        <v>194</v>
      </c>
      <c r="BE542" s="120" t="s">
        <v>1295</v>
      </c>
    </row>
    <row r="543" spans="1:57" s="2" customFormat="1" ht="29.25" customHeight="1">
      <c r="A543" s="29"/>
      <c r="B543" s="113"/>
      <c r="C543" s="114">
        <v>98</v>
      </c>
      <c r="D543" s="114" t="s">
        <v>97</v>
      </c>
      <c r="E543" s="115" t="s">
        <v>1296</v>
      </c>
      <c r="F543" s="116" t="s">
        <v>1297</v>
      </c>
      <c r="G543" s="117" t="s">
        <v>140</v>
      </c>
      <c r="H543" s="1165">
        <v>62.16</v>
      </c>
      <c r="I543" s="1165"/>
      <c r="J543" s="118"/>
      <c r="K543" s="119"/>
      <c r="L543" s="30"/>
      <c r="M543" s="1359"/>
      <c r="N543" s="152"/>
      <c r="O543" s="152"/>
      <c r="P543" s="152"/>
      <c r="Q543" s="152"/>
      <c r="R543" s="152"/>
      <c r="S543" s="29"/>
      <c r="T543" s="29"/>
      <c r="U543" s="29"/>
      <c r="V543" s="29"/>
      <c r="W543" s="29"/>
      <c r="AJ543" s="120" t="s">
        <v>194</v>
      </c>
      <c r="AL543" s="120" t="s">
        <v>97</v>
      </c>
      <c r="AM543" s="120" t="s">
        <v>102</v>
      </c>
      <c r="AQ543" s="18" t="s">
        <v>95</v>
      </c>
      <c r="AW543" s="121" t="e">
        <f>IF(#REF!="základná",J543,0)</f>
        <v>#REF!</v>
      </c>
      <c r="AX543" s="121" t="e">
        <f>IF(#REF!="znížená",J543,0)</f>
        <v>#REF!</v>
      </c>
      <c r="AY543" s="121" t="e">
        <f>IF(#REF!="zákl. prenesená",J543,0)</f>
        <v>#REF!</v>
      </c>
      <c r="AZ543" s="121" t="e">
        <f>IF(#REF!="zníž. prenesená",J543,0)</f>
        <v>#REF!</v>
      </c>
      <c r="BA543" s="121" t="e">
        <f>IF(#REF!="nulová",J543,0)</f>
        <v>#REF!</v>
      </c>
      <c r="BB543" s="18" t="s">
        <v>102</v>
      </c>
      <c r="BC543" s="121">
        <f>ROUND(I543*H543,2)</f>
        <v>0</v>
      </c>
      <c r="BD543" s="18" t="s">
        <v>194</v>
      </c>
      <c r="BE543" s="120" t="s">
        <v>1298</v>
      </c>
    </row>
    <row r="544" spans="1:57" s="2" customFormat="1" ht="36" customHeight="1">
      <c r="A544" s="29"/>
      <c r="B544" s="113"/>
      <c r="C544" s="138">
        <v>99</v>
      </c>
      <c r="D544" s="138" t="s">
        <v>265</v>
      </c>
      <c r="E544" s="139" t="s">
        <v>1299</v>
      </c>
      <c r="F544" s="140" t="s">
        <v>1300</v>
      </c>
      <c r="G544" s="141" t="s">
        <v>100</v>
      </c>
      <c r="H544" s="1170">
        <v>0.99</v>
      </c>
      <c r="I544" s="1170"/>
      <c r="J544" s="142"/>
      <c r="K544" s="143"/>
      <c r="L544" s="144"/>
      <c r="M544" s="1359"/>
      <c r="N544" s="152"/>
      <c r="O544" s="152"/>
      <c r="P544" s="152"/>
      <c r="Q544" s="152"/>
      <c r="R544" s="152"/>
      <c r="S544" s="29"/>
      <c r="T544" s="29"/>
      <c r="U544" s="29"/>
      <c r="V544" s="29"/>
      <c r="W544" s="29"/>
      <c r="AJ544" s="120" t="s">
        <v>273</v>
      </c>
      <c r="AL544" s="120" t="s">
        <v>265</v>
      </c>
      <c r="AM544" s="120" t="s">
        <v>102</v>
      </c>
      <c r="AQ544" s="18" t="s">
        <v>95</v>
      </c>
      <c r="AW544" s="121" t="e">
        <f>IF(#REF!="základná",J544,0)</f>
        <v>#REF!</v>
      </c>
      <c r="AX544" s="121" t="e">
        <f>IF(#REF!="znížená",J544,0)</f>
        <v>#REF!</v>
      </c>
      <c r="AY544" s="121" t="e">
        <f>IF(#REF!="zákl. prenesená",J544,0)</f>
        <v>#REF!</v>
      </c>
      <c r="AZ544" s="121" t="e">
        <f>IF(#REF!="zníž. prenesená",J544,0)</f>
        <v>#REF!</v>
      </c>
      <c r="BA544" s="121" t="e">
        <f>IF(#REF!="nulová",J544,0)</f>
        <v>#REF!</v>
      </c>
      <c r="BB544" s="18" t="s">
        <v>102</v>
      </c>
      <c r="BC544" s="121">
        <f>ROUND(I544*H544,2)</f>
        <v>0</v>
      </c>
      <c r="BD544" s="18" t="s">
        <v>194</v>
      </c>
      <c r="BE544" s="120" t="s">
        <v>1301</v>
      </c>
    </row>
    <row r="545" spans="1:57" s="14" customFormat="1" ht="14.25" customHeight="1">
      <c r="B545" s="127"/>
      <c r="D545" s="123" t="s">
        <v>103</v>
      </c>
      <c r="E545" s="128" t="s">
        <v>1</v>
      </c>
      <c r="F545" s="129" t="s">
        <v>1604</v>
      </c>
      <c r="H545" s="1172">
        <v>0.99</v>
      </c>
      <c r="I545" s="1167"/>
      <c r="L545" s="127"/>
      <c r="N545" s="1048"/>
      <c r="O545" s="1048"/>
      <c r="P545" s="1048"/>
      <c r="Q545" s="1048"/>
      <c r="R545" s="1048"/>
      <c r="AL545" s="128" t="s">
        <v>103</v>
      </c>
      <c r="AM545" s="128" t="s">
        <v>102</v>
      </c>
      <c r="AN545" s="14" t="s">
        <v>102</v>
      </c>
      <c r="AO545" s="14" t="s">
        <v>20</v>
      </c>
      <c r="AP545" s="14" t="s">
        <v>55</v>
      </c>
      <c r="AQ545" s="128" t="s">
        <v>95</v>
      </c>
    </row>
    <row r="546" spans="1:57" s="2" customFormat="1" ht="44.25" customHeight="1">
      <c r="A546" s="29"/>
      <c r="B546" s="113"/>
      <c r="C546" s="114">
        <v>100</v>
      </c>
      <c r="D546" s="114" t="s">
        <v>97</v>
      </c>
      <c r="E546" s="115" t="s">
        <v>1302</v>
      </c>
      <c r="F546" s="116" t="s">
        <v>1303</v>
      </c>
      <c r="G546" s="117" t="s">
        <v>100</v>
      </c>
      <c r="H546" s="1165">
        <v>0.9</v>
      </c>
      <c r="I546" s="1165"/>
      <c r="J546" s="118"/>
      <c r="K546" s="119"/>
      <c r="L546" s="30"/>
      <c r="M546" s="1359"/>
      <c r="N546" s="152"/>
      <c r="O546" s="152"/>
      <c r="P546" s="152"/>
      <c r="Q546" s="152"/>
      <c r="R546" s="152"/>
      <c r="S546" s="29"/>
      <c r="T546" s="29"/>
      <c r="U546" s="29"/>
      <c r="V546" s="29"/>
      <c r="W546" s="29"/>
      <c r="AJ546" s="120" t="s">
        <v>194</v>
      </c>
      <c r="AL546" s="120" t="s">
        <v>97</v>
      </c>
      <c r="AM546" s="120" t="s">
        <v>102</v>
      </c>
      <c r="AQ546" s="18" t="s">
        <v>95</v>
      </c>
      <c r="AW546" s="121" t="e">
        <f>IF(#REF!="základná",J546,0)</f>
        <v>#REF!</v>
      </c>
      <c r="AX546" s="121" t="e">
        <f>IF(#REF!="znížená",J546,0)</f>
        <v>#REF!</v>
      </c>
      <c r="AY546" s="121" t="e">
        <f>IF(#REF!="zákl. prenesená",J546,0)</f>
        <v>#REF!</v>
      </c>
      <c r="AZ546" s="121" t="e">
        <f>IF(#REF!="zníž. prenesená",J546,0)</f>
        <v>#REF!</v>
      </c>
      <c r="BA546" s="121" t="e">
        <f>IF(#REF!="nulová",J546,0)</f>
        <v>#REF!</v>
      </c>
      <c r="BB546" s="18" t="s">
        <v>102</v>
      </c>
      <c r="BC546" s="121">
        <f>ROUND(I546*H546,2)</f>
        <v>0</v>
      </c>
      <c r="BD546" s="18" t="s">
        <v>194</v>
      </c>
      <c r="BE546" s="120" t="s">
        <v>1304</v>
      </c>
    </row>
    <row r="547" spans="1:57" s="14" customFormat="1">
      <c r="B547" s="127"/>
      <c r="D547" s="123" t="s">
        <v>103</v>
      </c>
      <c r="E547" s="128" t="s">
        <v>1</v>
      </c>
      <c r="F547" s="129" t="s">
        <v>1305</v>
      </c>
      <c r="H547" s="1172">
        <v>0.9</v>
      </c>
      <c r="I547" s="1167"/>
      <c r="L547" s="127"/>
      <c r="N547" s="1048"/>
      <c r="O547" s="1048"/>
      <c r="P547" s="1048"/>
      <c r="Q547" s="1048"/>
      <c r="R547" s="1048"/>
      <c r="AL547" s="128" t="s">
        <v>103</v>
      </c>
      <c r="AM547" s="128" t="s">
        <v>102</v>
      </c>
      <c r="AN547" s="14" t="s">
        <v>102</v>
      </c>
      <c r="AO547" s="14" t="s">
        <v>20</v>
      </c>
      <c r="AP547" s="14" t="s">
        <v>55</v>
      </c>
      <c r="AQ547" s="128" t="s">
        <v>95</v>
      </c>
    </row>
    <row r="548" spans="1:57" s="2" customFormat="1" ht="43.5" customHeight="1">
      <c r="A548" s="29"/>
      <c r="B548" s="113"/>
      <c r="C548" s="114">
        <v>101</v>
      </c>
      <c r="D548" s="114" t="s">
        <v>97</v>
      </c>
      <c r="E548" s="115" t="s">
        <v>1306</v>
      </c>
      <c r="F548" s="184" t="s">
        <v>1307</v>
      </c>
      <c r="G548" s="117" t="s">
        <v>134</v>
      </c>
      <c r="H548" s="1165">
        <v>209</v>
      </c>
      <c r="I548" s="1165"/>
      <c r="J548" s="118"/>
      <c r="K548" s="119"/>
      <c r="L548" s="30"/>
      <c r="M548" s="1359"/>
      <c r="N548" s="152"/>
      <c r="O548" s="152"/>
      <c r="P548" s="152"/>
      <c r="Q548" s="152"/>
      <c r="R548" s="152"/>
      <c r="S548" s="29"/>
      <c r="T548" s="29"/>
      <c r="U548" s="29"/>
      <c r="V548" s="29"/>
      <c r="W548" s="29"/>
      <c r="AJ548" s="120" t="s">
        <v>194</v>
      </c>
      <c r="AL548" s="120" t="s">
        <v>97</v>
      </c>
      <c r="AM548" s="120" t="s">
        <v>102</v>
      </c>
      <c r="AQ548" s="18" t="s">
        <v>95</v>
      </c>
      <c r="AW548" s="121" t="e">
        <f>IF(#REF!="základná",J548,0)</f>
        <v>#REF!</v>
      </c>
      <c r="AX548" s="121" t="e">
        <f>IF(#REF!="znížená",J548,0)</f>
        <v>#REF!</v>
      </c>
      <c r="AY548" s="121" t="e">
        <f>IF(#REF!="zákl. prenesená",J548,0)</f>
        <v>#REF!</v>
      </c>
      <c r="AZ548" s="121" t="e">
        <f>IF(#REF!="zníž. prenesená",J548,0)</f>
        <v>#REF!</v>
      </c>
      <c r="BA548" s="121" t="e">
        <f>IF(#REF!="nulová",J548,0)</f>
        <v>#REF!</v>
      </c>
      <c r="BB548" s="18" t="s">
        <v>102</v>
      </c>
      <c r="BC548" s="121">
        <f>ROUND(I548*H548,2)</f>
        <v>0</v>
      </c>
      <c r="BD548" s="18" t="s">
        <v>194</v>
      </c>
      <c r="BE548" s="120" t="s">
        <v>1308</v>
      </c>
    </row>
    <row r="549" spans="1:57" s="13" customFormat="1">
      <c r="B549" s="122"/>
      <c r="D549" s="123" t="s">
        <v>103</v>
      </c>
      <c r="E549" s="124" t="s">
        <v>1</v>
      </c>
      <c r="F549" s="125" t="s">
        <v>1309</v>
      </c>
      <c r="H549" s="1174" t="s">
        <v>1</v>
      </c>
      <c r="I549" s="1166"/>
      <c r="L549" s="122"/>
      <c r="N549" s="1043"/>
      <c r="O549" s="1043"/>
      <c r="P549" s="1043"/>
      <c r="Q549" s="1043"/>
      <c r="R549" s="1043"/>
      <c r="AL549" s="124" t="s">
        <v>103</v>
      </c>
      <c r="AM549" s="124" t="s">
        <v>102</v>
      </c>
      <c r="AN549" s="13" t="s">
        <v>55</v>
      </c>
      <c r="AO549" s="13" t="s">
        <v>20</v>
      </c>
      <c r="AP549" s="13" t="s">
        <v>50</v>
      </c>
      <c r="AQ549" s="124" t="s">
        <v>95</v>
      </c>
    </row>
    <row r="550" spans="1:57" s="14" customFormat="1">
      <c r="B550" s="127"/>
      <c r="D550" s="123" t="s">
        <v>103</v>
      </c>
      <c r="E550" s="128" t="s">
        <v>1</v>
      </c>
      <c r="F550" s="129" t="s">
        <v>285</v>
      </c>
      <c r="H550" s="1172">
        <v>33</v>
      </c>
      <c r="I550" s="1167"/>
      <c r="L550" s="127"/>
      <c r="N550" s="1048"/>
      <c r="O550" s="1048"/>
      <c r="P550" s="1048"/>
      <c r="Q550" s="1048"/>
      <c r="R550" s="1048"/>
      <c r="AL550" s="128" t="s">
        <v>103</v>
      </c>
      <c r="AM550" s="128" t="s">
        <v>102</v>
      </c>
      <c r="AN550" s="14" t="s">
        <v>102</v>
      </c>
      <c r="AO550" s="14" t="s">
        <v>20</v>
      </c>
      <c r="AP550" s="14" t="s">
        <v>50</v>
      </c>
      <c r="AQ550" s="128" t="s">
        <v>95</v>
      </c>
    </row>
    <row r="551" spans="1:57" s="13" customFormat="1">
      <c r="B551" s="122"/>
      <c r="D551" s="123" t="s">
        <v>103</v>
      </c>
      <c r="E551" s="124" t="s">
        <v>1</v>
      </c>
      <c r="F551" s="125" t="s">
        <v>1310</v>
      </c>
      <c r="H551" s="1174" t="s">
        <v>1</v>
      </c>
      <c r="I551" s="1166"/>
      <c r="L551" s="122"/>
      <c r="N551" s="1043"/>
      <c r="O551" s="1043"/>
      <c r="P551" s="1043"/>
      <c r="Q551" s="1043"/>
      <c r="R551" s="1043"/>
      <c r="AL551" s="124" t="s">
        <v>103</v>
      </c>
      <c r="AM551" s="124" t="s">
        <v>102</v>
      </c>
      <c r="AN551" s="13" t="s">
        <v>55</v>
      </c>
      <c r="AO551" s="13" t="s">
        <v>20</v>
      </c>
      <c r="AP551" s="13" t="s">
        <v>50</v>
      </c>
      <c r="AQ551" s="124" t="s">
        <v>95</v>
      </c>
    </row>
    <row r="552" spans="1:57" s="14" customFormat="1">
      <c r="B552" s="127"/>
      <c r="D552" s="123" t="s">
        <v>103</v>
      </c>
      <c r="E552" s="128" t="s">
        <v>1</v>
      </c>
      <c r="F552" s="129" t="s">
        <v>1311</v>
      </c>
      <c r="H552" s="1172">
        <v>176</v>
      </c>
      <c r="I552" s="1167"/>
      <c r="L552" s="127"/>
      <c r="N552" s="1048"/>
      <c r="O552" s="1048"/>
      <c r="P552" s="1048"/>
      <c r="Q552" s="1048"/>
      <c r="R552" s="1048"/>
      <c r="AL552" s="128" t="s">
        <v>103</v>
      </c>
      <c r="AM552" s="128" t="s">
        <v>102</v>
      </c>
      <c r="AN552" s="14" t="s">
        <v>102</v>
      </c>
      <c r="AO552" s="14" t="s">
        <v>20</v>
      </c>
      <c r="AP552" s="14" t="s">
        <v>50</v>
      </c>
      <c r="AQ552" s="128" t="s">
        <v>95</v>
      </c>
    </row>
    <row r="553" spans="1:57" s="15" customFormat="1">
      <c r="B553" s="133"/>
      <c r="D553" s="123" t="s">
        <v>103</v>
      </c>
      <c r="E553" s="134" t="s">
        <v>1</v>
      </c>
      <c r="F553" s="135" t="s">
        <v>131</v>
      </c>
      <c r="H553" s="1173">
        <v>209</v>
      </c>
      <c r="I553" s="1168"/>
      <c r="L553" s="133"/>
      <c r="N553" s="1053"/>
      <c r="O553" s="1053"/>
      <c r="P553" s="1053"/>
      <c r="Q553" s="1053"/>
      <c r="R553" s="1053"/>
      <c r="AL553" s="134" t="s">
        <v>103</v>
      </c>
      <c r="AM553" s="134" t="s">
        <v>102</v>
      </c>
      <c r="AN553" s="15" t="s">
        <v>101</v>
      </c>
      <c r="AO553" s="15" t="s">
        <v>20</v>
      </c>
      <c r="AP553" s="15" t="s">
        <v>55</v>
      </c>
      <c r="AQ553" s="134" t="s">
        <v>95</v>
      </c>
    </row>
    <row r="554" spans="1:57" s="2" customFormat="1" ht="29.25" customHeight="1">
      <c r="A554" s="29"/>
      <c r="B554" s="113"/>
      <c r="C554" s="114">
        <v>102</v>
      </c>
      <c r="D554" s="114" t="s">
        <v>97</v>
      </c>
      <c r="E554" s="115" t="s">
        <v>904</v>
      </c>
      <c r="F554" s="116" t="s">
        <v>905</v>
      </c>
      <c r="G554" s="117" t="s">
        <v>416</v>
      </c>
      <c r="H554" s="1165"/>
      <c r="I554" s="1165">
        <v>4.5</v>
      </c>
      <c r="J554" s="118"/>
      <c r="K554" s="119"/>
      <c r="L554" s="30"/>
      <c r="M554" s="1359"/>
      <c r="N554" s="152"/>
      <c r="O554" s="152"/>
      <c r="P554" s="152"/>
      <c r="Q554" s="152"/>
      <c r="R554" s="152"/>
      <c r="S554" s="29"/>
      <c r="T554" s="29"/>
      <c r="U554" s="29"/>
      <c r="V554" s="29"/>
      <c r="W554" s="29"/>
      <c r="AJ554" s="120" t="s">
        <v>194</v>
      </c>
      <c r="AL554" s="120" t="s">
        <v>97</v>
      </c>
      <c r="AM554" s="120" t="s">
        <v>102</v>
      </c>
      <c r="AQ554" s="18" t="s">
        <v>95</v>
      </c>
      <c r="AW554" s="121" t="e">
        <f>IF(#REF!="základná",J554,0)</f>
        <v>#REF!</v>
      </c>
      <c r="AX554" s="121" t="e">
        <f>IF(#REF!="znížená",J554,0)</f>
        <v>#REF!</v>
      </c>
      <c r="AY554" s="121" t="e">
        <f>IF(#REF!="zákl. prenesená",J554,0)</f>
        <v>#REF!</v>
      </c>
      <c r="AZ554" s="121" t="e">
        <f>IF(#REF!="zníž. prenesená",J554,0)</f>
        <v>#REF!</v>
      </c>
      <c r="BA554" s="121" t="e">
        <f>IF(#REF!="nulová",J554,0)</f>
        <v>#REF!</v>
      </c>
      <c r="BB554" s="18" t="s">
        <v>102</v>
      </c>
      <c r="BC554" s="121">
        <f>ROUND(I554*H554,2)</f>
        <v>0</v>
      </c>
      <c r="BD554" s="18" t="s">
        <v>194</v>
      </c>
      <c r="BE554" s="120" t="s">
        <v>1312</v>
      </c>
    </row>
    <row r="555" spans="1:57" s="12" customFormat="1" ht="22.9" customHeight="1">
      <c r="B555" s="104"/>
      <c r="D555" s="105" t="s">
        <v>49</v>
      </c>
      <c r="E555" s="111" t="s">
        <v>1313</v>
      </c>
      <c r="F555" s="111" t="s">
        <v>1314</v>
      </c>
      <c r="I555" s="107"/>
      <c r="J555" s="112"/>
      <c r="L555" s="104"/>
      <c r="N555" s="1038"/>
      <c r="O555" s="1038"/>
      <c r="P555" s="1038"/>
      <c r="Q555" s="1038"/>
      <c r="R555" s="1038"/>
      <c r="AJ555" s="105" t="s">
        <v>102</v>
      </c>
      <c r="AL555" s="109" t="s">
        <v>49</v>
      </c>
      <c r="AM555" s="109" t="s">
        <v>55</v>
      </c>
      <c r="AQ555" s="105" t="s">
        <v>95</v>
      </c>
      <c r="BC555" s="110">
        <f>SUM(BC561:BC572)</f>
        <v>0</v>
      </c>
    </row>
    <row r="556" spans="1:57" s="12" customFormat="1" ht="55.5" customHeight="1">
      <c r="B556" s="104"/>
      <c r="C556" s="1196">
        <v>219</v>
      </c>
      <c r="D556" s="1150" t="s">
        <v>97</v>
      </c>
      <c r="E556" s="1151" t="s">
        <v>2697</v>
      </c>
      <c r="F556" s="1152" t="s">
        <v>2716</v>
      </c>
      <c r="G556" s="1153" t="s">
        <v>134</v>
      </c>
      <c r="H556" s="1158">
        <v>24</v>
      </c>
      <c r="I556" s="1165"/>
      <c r="J556" s="118"/>
      <c r="L556" s="104"/>
      <c r="N556" s="1038"/>
      <c r="O556" s="1406"/>
      <c r="P556" s="1038"/>
      <c r="Q556" s="1038"/>
      <c r="R556" s="1038"/>
      <c r="AJ556" s="105"/>
      <c r="AL556" s="109"/>
      <c r="AM556" s="109"/>
      <c r="AQ556" s="105"/>
      <c r="BC556" s="110"/>
    </row>
    <row r="557" spans="1:57" s="12" customFormat="1" ht="47.25" customHeight="1">
      <c r="B557" s="104"/>
      <c r="C557" s="1196">
        <v>220</v>
      </c>
      <c r="D557" s="1150" t="s">
        <v>97</v>
      </c>
      <c r="E557" s="1151" t="s">
        <v>2698</v>
      </c>
      <c r="F557" s="1152" t="s">
        <v>2717</v>
      </c>
      <c r="G557" s="1153" t="s">
        <v>268</v>
      </c>
      <c r="H557" s="1158">
        <v>2</v>
      </c>
      <c r="I557" s="1165"/>
      <c r="J557" s="118"/>
      <c r="L557" s="104"/>
      <c r="N557" s="1038"/>
      <c r="O557" s="1406"/>
      <c r="P557" s="1038"/>
      <c r="Q557" s="1038"/>
      <c r="R557" s="1038"/>
      <c r="AJ557" s="105"/>
      <c r="AL557" s="109"/>
      <c r="AM557" s="109"/>
      <c r="AQ557" s="105"/>
      <c r="BC557" s="110"/>
    </row>
    <row r="558" spans="1:57" s="12" customFormat="1" ht="40.5" customHeight="1">
      <c r="B558" s="104"/>
      <c r="C558" s="1196">
        <v>221</v>
      </c>
      <c r="D558" s="1269" t="s">
        <v>97</v>
      </c>
      <c r="E558" s="1270" t="s">
        <v>2645</v>
      </c>
      <c r="F558" s="1271" t="s">
        <v>2646</v>
      </c>
      <c r="G558" s="1269" t="s">
        <v>134</v>
      </c>
      <c r="H558" s="1272">
        <v>13.5</v>
      </c>
      <c r="I558" s="1165"/>
      <c r="J558" s="118"/>
      <c r="L558" s="104"/>
      <c r="N558" s="1038"/>
      <c r="O558" s="1416"/>
      <c r="P558" s="1038"/>
      <c r="Q558" s="1038"/>
      <c r="R558" s="1038"/>
      <c r="AJ558" s="105"/>
      <c r="AL558" s="109"/>
      <c r="AM558" s="109"/>
      <c r="AQ558" s="105"/>
      <c r="BC558" s="110"/>
    </row>
    <row r="559" spans="1:57" s="12" customFormat="1" ht="32.25" customHeight="1">
      <c r="B559" s="104"/>
      <c r="C559" s="1204">
        <v>222</v>
      </c>
      <c r="D559" s="1273" t="s">
        <v>265</v>
      </c>
      <c r="E559" s="1274" t="s">
        <v>2647</v>
      </c>
      <c r="F559" s="1275" t="s">
        <v>2648</v>
      </c>
      <c r="G559" s="1273" t="s">
        <v>268</v>
      </c>
      <c r="H559" s="1276">
        <v>5</v>
      </c>
      <c r="I559" s="1197"/>
      <c r="J559" s="1198"/>
      <c r="L559" s="104"/>
      <c r="N559" s="1038"/>
      <c r="O559" s="1413"/>
      <c r="P559" s="1038"/>
      <c r="Q559" s="1038"/>
      <c r="R559" s="1038"/>
      <c r="AJ559" s="105"/>
      <c r="AL559" s="109"/>
      <c r="AM559" s="109"/>
      <c r="AQ559" s="105"/>
      <c r="BC559" s="110"/>
    </row>
    <row r="560" spans="1:57" s="12" customFormat="1" ht="17.25" customHeight="1">
      <c r="B560" s="104"/>
      <c r="C560" s="1219"/>
      <c r="D560" s="1220"/>
      <c r="E560" s="1221"/>
      <c r="F560" s="1223" t="s">
        <v>2718</v>
      </c>
      <c r="G560" s="1220"/>
      <c r="H560" s="1222"/>
      <c r="I560" s="1197"/>
      <c r="J560" s="1198"/>
      <c r="L560" s="104"/>
      <c r="N560" s="1038"/>
      <c r="O560" s="1397"/>
      <c r="P560" s="1038"/>
      <c r="Q560" s="1038"/>
      <c r="R560" s="1038"/>
      <c r="AJ560" s="105"/>
      <c r="AL560" s="109"/>
      <c r="AM560" s="109"/>
      <c r="AQ560" s="105"/>
      <c r="BC560" s="110"/>
    </row>
    <row r="561" spans="1:57" s="2" customFormat="1" ht="43.5" customHeight="1">
      <c r="A561" s="29"/>
      <c r="B561" s="113"/>
      <c r="C561" s="114">
        <v>103</v>
      </c>
      <c r="D561" s="114" t="s">
        <v>97</v>
      </c>
      <c r="E561" s="115" t="s">
        <v>1315</v>
      </c>
      <c r="F561" s="116" t="s">
        <v>1316</v>
      </c>
      <c r="G561" s="117" t="s">
        <v>134</v>
      </c>
      <c r="H561" s="118">
        <v>1138.3</v>
      </c>
      <c r="I561" s="1165"/>
      <c r="J561" s="118"/>
      <c r="K561" s="119"/>
      <c r="L561" s="30"/>
      <c r="M561" s="1359"/>
      <c r="N561" s="152"/>
      <c r="O561" s="152"/>
      <c r="P561" s="152"/>
      <c r="Q561" s="152"/>
      <c r="R561" s="152"/>
      <c r="S561" s="29"/>
      <c r="T561" s="29"/>
      <c r="U561" s="29"/>
      <c r="V561" s="29"/>
      <c r="W561" s="29"/>
      <c r="AJ561" s="120" t="s">
        <v>194</v>
      </c>
      <c r="AL561" s="120" t="s">
        <v>97</v>
      </c>
      <c r="AM561" s="120" t="s">
        <v>102</v>
      </c>
      <c r="AQ561" s="18" t="s">
        <v>95</v>
      </c>
      <c r="AW561" s="121" t="e">
        <f>IF(#REF!="základná",J561,0)</f>
        <v>#REF!</v>
      </c>
      <c r="AX561" s="121" t="e">
        <f>IF(#REF!="znížená",J561,0)</f>
        <v>#REF!</v>
      </c>
      <c r="AY561" s="121" t="e">
        <f>IF(#REF!="zákl. prenesená",J561,0)</f>
        <v>#REF!</v>
      </c>
      <c r="AZ561" s="121" t="e">
        <f>IF(#REF!="zníž. prenesená",J561,0)</f>
        <v>#REF!</v>
      </c>
      <c r="BA561" s="121" t="e">
        <f>IF(#REF!="nulová",J561,0)</f>
        <v>#REF!</v>
      </c>
      <c r="BB561" s="18" t="s">
        <v>102</v>
      </c>
      <c r="BC561" s="121">
        <f>ROUND(I561*H561,2)</f>
        <v>0</v>
      </c>
      <c r="BD561" s="18" t="s">
        <v>194</v>
      </c>
      <c r="BE561" s="120" t="s">
        <v>1317</v>
      </c>
    </row>
    <row r="562" spans="1:57" s="2" customFormat="1" ht="31.5" customHeight="1">
      <c r="A562" s="29"/>
      <c r="B562" s="113"/>
      <c r="C562" s="114">
        <v>104</v>
      </c>
      <c r="D562" s="114" t="s">
        <v>97</v>
      </c>
      <c r="E562" s="115" t="s">
        <v>1318</v>
      </c>
      <c r="F562" s="116" t="s">
        <v>1319</v>
      </c>
      <c r="G562" s="117" t="s">
        <v>134</v>
      </c>
      <c r="H562" s="118">
        <v>1216.21</v>
      </c>
      <c r="I562" s="1165"/>
      <c r="J562" s="118"/>
      <c r="K562" s="119"/>
      <c r="L562" s="30"/>
      <c r="M562" s="1359"/>
      <c r="N562" s="152"/>
      <c r="O562" s="152"/>
      <c r="P562" s="152"/>
      <c r="Q562" s="152"/>
      <c r="R562" s="152"/>
      <c r="S562" s="29"/>
      <c r="T562" s="29"/>
      <c r="U562" s="29"/>
      <c r="V562" s="29"/>
      <c r="W562" s="29"/>
      <c r="AJ562" s="120" t="s">
        <v>194</v>
      </c>
      <c r="AL562" s="120" t="s">
        <v>97</v>
      </c>
      <c r="AM562" s="120" t="s">
        <v>102</v>
      </c>
      <c r="AQ562" s="18" t="s">
        <v>95</v>
      </c>
      <c r="AW562" s="121" t="e">
        <f>IF(#REF!="základná",J562,0)</f>
        <v>#REF!</v>
      </c>
      <c r="AX562" s="121" t="e">
        <f>IF(#REF!="znížená",J562,0)</f>
        <v>#REF!</v>
      </c>
      <c r="AY562" s="121" t="e">
        <f>IF(#REF!="zákl. prenesená",J562,0)</f>
        <v>#REF!</v>
      </c>
      <c r="AZ562" s="121" t="e">
        <f>IF(#REF!="zníž. prenesená",J562,0)</f>
        <v>#REF!</v>
      </c>
      <c r="BA562" s="121" t="e">
        <f>IF(#REF!="nulová",J562,0)</f>
        <v>#REF!</v>
      </c>
      <c r="BB562" s="18" t="s">
        <v>102</v>
      </c>
      <c r="BC562" s="121">
        <f>ROUND(I562*H562,2)</f>
        <v>0</v>
      </c>
      <c r="BD562" s="18" t="s">
        <v>194</v>
      </c>
      <c r="BE562" s="120" t="s">
        <v>1320</v>
      </c>
    </row>
    <row r="563" spans="1:57" s="13" customFormat="1">
      <c r="B563" s="122"/>
      <c r="D563" s="123" t="s">
        <v>103</v>
      </c>
      <c r="E563" s="124" t="s">
        <v>1</v>
      </c>
      <c r="F563" s="125" t="s">
        <v>994</v>
      </c>
      <c r="H563" s="124" t="s">
        <v>1</v>
      </c>
      <c r="I563" s="126"/>
      <c r="L563" s="122"/>
      <c r="N563" s="1043"/>
      <c r="O563" s="1043"/>
      <c r="P563" s="1043"/>
      <c r="Q563" s="1043"/>
      <c r="R563" s="1043"/>
      <c r="AL563" s="124" t="s">
        <v>103</v>
      </c>
      <c r="AM563" s="124" t="s">
        <v>102</v>
      </c>
      <c r="AN563" s="13" t="s">
        <v>55</v>
      </c>
      <c r="AO563" s="13" t="s">
        <v>20</v>
      </c>
      <c r="AP563" s="13" t="s">
        <v>50</v>
      </c>
      <c r="AQ563" s="124" t="s">
        <v>95</v>
      </c>
    </row>
    <row r="564" spans="1:57" s="14" customFormat="1">
      <c r="B564" s="127"/>
      <c r="D564" s="123" t="s">
        <v>103</v>
      </c>
      <c r="E564" s="128" t="s">
        <v>1</v>
      </c>
      <c r="F564" s="129" t="s">
        <v>1321</v>
      </c>
      <c r="H564" s="130">
        <v>850.1</v>
      </c>
      <c r="I564" s="131"/>
      <c r="L564" s="127"/>
      <c r="N564" s="1048"/>
      <c r="O564" s="1048"/>
      <c r="P564" s="1048"/>
      <c r="Q564" s="1048"/>
      <c r="R564" s="1048"/>
      <c r="AL564" s="128" t="s">
        <v>103</v>
      </c>
      <c r="AM564" s="128" t="s">
        <v>102</v>
      </c>
      <c r="AN564" s="14" t="s">
        <v>102</v>
      </c>
      <c r="AO564" s="14" t="s">
        <v>20</v>
      </c>
      <c r="AP564" s="14" t="s">
        <v>50</v>
      </c>
      <c r="AQ564" s="128" t="s">
        <v>95</v>
      </c>
    </row>
    <row r="565" spans="1:57" s="13" customFormat="1">
      <c r="B565" s="122"/>
      <c r="D565" s="123" t="s">
        <v>103</v>
      </c>
      <c r="E565" s="124" t="s">
        <v>1</v>
      </c>
      <c r="F565" s="125" t="s">
        <v>990</v>
      </c>
      <c r="H565" s="124" t="s">
        <v>1</v>
      </c>
      <c r="I565" s="126"/>
      <c r="L565" s="122"/>
      <c r="N565" s="1043"/>
      <c r="O565" s="1043"/>
      <c r="P565" s="1043"/>
      <c r="Q565" s="1043"/>
      <c r="R565" s="1043"/>
      <c r="AL565" s="124" t="s">
        <v>103</v>
      </c>
      <c r="AM565" s="124" t="s">
        <v>102</v>
      </c>
      <c r="AN565" s="13" t="s">
        <v>55</v>
      </c>
      <c r="AO565" s="13" t="s">
        <v>20</v>
      </c>
      <c r="AP565" s="13" t="s">
        <v>50</v>
      </c>
      <c r="AQ565" s="124" t="s">
        <v>95</v>
      </c>
    </row>
    <row r="566" spans="1:57" s="14" customFormat="1">
      <c r="B566" s="127"/>
      <c r="D566" s="123" t="s">
        <v>103</v>
      </c>
      <c r="E566" s="128" t="s">
        <v>1</v>
      </c>
      <c r="F566" s="129" t="s">
        <v>1322</v>
      </c>
      <c r="H566" s="130">
        <v>366.11</v>
      </c>
      <c r="I566" s="131"/>
      <c r="L566" s="127"/>
      <c r="N566" s="1048"/>
      <c r="O566" s="1048"/>
      <c r="P566" s="1048"/>
      <c r="Q566" s="1048"/>
      <c r="R566" s="1048"/>
      <c r="AL566" s="128" t="s">
        <v>103</v>
      </c>
      <c r="AM566" s="128" t="s">
        <v>102</v>
      </c>
      <c r="AN566" s="14" t="s">
        <v>102</v>
      </c>
      <c r="AO566" s="14" t="s">
        <v>20</v>
      </c>
      <c r="AP566" s="14" t="s">
        <v>50</v>
      </c>
      <c r="AQ566" s="128" t="s">
        <v>95</v>
      </c>
    </row>
    <row r="567" spans="1:57" s="15" customFormat="1">
      <c r="B567" s="133"/>
      <c r="D567" s="123" t="s">
        <v>103</v>
      </c>
      <c r="E567" s="134" t="s">
        <v>1</v>
      </c>
      <c r="F567" s="135" t="s">
        <v>131</v>
      </c>
      <c r="H567" s="136">
        <v>1216.21</v>
      </c>
      <c r="I567" s="137"/>
      <c r="L567" s="133"/>
      <c r="N567" s="1053"/>
      <c r="O567" s="1053"/>
      <c r="P567" s="1053"/>
      <c r="Q567" s="1053"/>
      <c r="R567" s="1053"/>
      <c r="AL567" s="134" t="s">
        <v>103</v>
      </c>
      <c r="AM567" s="134" t="s">
        <v>102</v>
      </c>
      <c r="AN567" s="15" t="s">
        <v>101</v>
      </c>
      <c r="AO567" s="15" t="s">
        <v>20</v>
      </c>
      <c r="AP567" s="15" t="s">
        <v>55</v>
      </c>
      <c r="AQ567" s="134" t="s">
        <v>95</v>
      </c>
    </row>
    <row r="568" spans="1:57" s="2" customFormat="1" ht="50.25" customHeight="1">
      <c r="A568" s="29"/>
      <c r="B568" s="113"/>
      <c r="C568" s="114">
        <v>105</v>
      </c>
      <c r="D568" s="114" t="s">
        <v>97</v>
      </c>
      <c r="E568" s="115" t="s">
        <v>1323</v>
      </c>
      <c r="F568" s="116" t="s">
        <v>1324</v>
      </c>
      <c r="G568" s="117" t="s">
        <v>140</v>
      </c>
      <c r="H568" s="1165">
        <v>32.32</v>
      </c>
      <c r="I568" s="1165"/>
      <c r="J568" s="118"/>
      <c r="K568" s="119"/>
      <c r="L568" s="30"/>
      <c r="M568" s="1359"/>
      <c r="N568" s="152"/>
      <c r="O568" s="152"/>
      <c r="P568" s="152"/>
      <c r="Q568" s="152"/>
      <c r="R568" s="152"/>
      <c r="S568" s="29"/>
      <c r="T568" s="29"/>
      <c r="U568" s="29"/>
      <c r="V568" s="29"/>
      <c r="W568" s="29"/>
      <c r="AJ568" s="120" t="s">
        <v>194</v>
      </c>
      <c r="AL568" s="120" t="s">
        <v>97</v>
      </c>
      <c r="AM568" s="120" t="s">
        <v>102</v>
      </c>
      <c r="AQ568" s="18" t="s">
        <v>95</v>
      </c>
      <c r="AW568" s="121" t="e">
        <f>IF(#REF!="základná",J568,0)</f>
        <v>#REF!</v>
      </c>
      <c r="AX568" s="121" t="e">
        <f>IF(#REF!="znížená",J568,0)</f>
        <v>#REF!</v>
      </c>
      <c r="AY568" s="121" t="e">
        <f>IF(#REF!="zákl. prenesená",J568,0)</f>
        <v>#REF!</v>
      </c>
      <c r="AZ568" s="121" t="e">
        <f>IF(#REF!="zníž. prenesená",J568,0)</f>
        <v>#REF!</v>
      </c>
      <c r="BA568" s="121" t="e">
        <f>IF(#REF!="nulová",J568,0)</f>
        <v>#REF!</v>
      </c>
      <c r="BB568" s="18" t="s">
        <v>102</v>
      </c>
      <c r="BC568" s="121">
        <f>ROUND(I568*H568,2)</f>
        <v>0</v>
      </c>
      <c r="BD568" s="18" t="s">
        <v>194</v>
      </c>
      <c r="BE568" s="120" t="s">
        <v>1325</v>
      </c>
    </row>
    <row r="569" spans="1:57" s="2" customFormat="1" ht="44.25" customHeight="1">
      <c r="A569" s="29"/>
      <c r="B569" s="113"/>
      <c r="C569" s="114">
        <v>106</v>
      </c>
      <c r="D569" s="114" t="s">
        <v>97</v>
      </c>
      <c r="E569" s="115" t="s">
        <v>1326</v>
      </c>
      <c r="F569" s="116" t="s">
        <v>1327</v>
      </c>
      <c r="G569" s="117" t="s">
        <v>140</v>
      </c>
      <c r="H569" s="1165">
        <v>49.5</v>
      </c>
      <c r="I569" s="1165"/>
      <c r="J569" s="118"/>
      <c r="K569" s="119"/>
      <c r="L569" s="30"/>
      <c r="M569" s="1359"/>
      <c r="N569" s="152"/>
      <c r="O569" s="152"/>
      <c r="P569" s="152"/>
      <c r="Q569" s="152"/>
      <c r="R569" s="152"/>
      <c r="S569" s="29"/>
      <c r="T569" s="29"/>
      <c r="U569" s="29"/>
      <c r="V569" s="29"/>
      <c r="W569" s="29"/>
      <c r="AJ569" s="120" t="s">
        <v>194</v>
      </c>
      <c r="AL569" s="120" t="s">
        <v>97</v>
      </c>
      <c r="AM569" s="120" t="s">
        <v>102</v>
      </c>
      <c r="AQ569" s="18" t="s">
        <v>95</v>
      </c>
      <c r="AW569" s="121" t="e">
        <f>IF(#REF!="základná",J569,0)</f>
        <v>#REF!</v>
      </c>
      <c r="AX569" s="121" t="e">
        <f>IF(#REF!="znížená",J569,0)</f>
        <v>#REF!</v>
      </c>
      <c r="AY569" s="121" t="e">
        <f>IF(#REF!="zákl. prenesená",J569,0)</f>
        <v>#REF!</v>
      </c>
      <c r="AZ569" s="121" t="e">
        <f>IF(#REF!="zníž. prenesená",J569,0)</f>
        <v>#REF!</v>
      </c>
      <c r="BA569" s="121" t="e">
        <f>IF(#REF!="nulová",J569,0)</f>
        <v>#REF!</v>
      </c>
      <c r="BB569" s="18" t="s">
        <v>102</v>
      </c>
      <c r="BC569" s="121">
        <f>ROUND(I569*H569,2)</f>
        <v>0</v>
      </c>
      <c r="BD569" s="18" t="s">
        <v>194</v>
      </c>
      <c r="BE569" s="120" t="s">
        <v>1328</v>
      </c>
    </row>
    <row r="570" spans="1:57" s="14" customFormat="1">
      <c r="B570" s="127"/>
      <c r="D570" s="123" t="s">
        <v>103</v>
      </c>
      <c r="E570" s="128" t="s">
        <v>1</v>
      </c>
      <c r="F570" s="129" t="s">
        <v>1329</v>
      </c>
      <c r="H570" s="1172">
        <v>49.5</v>
      </c>
      <c r="I570" s="1167"/>
      <c r="L570" s="127"/>
      <c r="N570" s="1048"/>
      <c r="O570" s="1048"/>
      <c r="P570" s="1048"/>
      <c r="Q570" s="1048"/>
      <c r="R570" s="1048"/>
      <c r="AL570" s="128" t="s">
        <v>103</v>
      </c>
      <c r="AM570" s="128" t="s">
        <v>102</v>
      </c>
      <c r="AN570" s="14" t="s">
        <v>102</v>
      </c>
      <c r="AO570" s="14" t="s">
        <v>20</v>
      </c>
      <c r="AP570" s="14" t="s">
        <v>55</v>
      </c>
      <c r="AQ570" s="128" t="s">
        <v>95</v>
      </c>
    </row>
    <row r="571" spans="1:57" s="14" customFormat="1" ht="28.5" customHeight="1">
      <c r="B571" s="127"/>
      <c r="C571" s="114">
        <v>223</v>
      </c>
      <c r="D571" s="1150" t="s">
        <v>97</v>
      </c>
      <c r="E571" s="1151" t="s">
        <v>2699</v>
      </c>
      <c r="F571" s="1152" t="s">
        <v>2700</v>
      </c>
      <c r="G571" s="1153" t="s">
        <v>416</v>
      </c>
      <c r="H571" s="1159"/>
      <c r="I571" s="1165">
        <v>4.5</v>
      </c>
      <c r="J571" s="118"/>
      <c r="L571" s="127"/>
      <c r="N571" s="1048"/>
      <c r="O571" s="1406"/>
      <c r="P571" s="1048"/>
      <c r="Q571" s="1048"/>
      <c r="R571" s="1048"/>
      <c r="AL571" s="128"/>
      <c r="AM571" s="128"/>
      <c r="AQ571" s="128"/>
    </row>
    <row r="572" spans="1:57" s="2" customFormat="1" ht="34.5" customHeight="1">
      <c r="A572" s="29"/>
      <c r="B572" s="113"/>
      <c r="C572" s="114">
        <v>107</v>
      </c>
      <c r="D572" s="114" t="s">
        <v>97</v>
      </c>
      <c r="E572" s="115" t="s">
        <v>1330</v>
      </c>
      <c r="F572" s="116" t="s">
        <v>2789</v>
      </c>
      <c r="G572" s="117" t="s">
        <v>416</v>
      </c>
      <c r="H572" s="1165"/>
      <c r="I572" s="1165">
        <v>1.2</v>
      </c>
      <c r="J572" s="118"/>
      <c r="K572" s="119"/>
      <c r="L572" s="30"/>
      <c r="M572" s="1359"/>
      <c r="N572" s="152"/>
      <c r="O572" s="1406"/>
      <c r="P572" s="152"/>
      <c r="Q572" s="152"/>
      <c r="R572" s="152"/>
      <c r="S572" s="29"/>
      <c r="T572" s="29"/>
      <c r="U572" s="29"/>
      <c r="V572" s="29"/>
      <c r="W572" s="29"/>
      <c r="AJ572" s="120" t="s">
        <v>194</v>
      </c>
      <c r="AL572" s="120" t="s">
        <v>97</v>
      </c>
      <c r="AM572" s="120" t="s">
        <v>102</v>
      </c>
      <c r="AQ572" s="18" t="s">
        <v>95</v>
      </c>
      <c r="AW572" s="121" t="e">
        <f>IF(#REF!="základná",J572,0)</f>
        <v>#REF!</v>
      </c>
      <c r="AX572" s="121" t="e">
        <f>IF(#REF!="znížená",J572,0)</f>
        <v>#REF!</v>
      </c>
      <c r="AY572" s="121" t="e">
        <f>IF(#REF!="zákl. prenesená",J572,0)</f>
        <v>#REF!</v>
      </c>
      <c r="AZ572" s="121" t="e">
        <f>IF(#REF!="zníž. prenesená",J572,0)</f>
        <v>#REF!</v>
      </c>
      <c r="BA572" s="121" t="e">
        <f>IF(#REF!="nulová",J572,0)</f>
        <v>#REF!</v>
      </c>
      <c r="BB572" s="18" t="s">
        <v>102</v>
      </c>
      <c r="BC572" s="121">
        <f>ROUND(I572*H572,2)</f>
        <v>0</v>
      </c>
      <c r="BD572" s="18" t="s">
        <v>194</v>
      </c>
      <c r="BE572" s="120" t="s">
        <v>1331</v>
      </c>
    </row>
    <row r="573" spans="1:57" s="12" customFormat="1" ht="22.9" customHeight="1">
      <c r="B573" s="104"/>
      <c r="D573" s="105" t="s">
        <v>49</v>
      </c>
      <c r="E573" s="111" t="s">
        <v>533</v>
      </c>
      <c r="F573" s="111" t="s">
        <v>534</v>
      </c>
      <c r="I573" s="107"/>
      <c r="J573" s="112"/>
      <c r="L573" s="104"/>
      <c r="N573" s="1038"/>
      <c r="O573" s="1038"/>
      <c r="P573" s="1038"/>
      <c r="Q573" s="1038"/>
      <c r="R573" s="1038"/>
      <c r="AJ573" s="105" t="s">
        <v>102</v>
      </c>
      <c r="AL573" s="109" t="s">
        <v>49</v>
      </c>
      <c r="AM573" s="109" t="s">
        <v>55</v>
      </c>
      <c r="AQ573" s="105" t="s">
        <v>95</v>
      </c>
      <c r="BC573" s="110">
        <f>SUM(BC574:BC596)</f>
        <v>0</v>
      </c>
    </row>
    <row r="574" spans="1:57" s="2" customFormat="1" ht="36.75" customHeight="1">
      <c r="A574" s="29"/>
      <c r="B574" s="113"/>
      <c r="C574" s="114">
        <v>108</v>
      </c>
      <c r="D574" s="114" t="s">
        <v>97</v>
      </c>
      <c r="E574" s="115" t="s">
        <v>536</v>
      </c>
      <c r="F574" s="116" t="s">
        <v>1332</v>
      </c>
      <c r="G574" s="117" t="s">
        <v>140</v>
      </c>
      <c r="H574" s="1165">
        <v>5.0999999999999996</v>
      </c>
      <c r="I574" s="1165"/>
      <c r="J574" s="118"/>
      <c r="K574" s="119"/>
      <c r="L574" s="30"/>
      <c r="M574" s="1359"/>
      <c r="N574" s="152"/>
      <c r="O574" s="152"/>
      <c r="P574" s="152"/>
      <c r="Q574" s="152"/>
      <c r="R574" s="152"/>
      <c r="S574" s="29"/>
      <c r="T574" s="29"/>
      <c r="U574" s="29"/>
      <c r="V574" s="29"/>
      <c r="W574" s="29"/>
      <c r="AJ574" s="120" t="s">
        <v>194</v>
      </c>
      <c r="AL574" s="120" t="s">
        <v>97</v>
      </c>
      <c r="AM574" s="120" t="s">
        <v>102</v>
      </c>
      <c r="AQ574" s="18" t="s">
        <v>95</v>
      </c>
      <c r="AW574" s="121" t="e">
        <f>IF(#REF!="základná",J574,0)</f>
        <v>#REF!</v>
      </c>
      <c r="AX574" s="121" t="e">
        <f>IF(#REF!="znížená",J574,0)</f>
        <v>#REF!</v>
      </c>
      <c r="AY574" s="121" t="e">
        <f>IF(#REF!="zákl. prenesená",J574,0)</f>
        <v>#REF!</v>
      </c>
      <c r="AZ574" s="121" t="e">
        <f>IF(#REF!="zníž. prenesená",J574,0)</f>
        <v>#REF!</v>
      </c>
      <c r="BA574" s="121" t="e">
        <f>IF(#REF!="nulová",J574,0)</f>
        <v>#REF!</v>
      </c>
      <c r="BB574" s="18" t="s">
        <v>102</v>
      </c>
      <c r="BC574" s="121">
        <f t="shared" ref="BC574:BC583" si="0">ROUND(I574*H574,2)</f>
        <v>0</v>
      </c>
      <c r="BD574" s="18" t="s">
        <v>194</v>
      </c>
      <c r="BE574" s="120" t="s">
        <v>1333</v>
      </c>
    </row>
    <row r="575" spans="1:57" s="2" customFormat="1" ht="34.5" customHeight="1">
      <c r="A575" s="29"/>
      <c r="B575" s="113"/>
      <c r="C575" s="114">
        <v>109</v>
      </c>
      <c r="D575" s="114" t="s">
        <v>97</v>
      </c>
      <c r="E575" s="115" t="s">
        <v>1334</v>
      </c>
      <c r="F575" s="116" t="s">
        <v>1335</v>
      </c>
      <c r="G575" s="117" t="s">
        <v>268</v>
      </c>
      <c r="H575" s="1165">
        <v>4</v>
      </c>
      <c r="I575" s="1165"/>
      <c r="J575" s="118"/>
      <c r="K575" s="119"/>
      <c r="L575" s="30"/>
      <c r="M575" s="1359"/>
      <c r="N575" s="152"/>
      <c r="O575" s="152"/>
      <c r="P575" s="152"/>
      <c r="Q575" s="152"/>
      <c r="R575" s="152"/>
      <c r="S575" s="29"/>
      <c r="T575" s="29"/>
      <c r="U575" s="29"/>
      <c r="V575" s="29"/>
      <c r="W575" s="29"/>
      <c r="AJ575" s="120" t="s">
        <v>194</v>
      </c>
      <c r="AL575" s="120" t="s">
        <v>97</v>
      </c>
      <c r="AM575" s="120" t="s">
        <v>102</v>
      </c>
      <c r="AQ575" s="18" t="s">
        <v>95</v>
      </c>
      <c r="AW575" s="121" t="e">
        <f>IF(#REF!="základná",J575,0)</f>
        <v>#REF!</v>
      </c>
      <c r="AX575" s="121" t="e">
        <f>IF(#REF!="znížená",J575,0)</f>
        <v>#REF!</v>
      </c>
      <c r="AY575" s="121" t="e">
        <f>IF(#REF!="zákl. prenesená",J575,0)</f>
        <v>#REF!</v>
      </c>
      <c r="AZ575" s="121" t="e">
        <f>IF(#REF!="zníž. prenesená",J575,0)</f>
        <v>#REF!</v>
      </c>
      <c r="BA575" s="121" t="e">
        <f>IF(#REF!="nulová",J575,0)</f>
        <v>#REF!</v>
      </c>
      <c r="BB575" s="18" t="s">
        <v>102</v>
      </c>
      <c r="BC575" s="121">
        <f t="shared" si="0"/>
        <v>0</v>
      </c>
      <c r="BD575" s="18" t="s">
        <v>194</v>
      </c>
      <c r="BE575" s="120" t="s">
        <v>1336</v>
      </c>
    </row>
    <row r="576" spans="1:57" s="2" customFormat="1" ht="48" customHeight="1">
      <c r="A576" s="29"/>
      <c r="B576" s="113"/>
      <c r="C576" s="114">
        <v>110</v>
      </c>
      <c r="D576" s="114" t="s">
        <v>97</v>
      </c>
      <c r="E576" s="115" t="s">
        <v>545</v>
      </c>
      <c r="F576" s="116" t="s">
        <v>2669</v>
      </c>
      <c r="G576" s="117" t="s">
        <v>268</v>
      </c>
      <c r="H576" s="1165">
        <v>2</v>
      </c>
      <c r="I576" s="1165"/>
      <c r="J576" s="118"/>
      <c r="K576" s="119"/>
      <c r="L576" s="30"/>
      <c r="M576" s="1359"/>
      <c r="N576" s="152"/>
      <c r="O576" s="152"/>
      <c r="P576" s="152"/>
      <c r="Q576" s="152"/>
      <c r="R576" s="152"/>
      <c r="S576" s="29"/>
      <c r="T576" s="29"/>
      <c r="U576" s="29"/>
      <c r="V576" s="29"/>
      <c r="W576" s="29"/>
      <c r="AJ576" s="120" t="s">
        <v>194</v>
      </c>
      <c r="AL576" s="120" t="s">
        <v>97</v>
      </c>
      <c r="AM576" s="120" t="s">
        <v>102</v>
      </c>
      <c r="AQ576" s="18" t="s">
        <v>95</v>
      </c>
      <c r="AW576" s="121" t="e">
        <f>IF(#REF!="základná",J576,0)</f>
        <v>#REF!</v>
      </c>
      <c r="AX576" s="121" t="e">
        <f>IF(#REF!="znížená",J576,0)</f>
        <v>#REF!</v>
      </c>
      <c r="AY576" s="121" t="e">
        <f>IF(#REF!="zákl. prenesená",J576,0)</f>
        <v>#REF!</v>
      </c>
      <c r="AZ576" s="121" t="e">
        <f>IF(#REF!="zníž. prenesená",J576,0)</f>
        <v>#REF!</v>
      </c>
      <c r="BA576" s="121" t="e">
        <f>IF(#REF!="nulová",J576,0)</f>
        <v>#REF!</v>
      </c>
      <c r="BB576" s="18" t="s">
        <v>102</v>
      </c>
      <c r="BC576" s="121">
        <f t="shared" si="0"/>
        <v>0</v>
      </c>
      <c r="BD576" s="18" t="s">
        <v>194</v>
      </c>
      <c r="BE576" s="120" t="s">
        <v>1337</v>
      </c>
    </row>
    <row r="577" spans="1:57" s="2" customFormat="1" ht="34.5" customHeight="1">
      <c r="A577" s="29"/>
      <c r="B577" s="113"/>
      <c r="C577" s="138">
        <v>111</v>
      </c>
      <c r="D577" s="138" t="s">
        <v>265</v>
      </c>
      <c r="E577" s="139" t="s">
        <v>548</v>
      </c>
      <c r="F577" s="140" t="s">
        <v>2670</v>
      </c>
      <c r="G577" s="141" t="s">
        <v>268</v>
      </c>
      <c r="H577" s="1170">
        <v>2</v>
      </c>
      <c r="I577" s="1170"/>
      <c r="J577" s="142"/>
      <c r="K577" s="143"/>
      <c r="L577" s="144"/>
      <c r="M577" s="1359"/>
      <c r="N577" s="152"/>
      <c r="O577" s="152"/>
      <c r="P577" s="152"/>
      <c r="Q577" s="152"/>
      <c r="R577" s="152"/>
      <c r="S577" s="29"/>
      <c r="T577" s="29"/>
      <c r="U577" s="29"/>
      <c r="V577" s="29"/>
      <c r="W577" s="29"/>
      <c r="AJ577" s="120" t="s">
        <v>273</v>
      </c>
      <c r="AL577" s="120" t="s">
        <v>265</v>
      </c>
      <c r="AM577" s="120" t="s">
        <v>102</v>
      </c>
      <c r="AQ577" s="18" t="s">
        <v>95</v>
      </c>
      <c r="AW577" s="121" t="e">
        <f>IF(#REF!="základná",J577,0)</f>
        <v>#REF!</v>
      </c>
      <c r="AX577" s="121" t="e">
        <f>IF(#REF!="znížená",J577,0)</f>
        <v>#REF!</v>
      </c>
      <c r="AY577" s="121" t="e">
        <f>IF(#REF!="zákl. prenesená",J577,0)</f>
        <v>#REF!</v>
      </c>
      <c r="AZ577" s="121" t="e">
        <f>IF(#REF!="zníž. prenesená",J577,0)</f>
        <v>#REF!</v>
      </c>
      <c r="BA577" s="121" t="e">
        <f>IF(#REF!="nulová",J577,0)</f>
        <v>#REF!</v>
      </c>
      <c r="BB577" s="18" t="s">
        <v>102</v>
      </c>
      <c r="BC577" s="121">
        <f t="shared" si="0"/>
        <v>0</v>
      </c>
      <c r="BD577" s="18" t="s">
        <v>194</v>
      </c>
      <c r="BE577" s="120" t="s">
        <v>1338</v>
      </c>
    </row>
    <row r="578" spans="1:57" s="2" customFormat="1" ht="29.25" customHeight="1">
      <c r="A578" s="29"/>
      <c r="B578" s="113"/>
      <c r="C578" s="114">
        <v>112</v>
      </c>
      <c r="D578" s="114" t="s">
        <v>97</v>
      </c>
      <c r="E578" s="115" t="s">
        <v>1339</v>
      </c>
      <c r="F578" s="116" t="s">
        <v>1340</v>
      </c>
      <c r="G578" s="117" t="s">
        <v>268</v>
      </c>
      <c r="H578" s="1165">
        <v>4</v>
      </c>
      <c r="I578" s="1165"/>
      <c r="J578" s="118"/>
      <c r="K578" s="119"/>
      <c r="L578" s="30"/>
      <c r="M578" s="1359"/>
      <c r="N578" s="152"/>
      <c r="O578" s="152"/>
      <c r="P578" s="152"/>
      <c r="Q578" s="152"/>
      <c r="R578" s="152"/>
      <c r="S578" s="29"/>
      <c r="T578" s="29"/>
      <c r="U578" s="29"/>
      <c r="V578" s="29"/>
      <c r="W578" s="29"/>
      <c r="AJ578" s="120" t="s">
        <v>194</v>
      </c>
      <c r="AL578" s="120" t="s">
        <v>97</v>
      </c>
      <c r="AM578" s="120" t="s">
        <v>102</v>
      </c>
      <c r="AQ578" s="18" t="s">
        <v>95</v>
      </c>
      <c r="AW578" s="121" t="e">
        <f>IF(#REF!="základná",J578,0)</f>
        <v>#REF!</v>
      </c>
      <c r="AX578" s="121" t="e">
        <f>IF(#REF!="znížená",J578,0)</f>
        <v>#REF!</v>
      </c>
      <c r="AY578" s="121" t="e">
        <f>IF(#REF!="zákl. prenesená",J578,0)</f>
        <v>#REF!</v>
      </c>
      <c r="AZ578" s="121" t="e">
        <f>IF(#REF!="zníž. prenesená",J578,0)</f>
        <v>#REF!</v>
      </c>
      <c r="BA578" s="121" t="e">
        <f>IF(#REF!="nulová",J578,0)</f>
        <v>#REF!</v>
      </c>
      <c r="BB578" s="18" t="s">
        <v>102</v>
      </c>
      <c r="BC578" s="121">
        <f t="shared" si="0"/>
        <v>0</v>
      </c>
      <c r="BD578" s="18" t="s">
        <v>194</v>
      </c>
      <c r="BE578" s="120" t="s">
        <v>1341</v>
      </c>
    </row>
    <row r="579" spans="1:57" s="2" customFormat="1" ht="27" customHeight="1">
      <c r="A579" s="29"/>
      <c r="B579" s="113"/>
      <c r="C579" s="114">
        <v>113</v>
      </c>
      <c r="D579" s="114" t="s">
        <v>97</v>
      </c>
      <c r="E579" s="115" t="s">
        <v>1342</v>
      </c>
      <c r="F579" s="116" t="s">
        <v>1343</v>
      </c>
      <c r="G579" s="117" t="s">
        <v>140</v>
      </c>
      <c r="H579" s="1165">
        <v>94</v>
      </c>
      <c r="I579" s="1165"/>
      <c r="J579" s="118"/>
      <c r="K579" s="119"/>
      <c r="L579" s="30"/>
      <c r="M579" s="1359"/>
      <c r="N579" s="152"/>
      <c r="O579" s="152"/>
      <c r="P579" s="152"/>
      <c r="Q579" s="152"/>
      <c r="R579" s="152"/>
      <c r="S579" s="29"/>
      <c r="T579" s="29"/>
      <c r="U579" s="29"/>
      <c r="V579" s="29"/>
      <c r="W579" s="29"/>
      <c r="AJ579" s="120" t="s">
        <v>194</v>
      </c>
      <c r="AL579" s="120" t="s">
        <v>97</v>
      </c>
      <c r="AM579" s="120" t="s">
        <v>102</v>
      </c>
      <c r="AQ579" s="18" t="s">
        <v>95</v>
      </c>
      <c r="AW579" s="121" t="e">
        <f>IF(#REF!="základná",J579,0)</f>
        <v>#REF!</v>
      </c>
      <c r="AX579" s="121" t="e">
        <f>IF(#REF!="znížená",J579,0)</f>
        <v>#REF!</v>
      </c>
      <c r="AY579" s="121" t="e">
        <f>IF(#REF!="zákl. prenesená",J579,0)</f>
        <v>#REF!</v>
      </c>
      <c r="AZ579" s="121" t="e">
        <f>IF(#REF!="zníž. prenesená",J579,0)</f>
        <v>#REF!</v>
      </c>
      <c r="BA579" s="121" t="e">
        <f>IF(#REF!="nulová",J579,0)</f>
        <v>#REF!</v>
      </c>
      <c r="BB579" s="18" t="s">
        <v>102</v>
      </c>
      <c r="BC579" s="121">
        <f t="shared" si="0"/>
        <v>0</v>
      </c>
      <c r="BD579" s="18" t="s">
        <v>194</v>
      </c>
      <c r="BE579" s="120" t="s">
        <v>1344</v>
      </c>
    </row>
    <row r="580" spans="1:57" s="2" customFormat="1" ht="27.75" customHeight="1">
      <c r="A580" s="29"/>
      <c r="B580" s="113"/>
      <c r="C580" s="114">
        <v>114</v>
      </c>
      <c r="D580" s="114" t="s">
        <v>97</v>
      </c>
      <c r="E580" s="115" t="s">
        <v>558</v>
      </c>
      <c r="F580" s="116" t="s">
        <v>559</v>
      </c>
      <c r="G580" s="117" t="s">
        <v>140</v>
      </c>
      <c r="H580" s="1165">
        <v>94</v>
      </c>
      <c r="I580" s="1165"/>
      <c r="J580" s="118"/>
      <c r="K580" s="119"/>
      <c r="L580" s="30"/>
      <c r="M580" s="1359"/>
      <c r="N580" s="152"/>
      <c r="O580" s="152"/>
      <c r="P580" s="152"/>
      <c r="Q580" s="152"/>
      <c r="R580" s="152"/>
      <c r="S580" s="29"/>
      <c r="T580" s="29"/>
      <c r="U580" s="29"/>
      <c r="V580" s="29"/>
      <c r="W580" s="29"/>
      <c r="AJ580" s="120" t="s">
        <v>194</v>
      </c>
      <c r="AL580" s="120" t="s">
        <v>97</v>
      </c>
      <c r="AM580" s="120" t="s">
        <v>102</v>
      </c>
      <c r="AQ580" s="18" t="s">
        <v>95</v>
      </c>
      <c r="AW580" s="121" t="e">
        <f>IF(#REF!="základná",J580,0)</f>
        <v>#REF!</v>
      </c>
      <c r="AX580" s="121" t="e">
        <f>IF(#REF!="znížená",J580,0)</f>
        <v>#REF!</v>
      </c>
      <c r="AY580" s="121" t="e">
        <f>IF(#REF!="zákl. prenesená",J580,0)</f>
        <v>#REF!</v>
      </c>
      <c r="AZ580" s="121" t="e">
        <f>IF(#REF!="zníž. prenesená",J580,0)</f>
        <v>#REF!</v>
      </c>
      <c r="BA580" s="121" t="e">
        <f>IF(#REF!="nulová",J580,0)</f>
        <v>#REF!</v>
      </c>
      <c r="BB580" s="18" t="s">
        <v>102</v>
      </c>
      <c r="BC580" s="121">
        <f t="shared" si="0"/>
        <v>0</v>
      </c>
      <c r="BD580" s="18" t="s">
        <v>194</v>
      </c>
      <c r="BE580" s="120" t="s">
        <v>1345</v>
      </c>
    </row>
    <row r="581" spans="1:57" s="2" customFormat="1" ht="33" customHeight="1">
      <c r="A581" s="29"/>
      <c r="B581" s="113"/>
      <c r="C581" s="114">
        <v>115</v>
      </c>
      <c r="D581" s="114" t="s">
        <v>97</v>
      </c>
      <c r="E581" s="115" t="s">
        <v>1346</v>
      </c>
      <c r="F581" s="116" t="s">
        <v>1347</v>
      </c>
      <c r="G581" s="117" t="s">
        <v>140</v>
      </c>
      <c r="H581" s="1165">
        <v>159.19999999999999</v>
      </c>
      <c r="I581" s="1165"/>
      <c r="J581" s="118"/>
      <c r="K581" s="119"/>
      <c r="L581" s="30"/>
      <c r="M581" s="1359"/>
      <c r="N581" s="152"/>
      <c r="O581" s="152"/>
      <c r="P581" s="152"/>
      <c r="Q581" s="152"/>
      <c r="R581" s="152"/>
      <c r="S581" s="29"/>
      <c r="T581" s="29"/>
      <c r="U581" s="29"/>
      <c r="V581" s="29"/>
      <c r="W581" s="29"/>
      <c r="AJ581" s="120" t="s">
        <v>194</v>
      </c>
      <c r="AL581" s="120" t="s">
        <v>97</v>
      </c>
      <c r="AM581" s="120" t="s">
        <v>102</v>
      </c>
      <c r="AQ581" s="18" t="s">
        <v>95</v>
      </c>
      <c r="AW581" s="121" t="e">
        <f>IF(#REF!="základná",J581,0)</f>
        <v>#REF!</v>
      </c>
      <c r="AX581" s="121" t="e">
        <f>IF(#REF!="znížená",J581,0)</f>
        <v>#REF!</v>
      </c>
      <c r="AY581" s="121" t="e">
        <f>IF(#REF!="zákl. prenesená",J581,0)</f>
        <v>#REF!</v>
      </c>
      <c r="AZ581" s="121" t="e">
        <f>IF(#REF!="zníž. prenesená",J581,0)</f>
        <v>#REF!</v>
      </c>
      <c r="BA581" s="121" t="e">
        <f>IF(#REF!="nulová",J581,0)</f>
        <v>#REF!</v>
      </c>
      <c r="BB581" s="18" t="s">
        <v>102</v>
      </c>
      <c r="BC581" s="121">
        <f t="shared" si="0"/>
        <v>0</v>
      </c>
      <c r="BD581" s="18" t="s">
        <v>194</v>
      </c>
      <c r="BE581" s="120" t="s">
        <v>1348</v>
      </c>
    </row>
    <row r="582" spans="1:57" s="2" customFormat="1" ht="42" customHeight="1">
      <c r="A582" s="29"/>
      <c r="B582" s="113"/>
      <c r="C582" s="114">
        <v>116</v>
      </c>
      <c r="D582" s="114" t="s">
        <v>97</v>
      </c>
      <c r="E582" s="115" t="s">
        <v>1349</v>
      </c>
      <c r="F582" s="116" t="s">
        <v>1350</v>
      </c>
      <c r="G582" s="117" t="s">
        <v>140</v>
      </c>
      <c r="H582" s="1165">
        <v>2.6</v>
      </c>
      <c r="I582" s="1165"/>
      <c r="J582" s="118"/>
      <c r="K582" s="119"/>
      <c r="L582" s="30"/>
      <c r="M582" s="1359"/>
      <c r="N582" s="152"/>
      <c r="O582" s="152"/>
      <c r="P582" s="152"/>
      <c r="Q582" s="152"/>
      <c r="R582" s="152"/>
      <c r="S582" s="29"/>
      <c r="T582" s="29"/>
      <c r="U582" s="29"/>
      <c r="V582" s="29"/>
      <c r="W582" s="29"/>
      <c r="AJ582" s="120" t="s">
        <v>194</v>
      </c>
      <c r="AL582" s="120" t="s">
        <v>97</v>
      </c>
      <c r="AM582" s="120" t="s">
        <v>102</v>
      </c>
      <c r="AQ582" s="18" t="s">
        <v>95</v>
      </c>
      <c r="AW582" s="121" t="e">
        <f>IF(#REF!="základná",J582,0)</f>
        <v>#REF!</v>
      </c>
      <c r="AX582" s="121" t="e">
        <f>IF(#REF!="znížená",J582,0)</f>
        <v>#REF!</v>
      </c>
      <c r="AY582" s="121" t="e">
        <f>IF(#REF!="zákl. prenesená",J582,0)</f>
        <v>#REF!</v>
      </c>
      <c r="AZ582" s="121" t="e">
        <f>IF(#REF!="zníž. prenesená",J582,0)</f>
        <v>#REF!</v>
      </c>
      <c r="BA582" s="121" t="e">
        <f>IF(#REF!="nulová",J582,0)</f>
        <v>#REF!</v>
      </c>
      <c r="BB582" s="18" t="s">
        <v>102</v>
      </c>
      <c r="BC582" s="121">
        <f t="shared" si="0"/>
        <v>0</v>
      </c>
      <c r="BD582" s="18" t="s">
        <v>194</v>
      </c>
      <c r="BE582" s="120" t="s">
        <v>1351</v>
      </c>
    </row>
    <row r="583" spans="1:57" s="2" customFormat="1" ht="24.2" customHeight="1">
      <c r="A583" s="29"/>
      <c r="B583" s="113"/>
      <c r="C583" s="114">
        <v>117</v>
      </c>
      <c r="D583" s="114" t="s">
        <v>97</v>
      </c>
      <c r="E583" s="115" t="s">
        <v>572</v>
      </c>
      <c r="F583" s="116" t="s">
        <v>573</v>
      </c>
      <c r="G583" s="117" t="s">
        <v>140</v>
      </c>
      <c r="H583" s="1165">
        <v>159.19999999999999</v>
      </c>
      <c r="I583" s="1165"/>
      <c r="J583" s="118"/>
      <c r="K583" s="119"/>
      <c r="L583" s="30"/>
      <c r="M583" s="1359"/>
      <c r="N583" s="152"/>
      <c r="O583" s="152"/>
      <c r="P583" s="152"/>
      <c r="Q583" s="152"/>
      <c r="R583" s="152"/>
      <c r="S583" s="29"/>
      <c r="T583" s="29"/>
      <c r="U583" s="29"/>
      <c r="V583" s="29"/>
      <c r="W583" s="29"/>
      <c r="AJ583" s="120" t="s">
        <v>194</v>
      </c>
      <c r="AL583" s="120" t="s">
        <v>97</v>
      </c>
      <c r="AM583" s="120" t="s">
        <v>102</v>
      </c>
      <c r="AQ583" s="18" t="s">
        <v>95</v>
      </c>
      <c r="AW583" s="121" t="e">
        <f>IF(#REF!="základná",J583,0)</f>
        <v>#REF!</v>
      </c>
      <c r="AX583" s="121" t="e">
        <f>IF(#REF!="znížená",J583,0)</f>
        <v>#REF!</v>
      </c>
      <c r="AY583" s="121" t="e">
        <f>IF(#REF!="zákl. prenesená",J583,0)</f>
        <v>#REF!</v>
      </c>
      <c r="AZ583" s="121" t="e">
        <f>IF(#REF!="zníž. prenesená",J583,0)</f>
        <v>#REF!</v>
      </c>
      <c r="BA583" s="121" t="e">
        <f>IF(#REF!="nulová",J583,0)</f>
        <v>#REF!</v>
      </c>
      <c r="BB583" s="18" t="s">
        <v>102</v>
      </c>
      <c r="BC583" s="121">
        <f t="shared" si="0"/>
        <v>0</v>
      </c>
      <c r="BD583" s="18" t="s">
        <v>194</v>
      </c>
      <c r="BE583" s="120" t="s">
        <v>1352</v>
      </c>
    </row>
    <row r="584" spans="1:57" s="14" customFormat="1">
      <c r="B584" s="127"/>
      <c r="D584" s="123" t="s">
        <v>103</v>
      </c>
      <c r="E584" s="128" t="s">
        <v>1</v>
      </c>
      <c r="F584" s="129" t="s">
        <v>1353</v>
      </c>
      <c r="H584" s="1172">
        <v>159.19999999999999</v>
      </c>
      <c r="I584" s="1167"/>
      <c r="L584" s="127"/>
      <c r="N584" s="1048"/>
      <c r="O584" s="1048"/>
      <c r="P584" s="1048"/>
      <c r="Q584" s="1048"/>
      <c r="R584" s="1048"/>
      <c r="AL584" s="128" t="s">
        <v>103</v>
      </c>
      <c r="AM584" s="128" t="s">
        <v>102</v>
      </c>
      <c r="AN584" s="14" t="s">
        <v>102</v>
      </c>
      <c r="AO584" s="14" t="s">
        <v>20</v>
      </c>
      <c r="AP584" s="14" t="s">
        <v>55</v>
      </c>
      <c r="AQ584" s="128" t="s">
        <v>95</v>
      </c>
    </row>
    <row r="585" spans="1:57" s="2" customFormat="1" ht="41.25" customHeight="1">
      <c r="A585" s="29"/>
      <c r="B585" s="113"/>
      <c r="C585" s="114">
        <v>118</v>
      </c>
      <c r="D585" s="114" t="s">
        <v>97</v>
      </c>
      <c r="E585" s="115" t="s">
        <v>576</v>
      </c>
      <c r="F585" s="116" t="s">
        <v>1354</v>
      </c>
      <c r="G585" s="117" t="s">
        <v>268</v>
      </c>
      <c r="H585" s="1165">
        <v>5</v>
      </c>
      <c r="I585" s="1165"/>
      <c r="J585" s="118"/>
      <c r="K585" s="119"/>
      <c r="L585" s="30"/>
      <c r="M585" s="1359"/>
      <c r="N585" s="152"/>
      <c r="O585" s="152"/>
      <c r="P585" s="152"/>
      <c r="Q585" s="152"/>
      <c r="R585" s="152"/>
      <c r="S585" s="29"/>
      <c r="T585" s="29"/>
      <c r="U585" s="29"/>
      <c r="V585" s="29"/>
      <c r="W585" s="29"/>
      <c r="AJ585" s="120" t="s">
        <v>194</v>
      </c>
      <c r="AL585" s="120" t="s">
        <v>97</v>
      </c>
      <c r="AM585" s="120" t="s">
        <v>102</v>
      </c>
      <c r="AQ585" s="18" t="s">
        <v>95</v>
      </c>
      <c r="AW585" s="121" t="e">
        <f>IF(#REF!="základná",J585,0)</f>
        <v>#REF!</v>
      </c>
      <c r="AX585" s="121" t="e">
        <f>IF(#REF!="znížená",J585,0)</f>
        <v>#REF!</v>
      </c>
      <c r="AY585" s="121" t="e">
        <f>IF(#REF!="zákl. prenesená",J585,0)</f>
        <v>#REF!</v>
      </c>
      <c r="AZ585" s="121" t="e">
        <f>IF(#REF!="zníž. prenesená",J585,0)</f>
        <v>#REF!</v>
      </c>
      <c r="BA585" s="121" t="e">
        <f>IF(#REF!="nulová",J585,0)</f>
        <v>#REF!</v>
      </c>
      <c r="BB585" s="18" t="s">
        <v>102</v>
      </c>
      <c r="BC585" s="121">
        <f>ROUND(I585*H585,2)</f>
        <v>0</v>
      </c>
      <c r="BD585" s="18" t="s">
        <v>194</v>
      </c>
      <c r="BE585" s="120" t="s">
        <v>1355</v>
      </c>
    </row>
    <row r="586" spans="1:57" s="13" customFormat="1">
      <c r="B586" s="122"/>
      <c r="D586" s="123" t="s">
        <v>103</v>
      </c>
      <c r="E586" s="124" t="s">
        <v>1</v>
      </c>
      <c r="F586" s="125" t="s">
        <v>1356</v>
      </c>
      <c r="H586" s="1174" t="s">
        <v>1</v>
      </c>
      <c r="I586" s="1166"/>
      <c r="L586" s="122"/>
      <c r="N586" s="1043"/>
      <c r="O586" s="1043"/>
      <c r="P586" s="1043"/>
      <c r="Q586" s="1043"/>
      <c r="R586" s="1043"/>
      <c r="AL586" s="124" t="s">
        <v>103</v>
      </c>
      <c r="AM586" s="124" t="s">
        <v>102</v>
      </c>
      <c r="AN586" s="13" t="s">
        <v>55</v>
      </c>
      <c r="AO586" s="13" t="s">
        <v>20</v>
      </c>
      <c r="AP586" s="13" t="s">
        <v>50</v>
      </c>
      <c r="AQ586" s="124" t="s">
        <v>95</v>
      </c>
    </row>
    <row r="587" spans="1:57" s="14" customFormat="1">
      <c r="B587" s="127"/>
      <c r="D587" s="123" t="s">
        <v>103</v>
      </c>
      <c r="E587" s="128" t="s">
        <v>1</v>
      </c>
      <c r="F587" s="129" t="s">
        <v>101</v>
      </c>
      <c r="H587" s="1172">
        <v>4</v>
      </c>
      <c r="I587" s="1167"/>
      <c r="L587" s="127"/>
      <c r="N587" s="1048"/>
      <c r="O587" s="1048"/>
      <c r="P587" s="1048"/>
      <c r="Q587" s="1048"/>
      <c r="R587" s="1048"/>
      <c r="AL587" s="128" t="s">
        <v>103</v>
      </c>
      <c r="AM587" s="128" t="s">
        <v>102</v>
      </c>
      <c r="AN587" s="14" t="s">
        <v>102</v>
      </c>
      <c r="AO587" s="14" t="s">
        <v>20</v>
      </c>
      <c r="AP587" s="14" t="s">
        <v>50</v>
      </c>
      <c r="AQ587" s="128" t="s">
        <v>95</v>
      </c>
    </row>
    <row r="588" spans="1:57" s="13" customFormat="1">
      <c r="B588" s="122"/>
      <c r="D588" s="123" t="s">
        <v>103</v>
      </c>
      <c r="E588" s="124" t="s">
        <v>1</v>
      </c>
      <c r="F588" s="125" t="s">
        <v>1357</v>
      </c>
      <c r="H588" s="1174" t="s">
        <v>1</v>
      </c>
      <c r="I588" s="1166"/>
      <c r="L588" s="122"/>
      <c r="N588" s="1043"/>
      <c r="O588" s="1043"/>
      <c r="P588" s="1043"/>
      <c r="Q588" s="1043"/>
      <c r="R588" s="1043"/>
      <c r="AL588" s="124" t="s">
        <v>103</v>
      </c>
      <c r="AM588" s="124" t="s">
        <v>102</v>
      </c>
      <c r="AN588" s="13" t="s">
        <v>55</v>
      </c>
      <c r="AO588" s="13" t="s">
        <v>20</v>
      </c>
      <c r="AP588" s="13" t="s">
        <v>50</v>
      </c>
      <c r="AQ588" s="124" t="s">
        <v>95</v>
      </c>
    </row>
    <row r="589" spans="1:57" s="14" customFormat="1">
      <c r="B589" s="127"/>
      <c r="D589" s="123" t="s">
        <v>103</v>
      </c>
      <c r="E589" s="128" t="s">
        <v>1</v>
      </c>
      <c r="F589" s="129" t="s">
        <v>55</v>
      </c>
      <c r="H589" s="1172">
        <v>1</v>
      </c>
      <c r="I589" s="1167"/>
      <c r="L589" s="127"/>
      <c r="N589" s="1048"/>
      <c r="O589" s="1048"/>
      <c r="P589" s="1048"/>
      <c r="Q589" s="1048"/>
      <c r="R589" s="1048"/>
      <c r="AL589" s="128" t="s">
        <v>103</v>
      </c>
      <c r="AM589" s="128" t="s">
        <v>102</v>
      </c>
      <c r="AN589" s="14" t="s">
        <v>102</v>
      </c>
      <c r="AO589" s="14" t="s">
        <v>20</v>
      </c>
      <c r="AP589" s="14" t="s">
        <v>50</v>
      </c>
      <c r="AQ589" s="128" t="s">
        <v>95</v>
      </c>
    </row>
    <row r="590" spans="1:57" s="15" customFormat="1">
      <c r="B590" s="133"/>
      <c r="D590" s="123" t="s">
        <v>103</v>
      </c>
      <c r="E590" s="134" t="s">
        <v>1</v>
      </c>
      <c r="F590" s="135" t="s">
        <v>131</v>
      </c>
      <c r="H590" s="1173">
        <v>5</v>
      </c>
      <c r="I590" s="1168"/>
      <c r="L590" s="133"/>
      <c r="N590" s="1053"/>
      <c r="O590" s="1053"/>
      <c r="P590" s="1053"/>
      <c r="Q590" s="1053"/>
      <c r="R590" s="1053"/>
      <c r="AL590" s="134" t="s">
        <v>103</v>
      </c>
      <c r="AM590" s="134" t="s">
        <v>102</v>
      </c>
      <c r="AN590" s="15" t="s">
        <v>101</v>
      </c>
      <c r="AO590" s="15" t="s">
        <v>20</v>
      </c>
      <c r="AP590" s="15" t="s">
        <v>55</v>
      </c>
      <c r="AQ590" s="134" t="s">
        <v>95</v>
      </c>
    </row>
    <row r="591" spans="1:57" s="2" customFormat="1" ht="32.25" customHeight="1">
      <c r="A591" s="29"/>
      <c r="B591" s="113"/>
      <c r="C591" s="138">
        <v>119</v>
      </c>
      <c r="D591" s="138" t="s">
        <v>265</v>
      </c>
      <c r="E591" s="139" t="s">
        <v>579</v>
      </c>
      <c r="F591" s="140" t="s">
        <v>2671</v>
      </c>
      <c r="G591" s="141" t="s">
        <v>268</v>
      </c>
      <c r="H591" s="1170">
        <v>1</v>
      </c>
      <c r="I591" s="1170"/>
      <c r="J591" s="142"/>
      <c r="K591" s="143"/>
      <c r="L591" s="144"/>
      <c r="M591" s="1359"/>
      <c r="N591" s="152"/>
      <c r="O591" s="152"/>
      <c r="P591" s="152"/>
      <c r="Q591" s="152"/>
      <c r="R591" s="152"/>
      <c r="S591" s="29"/>
      <c r="T591" s="29"/>
      <c r="U591" s="29"/>
      <c r="V591" s="29"/>
      <c r="W591" s="29"/>
      <c r="AJ591" s="120" t="s">
        <v>273</v>
      </c>
      <c r="AL591" s="120" t="s">
        <v>265</v>
      </c>
      <c r="AM591" s="120" t="s">
        <v>102</v>
      </c>
      <c r="AQ591" s="18" t="s">
        <v>95</v>
      </c>
      <c r="AW591" s="121" t="e">
        <f>IF(#REF!="základná",J591,0)</f>
        <v>#REF!</v>
      </c>
      <c r="AX591" s="121" t="e">
        <f>IF(#REF!="znížená",J591,0)</f>
        <v>#REF!</v>
      </c>
      <c r="AY591" s="121" t="e">
        <f>IF(#REF!="zákl. prenesená",J591,0)</f>
        <v>#REF!</v>
      </c>
      <c r="AZ591" s="121" t="e">
        <f>IF(#REF!="zníž. prenesená",J591,0)</f>
        <v>#REF!</v>
      </c>
      <c r="BA591" s="121" t="e">
        <f>IF(#REF!="nulová",J591,0)</f>
        <v>#REF!</v>
      </c>
      <c r="BB591" s="18" t="s">
        <v>102</v>
      </c>
      <c r="BC591" s="121">
        <f t="shared" ref="BC591:BC596" si="1">ROUND(I591*H591,2)</f>
        <v>0</v>
      </c>
      <c r="BD591" s="18" t="s">
        <v>194</v>
      </c>
      <c r="BE591" s="120" t="s">
        <v>1358</v>
      </c>
    </row>
    <row r="592" spans="1:57" s="2" customFormat="1" ht="32.25" customHeight="1">
      <c r="A592" s="29"/>
      <c r="B592" s="113"/>
      <c r="C592" s="138">
        <v>120</v>
      </c>
      <c r="D592" s="138" t="s">
        <v>265</v>
      </c>
      <c r="E592" s="139" t="s">
        <v>1359</v>
      </c>
      <c r="F592" s="140" t="s">
        <v>2672</v>
      </c>
      <c r="G592" s="141" t="s">
        <v>268</v>
      </c>
      <c r="H592" s="1170">
        <v>4</v>
      </c>
      <c r="I592" s="1170"/>
      <c r="J592" s="142"/>
      <c r="K592" s="143"/>
      <c r="L592" s="144"/>
      <c r="M592" s="1359"/>
      <c r="N592" s="152"/>
      <c r="O592" s="152"/>
      <c r="P592" s="152"/>
      <c r="Q592" s="152"/>
      <c r="R592" s="152"/>
      <c r="S592" s="29"/>
      <c r="T592" s="29"/>
      <c r="U592" s="29"/>
      <c r="V592" s="29"/>
      <c r="W592" s="29"/>
      <c r="AJ592" s="120" t="s">
        <v>273</v>
      </c>
      <c r="AL592" s="120" t="s">
        <v>265</v>
      </c>
      <c r="AM592" s="120" t="s">
        <v>102</v>
      </c>
      <c r="AQ592" s="18" t="s">
        <v>95</v>
      </c>
      <c r="AW592" s="121" t="e">
        <f>IF(#REF!="základná",J592,0)</f>
        <v>#REF!</v>
      </c>
      <c r="AX592" s="121" t="e">
        <f>IF(#REF!="znížená",J592,0)</f>
        <v>#REF!</v>
      </c>
      <c r="AY592" s="121" t="e">
        <f>IF(#REF!="zákl. prenesená",J592,0)</f>
        <v>#REF!</v>
      </c>
      <c r="AZ592" s="121" t="e">
        <f>IF(#REF!="zníž. prenesená",J592,0)</f>
        <v>#REF!</v>
      </c>
      <c r="BA592" s="121" t="e">
        <f>IF(#REF!="nulová",J592,0)</f>
        <v>#REF!</v>
      </c>
      <c r="BB592" s="18" t="s">
        <v>102</v>
      </c>
      <c r="BC592" s="121">
        <f t="shared" si="1"/>
        <v>0</v>
      </c>
      <c r="BD592" s="18" t="s">
        <v>194</v>
      </c>
      <c r="BE592" s="120" t="s">
        <v>1360</v>
      </c>
    </row>
    <row r="593" spans="1:57" s="2" customFormat="1" ht="28.5" customHeight="1">
      <c r="A593" s="29"/>
      <c r="B593" s="113"/>
      <c r="C593" s="114">
        <v>121</v>
      </c>
      <c r="D593" s="114" t="s">
        <v>97</v>
      </c>
      <c r="E593" s="115" t="s">
        <v>588</v>
      </c>
      <c r="F593" s="116" t="s">
        <v>1361</v>
      </c>
      <c r="G593" s="117" t="s">
        <v>140</v>
      </c>
      <c r="H593" s="1165">
        <v>3.5</v>
      </c>
      <c r="I593" s="1165"/>
      <c r="J593" s="118"/>
      <c r="K593" s="119"/>
      <c r="L593" s="30"/>
      <c r="M593" s="1359"/>
      <c r="N593" s="152"/>
      <c r="O593" s="152"/>
      <c r="P593" s="152"/>
      <c r="Q593" s="152"/>
      <c r="R593" s="152"/>
      <c r="S593" s="29"/>
      <c r="T593" s="29"/>
      <c r="U593" s="29"/>
      <c r="V593" s="29"/>
      <c r="W593" s="29"/>
      <c r="AJ593" s="120" t="s">
        <v>194</v>
      </c>
      <c r="AL593" s="120" t="s">
        <v>97</v>
      </c>
      <c r="AM593" s="120" t="s">
        <v>102</v>
      </c>
      <c r="AQ593" s="18" t="s">
        <v>95</v>
      </c>
      <c r="AW593" s="121" t="e">
        <f>IF(#REF!="základná",J593,0)</f>
        <v>#REF!</v>
      </c>
      <c r="AX593" s="121" t="e">
        <f>IF(#REF!="znížená",J593,0)</f>
        <v>#REF!</v>
      </c>
      <c r="AY593" s="121" t="e">
        <f>IF(#REF!="zákl. prenesená",J593,0)</f>
        <v>#REF!</v>
      </c>
      <c r="AZ593" s="121" t="e">
        <f>IF(#REF!="zníž. prenesená",J593,0)</f>
        <v>#REF!</v>
      </c>
      <c r="BA593" s="121" t="e">
        <f>IF(#REF!="nulová",J593,0)</f>
        <v>#REF!</v>
      </c>
      <c r="BB593" s="18" t="s">
        <v>102</v>
      </c>
      <c r="BC593" s="121">
        <f t="shared" si="1"/>
        <v>0</v>
      </c>
      <c r="BD593" s="18" t="s">
        <v>194</v>
      </c>
      <c r="BE593" s="120" t="s">
        <v>1362</v>
      </c>
    </row>
    <row r="594" spans="1:57" s="2" customFormat="1" ht="28.5" customHeight="1">
      <c r="A594" s="29"/>
      <c r="B594" s="113"/>
      <c r="C594" s="114">
        <v>122</v>
      </c>
      <c r="D594" s="114" t="s">
        <v>97</v>
      </c>
      <c r="E594" s="115" t="s">
        <v>1363</v>
      </c>
      <c r="F594" s="116" t="s">
        <v>1364</v>
      </c>
      <c r="G594" s="117" t="s">
        <v>140</v>
      </c>
      <c r="H594" s="1165">
        <v>57.4</v>
      </c>
      <c r="I594" s="1165"/>
      <c r="J594" s="118"/>
      <c r="K594" s="119"/>
      <c r="L594" s="30"/>
      <c r="M594" s="1359"/>
      <c r="N594" s="152"/>
      <c r="O594" s="152"/>
      <c r="P594" s="152"/>
      <c r="Q594" s="152"/>
      <c r="R594" s="152"/>
      <c r="S594" s="29"/>
      <c r="T594" s="29"/>
      <c r="U594" s="29"/>
      <c r="V594" s="29"/>
      <c r="W594" s="29"/>
      <c r="AJ594" s="120" t="s">
        <v>194</v>
      </c>
      <c r="AL594" s="120" t="s">
        <v>97</v>
      </c>
      <c r="AM594" s="120" t="s">
        <v>102</v>
      </c>
      <c r="AQ594" s="18" t="s">
        <v>95</v>
      </c>
      <c r="AW594" s="121" t="e">
        <f>IF(#REF!="základná",J594,0)</f>
        <v>#REF!</v>
      </c>
      <c r="AX594" s="121" t="e">
        <f>IF(#REF!="znížená",J594,0)</f>
        <v>#REF!</v>
      </c>
      <c r="AY594" s="121" t="e">
        <f>IF(#REF!="zákl. prenesená",J594,0)</f>
        <v>#REF!</v>
      </c>
      <c r="AZ594" s="121" t="e">
        <f>IF(#REF!="zníž. prenesená",J594,0)</f>
        <v>#REF!</v>
      </c>
      <c r="BA594" s="121" t="e">
        <f>IF(#REF!="nulová",J594,0)</f>
        <v>#REF!</v>
      </c>
      <c r="BB594" s="18" t="s">
        <v>102</v>
      </c>
      <c r="BC594" s="121">
        <f t="shared" si="1"/>
        <v>0</v>
      </c>
      <c r="BD594" s="18" t="s">
        <v>194</v>
      </c>
      <c r="BE594" s="120" t="s">
        <v>1365</v>
      </c>
    </row>
    <row r="595" spans="1:57" s="2" customFormat="1" ht="28.5" customHeight="1">
      <c r="A595" s="29"/>
      <c r="B595" s="113"/>
      <c r="C595" s="114">
        <v>123</v>
      </c>
      <c r="D595" s="114" t="s">
        <v>97</v>
      </c>
      <c r="E595" s="115" t="s">
        <v>1366</v>
      </c>
      <c r="F595" s="116" t="s">
        <v>1367</v>
      </c>
      <c r="G595" s="117" t="s">
        <v>140</v>
      </c>
      <c r="H595" s="1165">
        <v>57.4</v>
      </c>
      <c r="I595" s="1165"/>
      <c r="J595" s="118"/>
      <c r="K595" s="119"/>
      <c r="L595" s="30"/>
      <c r="M595" s="1359"/>
      <c r="N595" s="152"/>
      <c r="O595" s="152"/>
      <c r="P595" s="152"/>
      <c r="Q595" s="152"/>
      <c r="R595" s="152"/>
      <c r="S595" s="29"/>
      <c r="T595" s="29"/>
      <c r="U595" s="29"/>
      <c r="V595" s="29"/>
      <c r="W595" s="29"/>
      <c r="AJ595" s="120" t="s">
        <v>194</v>
      </c>
      <c r="AL595" s="120" t="s">
        <v>97</v>
      </c>
      <c r="AM595" s="120" t="s">
        <v>102</v>
      </c>
      <c r="AQ595" s="18" t="s">
        <v>95</v>
      </c>
      <c r="AW595" s="121" t="e">
        <f>IF(#REF!="základná",J595,0)</f>
        <v>#REF!</v>
      </c>
      <c r="AX595" s="121" t="e">
        <f>IF(#REF!="znížená",J595,0)</f>
        <v>#REF!</v>
      </c>
      <c r="AY595" s="121" t="e">
        <f>IF(#REF!="zákl. prenesená",J595,0)</f>
        <v>#REF!</v>
      </c>
      <c r="AZ595" s="121" t="e">
        <f>IF(#REF!="zníž. prenesená",J595,0)</f>
        <v>#REF!</v>
      </c>
      <c r="BA595" s="121" t="e">
        <f>IF(#REF!="nulová",J595,0)</f>
        <v>#REF!</v>
      </c>
      <c r="BB595" s="18" t="s">
        <v>102</v>
      </c>
      <c r="BC595" s="121">
        <f t="shared" si="1"/>
        <v>0</v>
      </c>
      <c r="BD595" s="18" t="s">
        <v>194</v>
      </c>
      <c r="BE595" s="120" t="s">
        <v>1368</v>
      </c>
    </row>
    <row r="596" spans="1:57" s="2" customFormat="1" ht="31.5" customHeight="1">
      <c r="A596" s="29"/>
      <c r="B596" s="113"/>
      <c r="C596" s="114">
        <v>124</v>
      </c>
      <c r="D596" s="114" t="s">
        <v>97</v>
      </c>
      <c r="E596" s="115" t="s">
        <v>594</v>
      </c>
      <c r="F596" s="116" t="s">
        <v>595</v>
      </c>
      <c r="G596" s="117" t="s">
        <v>416</v>
      </c>
      <c r="H596" s="1165"/>
      <c r="I596" s="1165">
        <v>1.9</v>
      </c>
      <c r="J596" s="118"/>
      <c r="K596" s="119"/>
      <c r="L596" s="30"/>
      <c r="M596" s="1359"/>
      <c r="N596" s="152"/>
      <c r="O596" s="152"/>
      <c r="P596" s="152"/>
      <c r="Q596" s="152"/>
      <c r="R596" s="152"/>
      <c r="S596" s="29"/>
      <c r="T596" s="29"/>
      <c r="U596" s="29"/>
      <c r="V596" s="29"/>
      <c r="W596" s="29"/>
      <c r="AJ596" s="120" t="s">
        <v>194</v>
      </c>
      <c r="AL596" s="120" t="s">
        <v>97</v>
      </c>
      <c r="AM596" s="120" t="s">
        <v>102</v>
      </c>
      <c r="AQ596" s="18" t="s">
        <v>95</v>
      </c>
      <c r="AW596" s="121" t="e">
        <f>IF(#REF!="základná",J596,0)</f>
        <v>#REF!</v>
      </c>
      <c r="AX596" s="121" t="e">
        <f>IF(#REF!="znížená",J596,0)</f>
        <v>#REF!</v>
      </c>
      <c r="AY596" s="121" t="e">
        <f>IF(#REF!="zákl. prenesená",J596,0)</f>
        <v>#REF!</v>
      </c>
      <c r="AZ596" s="121" t="e">
        <f>IF(#REF!="zníž. prenesená",J596,0)</f>
        <v>#REF!</v>
      </c>
      <c r="BA596" s="121" t="e">
        <f>IF(#REF!="nulová",J596,0)</f>
        <v>#REF!</v>
      </c>
      <c r="BB596" s="18" t="s">
        <v>102</v>
      </c>
      <c r="BC596" s="121">
        <f t="shared" si="1"/>
        <v>0</v>
      </c>
      <c r="BD596" s="18" t="s">
        <v>194</v>
      </c>
      <c r="BE596" s="120" t="s">
        <v>1369</v>
      </c>
    </row>
    <row r="597" spans="1:57" s="12" customFormat="1" ht="22.9" customHeight="1">
      <c r="B597" s="104"/>
      <c r="D597" s="105" t="s">
        <v>49</v>
      </c>
      <c r="E597" s="111" t="s">
        <v>596</v>
      </c>
      <c r="F597" s="111" t="s">
        <v>597</v>
      </c>
      <c r="H597" s="162"/>
      <c r="I597" s="1169"/>
      <c r="J597" s="112"/>
      <c r="L597" s="104"/>
      <c r="N597" s="1038"/>
      <c r="O597" s="1038"/>
      <c r="P597" s="1038"/>
      <c r="Q597" s="1038"/>
      <c r="R597" s="1038"/>
      <c r="AJ597" s="105" t="s">
        <v>102</v>
      </c>
      <c r="AL597" s="109" t="s">
        <v>49</v>
      </c>
      <c r="AM597" s="109" t="s">
        <v>55</v>
      </c>
      <c r="AQ597" s="105" t="s">
        <v>95</v>
      </c>
      <c r="BC597" s="110">
        <f>SUM(BC598:BC649)</f>
        <v>0</v>
      </c>
    </row>
    <row r="598" spans="1:57" s="2" customFormat="1" ht="36" customHeight="1">
      <c r="A598" s="29"/>
      <c r="B598" s="113"/>
      <c r="C598" s="114">
        <v>125</v>
      </c>
      <c r="D598" s="114" t="s">
        <v>97</v>
      </c>
      <c r="E598" s="115" t="s">
        <v>1370</v>
      </c>
      <c r="F598" s="116" t="s">
        <v>1371</v>
      </c>
      <c r="G598" s="117" t="s">
        <v>140</v>
      </c>
      <c r="H598" s="1165">
        <v>14.2</v>
      </c>
      <c r="I598" s="1165"/>
      <c r="J598" s="118"/>
      <c r="K598" s="119"/>
      <c r="L598" s="30"/>
      <c r="M598" s="1359"/>
      <c r="N598" s="152"/>
      <c r="O598" s="152"/>
      <c r="P598" s="152"/>
      <c r="Q598" s="152"/>
      <c r="R598" s="152"/>
      <c r="S598" s="29"/>
      <c r="T598" s="29"/>
      <c r="U598" s="29"/>
      <c r="V598" s="29"/>
      <c r="W598" s="29"/>
      <c r="AJ598" s="120" t="s">
        <v>194</v>
      </c>
      <c r="AL598" s="120" t="s">
        <v>97</v>
      </c>
      <c r="AM598" s="120" t="s">
        <v>102</v>
      </c>
      <c r="AQ598" s="18" t="s">
        <v>95</v>
      </c>
      <c r="AW598" s="121" t="e">
        <f>IF(#REF!="základná",J598,0)</f>
        <v>#REF!</v>
      </c>
      <c r="AX598" s="121" t="e">
        <f>IF(#REF!="znížená",J598,0)</f>
        <v>#REF!</v>
      </c>
      <c r="AY598" s="121" t="e">
        <f>IF(#REF!="zákl. prenesená",J598,0)</f>
        <v>#REF!</v>
      </c>
      <c r="AZ598" s="121" t="e">
        <f>IF(#REF!="zníž. prenesená",J598,0)</f>
        <v>#REF!</v>
      </c>
      <c r="BA598" s="121" t="e">
        <f>IF(#REF!="nulová",J598,0)</f>
        <v>#REF!</v>
      </c>
      <c r="BB598" s="18" t="s">
        <v>102</v>
      </c>
      <c r="BC598" s="121">
        <f>ROUND(I598*H598,2)</f>
        <v>0</v>
      </c>
      <c r="BD598" s="18" t="s">
        <v>194</v>
      </c>
      <c r="BE598" s="120" t="s">
        <v>1372</v>
      </c>
    </row>
    <row r="599" spans="1:57" s="13" customFormat="1">
      <c r="B599" s="122"/>
      <c r="D599" s="123" t="s">
        <v>103</v>
      </c>
      <c r="E599" s="124" t="s">
        <v>1</v>
      </c>
      <c r="F599" s="125" t="s">
        <v>1373</v>
      </c>
      <c r="H599" s="1174" t="s">
        <v>1</v>
      </c>
      <c r="I599" s="1166"/>
      <c r="L599" s="122"/>
      <c r="N599" s="1043"/>
      <c r="O599" s="1043"/>
      <c r="P599" s="1043"/>
      <c r="Q599" s="1043"/>
      <c r="R599" s="1043"/>
      <c r="AL599" s="124" t="s">
        <v>103</v>
      </c>
      <c r="AM599" s="124" t="s">
        <v>102</v>
      </c>
      <c r="AN599" s="13" t="s">
        <v>55</v>
      </c>
      <c r="AO599" s="13" t="s">
        <v>20</v>
      </c>
      <c r="AP599" s="13" t="s">
        <v>50</v>
      </c>
      <c r="AQ599" s="124" t="s">
        <v>95</v>
      </c>
    </row>
    <row r="600" spans="1:57" s="13" customFormat="1">
      <c r="B600" s="122"/>
      <c r="D600" s="123" t="s">
        <v>103</v>
      </c>
      <c r="E600" s="124" t="s">
        <v>1</v>
      </c>
      <c r="F600" s="125" t="s">
        <v>749</v>
      </c>
      <c r="H600" s="1174" t="s">
        <v>1</v>
      </c>
      <c r="I600" s="1166"/>
      <c r="L600" s="122"/>
      <c r="N600" s="1043"/>
      <c r="O600" s="1043"/>
      <c r="P600" s="1043"/>
      <c r="Q600" s="1043"/>
      <c r="R600" s="1043"/>
      <c r="AL600" s="124" t="s">
        <v>103</v>
      </c>
      <c r="AM600" s="124" t="s">
        <v>102</v>
      </c>
      <c r="AN600" s="13" t="s">
        <v>55</v>
      </c>
      <c r="AO600" s="13" t="s">
        <v>20</v>
      </c>
      <c r="AP600" s="13" t="s">
        <v>50</v>
      </c>
      <c r="AQ600" s="124" t="s">
        <v>95</v>
      </c>
    </row>
    <row r="601" spans="1:57" s="14" customFormat="1">
      <c r="B601" s="127"/>
      <c r="D601" s="123" t="s">
        <v>103</v>
      </c>
      <c r="E601" s="128" t="s">
        <v>1</v>
      </c>
      <c r="F601" s="129" t="s">
        <v>1374</v>
      </c>
      <c r="H601" s="1172">
        <v>7</v>
      </c>
      <c r="I601" s="1167"/>
      <c r="L601" s="127"/>
      <c r="N601" s="1048"/>
      <c r="O601" s="1048"/>
      <c r="P601" s="1048"/>
      <c r="Q601" s="1048"/>
      <c r="R601" s="1048"/>
      <c r="AL601" s="128" t="s">
        <v>103</v>
      </c>
      <c r="AM601" s="128" t="s">
        <v>102</v>
      </c>
      <c r="AN601" s="14" t="s">
        <v>102</v>
      </c>
      <c r="AO601" s="14" t="s">
        <v>20</v>
      </c>
      <c r="AP601" s="14" t="s">
        <v>50</v>
      </c>
      <c r="AQ601" s="128" t="s">
        <v>95</v>
      </c>
    </row>
    <row r="602" spans="1:57" s="13" customFormat="1">
      <c r="B602" s="122"/>
      <c r="D602" s="123" t="s">
        <v>103</v>
      </c>
      <c r="E602" s="124" t="s">
        <v>1</v>
      </c>
      <c r="F602" s="125" t="s">
        <v>751</v>
      </c>
      <c r="H602" s="1174" t="s">
        <v>1</v>
      </c>
      <c r="I602" s="1166"/>
      <c r="L602" s="122"/>
      <c r="N602" s="1043"/>
      <c r="O602" s="1043"/>
      <c r="P602" s="1043"/>
      <c r="Q602" s="1043"/>
      <c r="R602" s="1043"/>
      <c r="AL602" s="124" t="s">
        <v>103</v>
      </c>
      <c r="AM602" s="124" t="s">
        <v>102</v>
      </c>
      <c r="AN602" s="13" t="s">
        <v>55</v>
      </c>
      <c r="AO602" s="13" t="s">
        <v>20</v>
      </c>
      <c r="AP602" s="13" t="s">
        <v>50</v>
      </c>
      <c r="AQ602" s="124" t="s">
        <v>95</v>
      </c>
    </row>
    <row r="603" spans="1:57" s="14" customFormat="1">
      <c r="B603" s="127"/>
      <c r="D603" s="123" t="s">
        <v>103</v>
      </c>
      <c r="E603" s="128" t="s">
        <v>1</v>
      </c>
      <c r="F603" s="129" t="s">
        <v>1375</v>
      </c>
      <c r="H603" s="1172">
        <v>7.2</v>
      </c>
      <c r="I603" s="1167"/>
      <c r="L603" s="127"/>
      <c r="N603" s="1048"/>
      <c r="O603" s="1048"/>
      <c r="P603" s="1048"/>
      <c r="Q603" s="1048"/>
      <c r="R603" s="1048"/>
      <c r="AL603" s="128" t="s">
        <v>103</v>
      </c>
      <c r="AM603" s="128" t="s">
        <v>102</v>
      </c>
      <c r="AN603" s="14" t="s">
        <v>102</v>
      </c>
      <c r="AO603" s="14" t="s">
        <v>20</v>
      </c>
      <c r="AP603" s="14" t="s">
        <v>50</v>
      </c>
      <c r="AQ603" s="128" t="s">
        <v>95</v>
      </c>
    </row>
    <row r="604" spans="1:57" s="15" customFormat="1">
      <c r="B604" s="133"/>
      <c r="D604" s="123" t="s">
        <v>103</v>
      </c>
      <c r="E604" s="134" t="s">
        <v>1</v>
      </c>
      <c r="F604" s="135" t="s">
        <v>131</v>
      </c>
      <c r="H604" s="1173">
        <v>14.2</v>
      </c>
      <c r="I604" s="1168"/>
      <c r="L604" s="133"/>
      <c r="N604" s="1053"/>
      <c r="O604" s="1053"/>
      <c r="P604" s="1053"/>
      <c r="Q604" s="1053"/>
      <c r="R604" s="1053"/>
      <c r="AL604" s="134" t="s">
        <v>103</v>
      </c>
      <c r="AM604" s="134" t="s">
        <v>102</v>
      </c>
      <c r="AN604" s="15" t="s">
        <v>101</v>
      </c>
      <c r="AO604" s="15" t="s">
        <v>20</v>
      </c>
      <c r="AP604" s="15" t="s">
        <v>55</v>
      </c>
      <c r="AQ604" s="134" t="s">
        <v>95</v>
      </c>
    </row>
    <row r="605" spans="1:57" s="2" customFormat="1" ht="47.25" customHeight="1">
      <c r="A605" s="29"/>
      <c r="B605" s="113"/>
      <c r="C605" s="138">
        <v>126</v>
      </c>
      <c r="D605" s="138" t="s">
        <v>265</v>
      </c>
      <c r="E605" s="139" t="s">
        <v>1376</v>
      </c>
      <c r="F605" s="140" t="s">
        <v>1377</v>
      </c>
      <c r="G605" s="141" t="s">
        <v>140</v>
      </c>
      <c r="H605" s="1170">
        <v>14.7</v>
      </c>
      <c r="I605" s="1170"/>
      <c r="J605" s="142"/>
      <c r="K605" s="143"/>
      <c r="L605" s="144"/>
      <c r="M605" s="1359"/>
      <c r="N605" s="152"/>
      <c r="O605" s="152"/>
      <c r="P605" s="152"/>
      <c r="Q605" s="152"/>
      <c r="R605" s="152"/>
      <c r="S605" s="29"/>
      <c r="T605" s="29"/>
      <c r="U605" s="29"/>
      <c r="V605" s="29"/>
      <c r="W605" s="29"/>
      <c r="AJ605" s="120" t="s">
        <v>273</v>
      </c>
      <c r="AL605" s="120" t="s">
        <v>265</v>
      </c>
      <c r="AM605" s="120" t="s">
        <v>102</v>
      </c>
      <c r="AQ605" s="18" t="s">
        <v>95</v>
      </c>
      <c r="AW605" s="121" t="e">
        <f>IF(#REF!="základná",J605,0)</f>
        <v>#REF!</v>
      </c>
      <c r="AX605" s="121" t="e">
        <f>IF(#REF!="znížená",J605,0)</f>
        <v>#REF!</v>
      </c>
      <c r="AY605" s="121" t="e">
        <f>IF(#REF!="zákl. prenesená",J605,0)</f>
        <v>#REF!</v>
      </c>
      <c r="AZ605" s="121" t="e">
        <f>IF(#REF!="zníž. prenesená",J605,0)</f>
        <v>#REF!</v>
      </c>
      <c r="BA605" s="121" t="e">
        <f>IF(#REF!="nulová",J605,0)</f>
        <v>#REF!</v>
      </c>
      <c r="BB605" s="18" t="s">
        <v>102</v>
      </c>
      <c r="BC605" s="121">
        <f>ROUND(I605*H605,2)</f>
        <v>0</v>
      </c>
      <c r="BD605" s="18" t="s">
        <v>194</v>
      </c>
      <c r="BE605" s="120" t="s">
        <v>1378</v>
      </c>
    </row>
    <row r="606" spans="1:57" s="2" customFormat="1" ht="47.25" customHeight="1">
      <c r="A606" s="29"/>
      <c r="B606" s="113"/>
      <c r="C606" s="138">
        <v>127</v>
      </c>
      <c r="D606" s="138" t="s">
        <v>265</v>
      </c>
      <c r="E606" s="139" t="s">
        <v>1379</v>
      </c>
      <c r="F606" s="140" t="s">
        <v>1380</v>
      </c>
      <c r="G606" s="141" t="s">
        <v>140</v>
      </c>
      <c r="H606" s="1170">
        <v>14.7</v>
      </c>
      <c r="I606" s="1170"/>
      <c r="J606" s="142"/>
      <c r="K606" s="143"/>
      <c r="L606" s="144"/>
      <c r="M606" s="1359"/>
      <c r="N606" s="152"/>
      <c r="O606" s="152"/>
      <c r="P606" s="152"/>
      <c r="Q606" s="152"/>
      <c r="R606" s="152"/>
      <c r="S606" s="29"/>
      <c r="T606" s="29"/>
      <c r="U606" s="29"/>
      <c r="V606" s="29"/>
      <c r="W606" s="29"/>
      <c r="AJ606" s="120" t="s">
        <v>273</v>
      </c>
      <c r="AL606" s="120" t="s">
        <v>265</v>
      </c>
      <c r="AM606" s="120" t="s">
        <v>102</v>
      </c>
      <c r="AQ606" s="18" t="s">
        <v>95</v>
      </c>
      <c r="AW606" s="121" t="e">
        <f>IF(#REF!="základná",J606,0)</f>
        <v>#REF!</v>
      </c>
      <c r="AX606" s="121" t="e">
        <f>IF(#REF!="znížená",J606,0)</f>
        <v>#REF!</v>
      </c>
      <c r="AY606" s="121" t="e">
        <f>IF(#REF!="zákl. prenesená",J606,0)</f>
        <v>#REF!</v>
      </c>
      <c r="AZ606" s="121" t="e">
        <f>IF(#REF!="zníž. prenesená",J606,0)</f>
        <v>#REF!</v>
      </c>
      <c r="BA606" s="121" t="e">
        <f>IF(#REF!="nulová",J606,0)</f>
        <v>#REF!</v>
      </c>
      <c r="BB606" s="18" t="s">
        <v>102</v>
      </c>
      <c r="BC606" s="121">
        <f>ROUND(I606*H606,2)</f>
        <v>0</v>
      </c>
      <c r="BD606" s="18" t="s">
        <v>194</v>
      </c>
      <c r="BE606" s="120" t="s">
        <v>1381</v>
      </c>
    </row>
    <row r="607" spans="1:57" s="2" customFormat="1" ht="59.25" customHeight="1">
      <c r="A607" s="29"/>
      <c r="B607" s="113"/>
      <c r="C607" s="138">
        <v>128</v>
      </c>
      <c r="D607" s="138" t="s">
        <v>265</v>
      </c>
      <c r="E607" s="166" t="s">
        <v>2523</v>
      </c>
      <c r="F607" s="167" t="s">
        <v>2522</v>
      </c>
      <c r="G607" s="141" t="s">
        <v>268</v>
      </c>
      <c r="H607" s="1170">
        <v>1</v>
      </c>
      <c r="I607" s="1170"/>
      <c r="J607" s="142"/>
      <c r="K607" s="143"/>
      <c r="L607" s="144"/>
      <c r="M607" s="1359"/>
      <c r="N607" s="1386"/>
      <c r="O607" s="152"/>
      <c r="P607" s="152"/>
      <c r="Q607" s="152"/>
      <c r="R607" s="152"/>
      <c r="S607" s="29"/>
      <c r="T607" s="29"/>
      <c r="U607" s="29"/>
      <c r="V607" s="29"/>
      <c r="W607" s="29"/>
      <c r="AJ607" s="120" t="s">
        <v>273</v>
      </c>
      <c r="AL607" s="120" t="s">
        <v>265</v>
      </c>
      <c r="AM607" s="120" t="s">
        <v>102</v>
      </c>
      <c r="AQ607" s="18" t="s">
        <v>95</v>
      </c>
      <c r="AW607" s="121" t="e">
        <f>IF(#REF!="základná",J607,0)</f>
        <v>#REF!</v>
      </c>
      <c r="AX607" s="121" t="e">
        <f>IF(#REF!="znížená",J607,0)</f>
        <v>#REF!</v>
      </c>
      <c r="AY607" s="121" t="e">
        <f>IF(#REF!="zákl. prenesená",J607,0)</f>
        <v>#REF!</v>
      </c>
      <c r="AZ607" s="121" t="e">
        <f>IF(#REF!="zníž. prenesená",J607,0)</f>
        <v>#REF!</v>
      </c>
      <c r="BA607" s="121" t="e">
        <f>IF(#REF!="nulová",J607,0)</f>
        <v>#REF!</v>
      </c>
      <c r="BB607" s="18" t="s">
        <v>102</v>
      </c>
      <c r="BC607" s="121">
        <f>ROUND(I607*H607,2)</f>
        <v>0</v>
      </c>
      <c r="BD607" s="18" t="s">
        <v>194</v>
      </c>
      <c r="BE607" s="120" t="s">
        <v>1382</v>
      </c>
    </row>
    <row r="608" spans="1:57" s="2" customFormat="1" ht="59.25" customHeight="1">
      <c r="A608" s="29"/>
      <c r="B608" s="113"/>
      <c r="C608" s="138">
        <v>129</v>
      </c>
      <c r="D608" s="138" t="s">
        <v>265</v>
      </c>
      <c r="E608" s="166" t="s">
        <v>2525</v>
      </c>
      <c r="F608" s="167" t="s">
        <v>2524</v>
      </c>
      <c r="G608" s="141" t="s">
        <v>268</v>
      </c>
      <c r="H608" s="1170">
        <v>1</v>
      </c>
      <c r="I608" s="1170"/>
      <c r="J608" s="142"/>
      <c r="K608" s="143"/>
      <c r="L608" s="144"/>
      <c r="M608" s="1359"/>
      <c r="N608" s="1386"/>
      <c r="O608" s="152"/>
      <c r="P608" s="152"/>
      <c r="Q608" s="152"/>
      <c r="R608" s="152"/>
      <c r="S608" s="29"/>
      <c r="T608" s="29"/>
      <c r="U608" s="29"/>
      <c r="V608" s="29"/>
      <c r="W608" s="29"/>
      <c r="AJ608" s="120" t="s">
        <v>273</v>
      </c>
      <c r="AL608" s="120" t="s">
        <v>265</v>
      </c>
      <c r="AM608" s="120" t="s">
        <v>102</v>
      </c>
      <c r="AQ608" s="18" t="s">
        <v>95</v>
      </c>
      <c r="AW608" s="121" t="e">
        <f>IF(#REF!="základná",J608,0)</f>
        <v>#REF!</v>
      </c>
      <c r="AX608" s="121" t="e">
        <f>IF(#REF!="znížená",J608,0)</f>
        <v>#REF!</v>
      </c>
      <c r="AY608" s="121" t="e">
        <f>IF(#REF!="zákl. prenesená",J608,0)</f>
        <v>#REF!</v>
      </c>
      <c r="AZ608" s="121" t="e">
        <f>IF(#REF!="zníž. prenesená",J608,0)</f>
        <v>#REF!</v>
      </c>
      <c r="BA608" s="121" t="e">
        <f>IF(#REF!="nulová",J608,0)</f>
        <v>#REF!</v>
      </c>
      <c r="BB608" s="18" t="s">
        <v>102</v>
      </c>
      <c r="BC608" s="121">
        <f>ROUND(I608*H608,2)</f>
        <v>0</v>
      </c>
      <c r="BD608" s="18" t="s">
        <v>194</v>
      </c>
      <c r="BE608" s="120" t="s">
        <v>1383</v>
      </c>
    </row>
    <row r="609" spans="1:57" s="2" customFormat="1" ht="18.75" customHeight="1">
      <c r="A609" s="29"/>
      <c r="B609" s="113"/>
      <c r="C609" s="114">
        <v>130</v>
      </c>
      <c r="D609" s="114" t="s">
        <v>97</v>
      </c>
      <c r="E609" s="115" t="s">
        <v>923</v>
      </c>
      <c r="F609" s="116" t="s">
        <v>2673</v>
      </c>
      <c r="G609" s="117" t="s">
        <v>140</v>
      </c>
      <c r="H609" s="1165">
        <v>5.14</v>
      </c>
      <c r="I609" s="1165"/>
      <c r="J609" s="118"/>
      <c r="K609" s="119"/>
      <c r="L609" s="30"/>
      <c r="M609" s="1359"/>
      <c r="N609" s="152"/>
      <c r="O609" s="152"/>
      <c r="P609" s="152"/>
      <c r="Q609" s="152"/>
      <c r="R609" s="152"/>
      <c r="S609" s="29"/>
      <c r="T609" s="29"/>
      <c r="U609" s="29"/>
      <c r="V609" s="29"/>
      <c r="W609" s="29"/>
      <c r="AJ609" s="120" t="s">
        <v>194</v>
      </c>
      <c r="AL609" s="120" t="s">
        <v>97</v>
      </c>
      <c r="AM609" s="120" t="s">
        <v>102</v>
      </c>
      <c r="AQ609" s="18" t="s">
        <v>95</v>
      </c>
      <c r="AW609" s="121" t="e">
        <f>IF(#REF!="základná",J609,0)</f>
        <v>#REF!</v>
      </c>
      <c r="AX609" s="121" t="e">
        <f>IF(#REF!="znížená",J609,0)</f>
        <v>#REF!</v>
      </c>
      <c r="AY609" s="121" t="e">
        <f>IF(#REF!="zákl. prenesená",J609,0)</f>
        <v>#REF!</v>
      </c>
      <c r="AZ609" s="121" t="e">
        <f>IF(#REF!="zníž. prenesená",J609,0)</f>
        <v>#REF!</v>
      </c>
      <c r="BA609" s="121" t="e">
        <f>IF(#REF!="nulová",J609,0)</f>
        <v>#REF!</v>
      </c>
      <c r="BB609" s="18" t="s">
        <v>102</v>
      </c>
      <c r="BC609" s="121">
        <f>ROUND(I609*H609,2)</f>
        <v>0</v>
      </c>
      <c r="BD609" s="18" t="s">
        <v>194</v>
      </c>
      <c r="BE609" s="120" t="s">
        <v>1384</v>
      </c>
    </row>
    <row r="610" spans="1:57" s="13" customFormat="1">
      <c r="B610" s="122"/>
      <c r="D610" s="123" t="s">
        <v>103</v>
      </c>
      <c r="E610" s="124" t="s">
        <v>1</v>
      </c>
      <c r="F610" s="125" t="s">
        <v>1385</v>
      </c>
      <c r="H610" s="124" t="s">
        <v>1</v>
      </c>
      <c r="I610" s="126"/>
      <c r="L610" s="122"/>
      <c r="N610" s="1043"/>
      <c r="O610" s="1043"/>
      <c r="P610" s="1043"/>
      <c r="Q610" s="1043"/>
      <c r="R610" s="1043"/>
      <c r="AL610" s="124" t="s">
        <v>103</v>
      </c>
      <c r="AM610" s="124" t="s">
        <v>102</v>
      </c>
      <c r="AN610" s="13" t="s">
        <v>55</v>
      </c>
      <c r="AO610" s="13" t="s">
        <v>20</v>
      </c>
      <c r="AP610" s="13" t="s">
        <v>50</v>
      </c>
      <c r="AQ610" s="124" t="s">
        <v>95</v>
      </c>
    </row>
    <row r="611" spans="1:57" s="14" customFormat="1">
      <c r="B611" s="127"/>
      <c r="D611" s="123" t="s">
        <v>103</v>
      </c>
      <c r="E611" s="128" t="s">
        <v>1</v>
      </c>
      <c r="F611" s="129" t="s">
        <v>1386</v>
      </c>
      <c r="H611" s="130">
        <v>5.14</v>
      </c>
      <c r="I611" s="131"/>
      <c r="L611" s="127"/>
      <c r="N611" s="1048"/>
      <c r="O611" s="1048"/>
      <c r="P611" s="1048"/>
      <c r="Q611" s="1048"/>
      <c r="R611" s="1048"/>
      <c r="AL611" s="128" t="s">
        <v>103</v>
      </c>
      <c r="AM611" s="128" t="s">
        <v>102</v>
      </c>
      <c r="AN611" s="14" t="s">
        <v>102</v>
      </c>
      <c r="AO611" s="14" t="s">
        <v>20</v>
      </c>
      <c r="AP611" s="14" t="s">
        <v>55</v>
      </c>
      <c r="AQ611" s="128" t="s">
        <v>95</v>
      </c>
    </row>
    <row r="612" spans="1:57" s="2" customFormat="1" ht="33" customHeight="1">
      <c r="A612" s="29"/>
      <c r="B612" s="113"/>
      <c r="C612" s="138">
        <v>131</v>
      </c>
      <c r="D612" s="138" t="s">
        <v>265</v>
      </c>
      <c r="E612" s="139" t="s">
        <v>1387</v>
      </c>
      <c r="F612" s="140" t="s">
        <v>1388</v>
      </c>
      <c r="G612" s="141" t="s">
        <v>268</v>
      </c>
      <c r="H612" s="142">
        <v>1</v>
      </c>
      <c r="I612" s="1170"/>
      <c r="J612" s="142"/>
      <c r="K612" s="143"/>
      <c r="L612" s="144"/>
      <c r="M612" s="1359"/>
      <c r="N612" s="152"/>
      <c r="O612" s="152"/>
      <c r="P612" s="152"/>
      <c r="Q612" s="152"/>
      <c r="R612" s="152"/>
      <c r="S612" s="29"/>
      <c r="T612" s="29"/>
      <c r="U612" s="29"/>
      <c r="V612" s="29"/>
      <c r="W612" s="29"/>
      <c r="AJ612" s="120" t="s">
        <v>273</v>
      </c>
      <c r="AL612" s="120" t="s">
        <v>265</v>
      </c>
      <c r="AM612" s="120" t="s">
        <v>102</v>
      </c>
      <c r="AQ612" s="18" t="s">
        <v>95</v>
      </c>
      <c r="AW612" s="121" t="e">
        <f>IF(#REF!="základná",J612,0)</f>
        <v>#REF!</v>
      </c>
      <c r="AX612" s="121" t="e">
        <f>IF(#REF!="znížená",J612,0)</f>
        <v>#REF!</v>
      </c>
      <c r="AY612" s="121" t="e">
        <f>IF(#REF!="zákl. prenesená",J612,0)</f>
        <v>#REF!</v>
      </c>
      <c r="AZ612" s="121" t="e">
        <f>IF(#REF!="zníž. prenesená",J612,0)</f>
        <v>#REF!</v>
      </c>
      <c r="BA612" s="121" t="e">
        <f>IF(#REF!="nulová",J612,0)</f>
        <v>#REF!</v>
      </c>
      <c r="BB612" s="18" t="s">
        <v>102</v>
      </c>
      <c r="BC612" s="121">
        <f>ROUND(I612*H612,2)</f>
        <v>0</v>
      </c>
      <c r="BD612" s="18" t="s">
        <v>194</v>
      </c>
      <c r="BE612" s="120" t="s">
        <v>1389</v>
      </c>
    </row>
    <row r="613" spans="1:57" s="2" customFormat="1" ht="39.75" customHeight="1">
      <c r="A613" s="29"/>
      <c r="B613" s="113"/>
      <c r="C613" s="114">
        <v>132</v>
      </c>
      <c r="D613" s="114" t="s">
        <v>97</v>
      </c>
      <c r="E613" s="115" t="s">
        <v>1390</v>
      </c>
      <c r="F613" s="116" t="s">
        <v>1391</v>
      </c>
      <c r="G613" s="117" t="s">
        <v>268</v>
      </c>
      <c r="H613" s="118">
        <v>29</v>
      </c>
      <c r="I613" s="1165"/>
      <c r="J613" s="118"/>
      <c r="K613" s="119"/>
      <c r="L613" s="30"/>
      <c r="M613" s="1359"/>
      <c r="N613" s="152"/>
      <c r="O613" s="152"/>
      <c r="P613" s="152"/>
      <c r="Q613" s="152"/>
      <c r="R613" s="152"/>
      <c r="S613" s="29"/>
      <c r="T613" s="29"/>
      <c r="U613" s="29"/>
      <c r="V613" s="29"/>
      <c r="W613" s="29"/>
      <c r="AJ613" s="120" t="s">
        <v>194</v>
      </c>
      <c r="AL613" s="120" t="s">
        <v>97</v>
      </c>
      <c r="AM613" s="120" t="s">
        <v>102</v>
      </c>
      <c r="AQ613" s="18" t="s">
        <v>95</v>
      </c>
      <c r="AW613" s="121" t="e">
        <f>IF(#REF!="základná",J613,0)</f>
        <v>#REF!</v>
      </c>
      <c r="AX613" s="121" t="e">
        <f>IF(#REF!="znížená",J613,0)</f>
        <v>#REF!</v>
      </c>
      <c r="AY613" s="121" t="e">
        <f>IF(#REF!="zákl. prenesená",J613,0)</f>
        <v>#REF!</v>
      </c>
      <c r="AZ613" s="121" t="e">
        <f>IF(#REF!="zníž. prenesená",J613,0)</f>
        <v>#REF!</v>
      </c>
      <c r="BA613" s="121" t="e">
        <f>IF(#REF!="nulová",J613,0)</f>
        <v>#REF!</v>
      </c>
      <c r="BB613" s="18" t="s">
        <v>102</v>
      </c>
      <c r="BC613" s="121">
        <f>ROUND(I613*H613,2)</f>
        <v>0</v>
      </c>
      <c r="BD613" s="18" t="s">
        <v>194</v>
      </c>
      <c r="BE613" s="120" t="s">
        <v>1392</v>
      </c>
    </row>
    <row r="614" spans="1:57" s="13" customFormat="1">
      <c r="B614" s="122"/>
      <c r="D614" s="123" t="s">
        <v>103</v>
      </c>
      <c r="E614" s="124" t="s">
        <v>1</v>
      </c>
      <c r="F614" s="125" t="s">
        <v>1089</v>
      </c>
      <c r="H614" s="124" t="s">
        <v>1</v>
      </c>
      <c r="I614" s="1166"/>
      <c r="L614" s="122"/>
      <c r="N614" s="1043"/>
      <c r="O614" s="1043"/>
      <c r="P614" s="1043"/>
      <c r="Q614" s="1043"/>
      <c r="R614" s="1043"/>
      <c r="AL614" s="124" t="s">
        <v>103</v>
      </c>
      <c r="AM614" s="124" t="s">
        <v>102</v>
      </c>
      <c r="AN614" s="13" t="s">
        <v>55</v>
      </c>
      <c r="AO614" s="13" t="s">
        <v>20</v>
      </c>
      <c r="AP614" s="13" t="s">
        <v>50</v>
      </c>
      <c r="AQ614" s="124" t="s">
        <v>95</v>
      </c>
    </row>
    <row r="615" spans="1:57" s="14" customFormat="1">
      <c r="B615" s="127"/>
      <c r="D615" s="123" t="s">
        <v>103</v>
      </c>
      <c r="E615" s="128" t="s">
        <v>1</v>
      </c>
      <c r="F615" s="129" t="s">
        <v>1090</v>
      </c>
      <c r="H615" s="130">
        <v>8</v>
      </c>
      <c r="I615" s="1167"/>
      <c r="L615" s="127"/>
      <c r="N615" s="1048"/>
      <c r="O615" s="1048"/>
      <c r="P615" s="1048"/>
      <c r="Q615" s="1048"/>
      <c r="R615" s="1048"/>
      <c r="AL615" s="128" t="s">
        <v>103</v>
      </c>
      <c r="AM615" s="128" t="s">
        <v>102</v>
      </c>
      <c r="AN615" s="14" t="s">
        <v>102</v>
      </c>
      <c r="AO615" s="14" t="s">
        <v>20</v>
      </c>
      <c r="AP615" s="14" t="s">
        <v>50</v>
      </c>
      <c r="AQ615" s="128" t="s">
        <v>95</v>
      </c>
    </row>
    <row r="616" spans="1:57" s="13" customFormat="1">
      <c r="B616" s="122"/>
      <c r="D616" s="123" t="s">
        <v>103</v>
      </c>
      <c r="E616" s="124" t="s">
        <v>1</v>
      </c>
      <c r="F616" s="125" t="s">
        <v>1091</v>
      </c>
      <c r="H616" s="124" t="s">
        <v>1</v>
      </c>
      <c r="I616" s="1166"/>
      <c r="L616" s="122"/>
      <c r="N616" s="1043"/>
      <c r="O616" s="1043"/>
      <c r="P616" s="1043"/>
      <c r="Q616" s="1043"/>
      <c r="R616" s="1043"/>
      <c r="AL616" s="124" t="s">
        <v>103</v>
      </c>
      <c r="AM616" s="124" t="s">
        <v>102</v>
      </c>
      <c r="AN616" s="13" t="s">
        <v>55</v>
      </c>
      <c r="AO616" s="13" t="s">
        <v>20</v>
      </c>
      <c r="AP616" s="13" t="s">
        <v>50</v>
      </c>
      <c r="AQ616" s="124" t="s">
        <v>95</v>
      </c>
    </row>
    <row r="617" spans="1:57" s="14" customFormat="1">
      <c r="B617" s="127"/>
      <c r="D617" s="123" t="s">
        <v>103</v>
      </c>
      <c r="E617" s="128" t="s">
        <v>1</v>
      </c>
      <c r="F617" s="129" t="s">
        <v>102</v>
      </c>
      <c r="H617" s="130">
        <v>2</v>
      </c>
      <c r="I617" s="1167"/>
      <c r="L617" s="127"/>
      <c r="N617" s="1048"/>
      <c r="O617" s="1048"/>
      <c r="P617" s="1048"/>
      <c r="Q617" s="1048"/>
      <c r="R617" s="1048"/>
      <c r="AL617" s="128" t="s">
        <v>103</v>
      </c>
      <c r="AM617" s="128" t="s">
        <v>102</v>
      </c>
      <c r="AN617" s="14" t="s">
        <v>102</v>
      </c>
      <c r="AO617" s="14" t="s">
        <v>20</v>
      </c>
      <c r="AP617" s="14" t="s">
        <v>50</v>
      </c>
      <c r="AQ617" s="128" t="s">
        <v>95</v>
      </c>
    </row>
    <row r="618" spans="1:57" s="13" customFormat="1">
      <c r="B618" s="122"/>
      <c r="D618" s="123" t="s">
        <v>103</v>
      </c>
      <c r="E618" s="124" t="s">
        <v>1</v>
      </c>
      <c r="F618" s="125" t="s">
        <v>1092</v>
      </c>
      <c r="H618" s="124" t="s">
        <v>1</v>
      </c>
      <c r="I618" s="1166"/>
      <c r="L618" s="122"/>
      <c r="N618" s="1043"/>
      <c r="O618" s="1043"/>
      <c r="P618" s="1043"/>
      <c r="Q618" s="1043"/>
      <c r="R618" s="1043"/>
      <c r="AL618" s="124" t="s">
        <v>103</v>
      </c>
      <c r="AM618" s="124" t="s">
        <v>102</v>
      </c>
      <c r="AN618" s="13" t="s">
        <v>55</v>
      </c>
      <c r="AO618" s="13" t="s">
        <v>20</v>
      </c>
      <c r="AP618" s="13" t="s">
        <v>50</v>
      </c>
      <c r="AQ618" s="124" t="s">
        <v>95</v>
      </c>
    </row>
    <row r="619" spans="1:57" s="14" customFormat="1">
      <c r="B619" s="127"/>
      <c r="D619" s="123" t="s">
        <v>103</v>
      </c>
      <c r="E619" s="128" t="s">
        <v>1</v>
      </c>
      <c r="F619" s="129" t="s">
        <v>102</v>
      </c>
      <c r="H619" s="130">
        <v>2</v>
      </c>
      <c r="I619" s="1167"/>
      <c r="L619" s="127"/>
      <c r="N619" s="1048"/>
      <c r="O619" s="1048"/>
      <c r="P619" s="1048"/>
      <c r="Q619" s="1048"/>
      <c r="R619" s="1048"/>
      <c r="AL619" s="128" t="s">
        <v>103</v>
      </c>
      <c r="AM619" s="128" t="s">
        <v>102</v>
      </c>
      <c r="AN619" s="14" t="s">
        <v>102</v>
      </c>
      <c r="AO619" s="14" t="s">
        <v>20</v>
      </c>
      <c r="AP619" s="14" t="s">
        <v>50</v>
      </c>
      <c r="AQ619" s="128" t="s">
        <v>95</v>
      </c>
    </row>
    <row r="620" spans="1:57" s="13" customFormat="1">
      <c r="B620" s="122"/>
      <c r="D620" s="123" t="s">
        <v>103</v>
      </c>
      <c r="E620" s="124" t="s">
        <v>1</v>
      </c>
      <c r="F620" s="125" t="s">
        <v>1093</v>
      </c>
      <c r="H620" s="124" t="s">
        <v>1</v>
      </c>
      <c r="I620" s="1166"/>
      <c r="L620" s="122"/>
      <c r="N620" s="1043"/>
      <c r="O620" s="1043"/>
      <c r="P620" s="1043"/>
      <c r="Q620" s="1043"/>
      <c r="R620" s="1043"/>
      <c r="AL620" s="124" t="s">
        <v>103</v>
      </c>
      <c r="AM620" s="124" t="s">
        <v>102</v>
      </c>
      <c r="AN620" s="13" t="s">
        <v>55</v>
      </c>
      <c r="AO620" s="13" t="s">
        <v>20</v>
      </c>
      <c r="AP620" s="13" t="s">
        <v>50</v>
      </c>
      <c r="AQ620" s="124" t="s">
        <v>95</v>
      </c>
    </row>
    <row r="621" spans="1:57" s="14" customFormat="1">
      <c r="B621" s="127"/>
      <c r="D621" s="123" t="s">
        <v>103</v>
      </c>
      <c r="E621" s="128" t="s">
        <v>1</v>
      </c>
      <c r="F621" s="129" t="s">
        <v>1094</v>
      </c>
      <c r="H621" s="130">
        <v>10</v>
      </c>
      <c r="I621" s="1167"/>
      <c r="L621" s="127"/>
      <c r="N621" s="1048"/>
      <c r="O621" s="1048"/>
      <c r="P621" s="1048"/>
      <c r="Q621" s="1048"/>
      <c r="R621" s="1048"/>
      <c r="AL621" s="128" t="s">
        <v>103</v>
      </c>
      <c r="AM621" s="128" t="s">
        <v>102</v>
      </c>
      <c r="AN621" s="14" t="s">
        <v>102</v>
      </c>
      <c r="AO621" s="14" t="s">
        <v>20</v>
      </c>
      <c r="AP621" s="14" t="s">
        <v>50</v>
      </c>
      <c r="AQ621" s="128" t="s">
        <v>95</v>
      </c>
    </row>
    <row r="622" spans="1:57" s="13" customFormat="1">
      <c r="B622" s="122"/>
      <c r="D622" s="123" t="s">
        <v>103</v>
      </c>
      <c r="E622" s="124" t="s">
        <v>1</v>
      </c>
      <c r="F622" s="125" t="s">
        <v>1095</v>
      </c>
      <c r="H622" s="124" t="s">
        <v>1</v>
      </c>
      <c r="I622" s="1166"/>
      <c r="L622" s="122"/>
      <c r="N622" s="1043"/>
      <c r="O622" s="1043"/>
      <c r="P622" s="1043"/>
      <c r="Q622" s="1043"/>
      <c r="R622" s="1043"/>
      <c r="AL622" s="124" t="s">
        <v>103</v>
      </c>
      <c r="AM622" s="124" t="s">
        <v>102</v>
      </c>
      <c r="AN622" s="13" t="s">
        <v>55</v>
      </c>
      <c r="AO622" s="13" t="s">
        <v>20</v>
      </c>
      <c r="AP622" s="13" t="s">
        <v>50</v>
      </c>
      <c r="AQ622" s="124" t="s">
        <v>95</v>
      </c>
    </row>
    <row r="623" spans="1:57" s="14" customFormat="1">
      <c r="B623" s="127"/>
      <c r="D623" s="123" t="s">
        <v>103</v>
      </c>
      <c r="E623" s="128" t="s">
        <v>1</v>
      </c>
      <c r="F623" s="129" t="s">
        <v>1096</v>
      </c>
      <c r="H623" s="130">
        <v>5</v>
      </c>
      <c r="I623" s="1167"/>
      <c r="L623" s="127"/>
      <c r="N623" s="1048"/>
      <c r="O623" s="1048"/>
      <c r="P623" s="1048"/>
      <c r="Q623" s="1048"/>
      <c r="R623" s="1048"/>
      <c r="AL623" s="128" t="s">
        <v>103</v>
      </c>
      <c r="AM623" s="128" t="s">
        <v>102</v>
      </c>
      <c r="AN623" s="14" t="s">
        <v>102</v>
      </c>
      <c r="AO623" s="14" t="s">
        <v>20</v>
      </c>
      <c r="AP623" s="14" t="s">
        <v>50</v>
      </c>
      <c r="AQ623" s="128" t="s">
        <v>95</v>
      </c>
    </row>
    <row r="624" spans="1:57" s="14" customFormat="1">
      <c r="B624" s="127"/>
      <c r="D624" s="123" t="s">
        <v>103</v>
      </c>
      <c r="E624" s="128"/>
      <c r="F624" s="1184" t="s">
        <v>2693</v>
      </c>
      <c r="H624" s="130"/>
      <c r="I624" s="1167"/>
      <c r="L624" s="127"/>
      <c r="N624" s="1417"/>
      <c r="O624" s="1048"/>
      <c r="P624" s="1048"/>
      <c r="Q624" s="1048"/>
      <c r="R624" s="1048"/>
      <c r="AL624" s="128"/>
      <c r="AM624" s="128"/>
      <c r="AQ624" s="128"/>
    </row>
    <row r="625" spans="1:57" s="14" customFormat="1">
      <c r="B625" s="127"/>
      <c r="D625" s="123" t="s">
        <v>103</v>
      </c>
      <c r="E625" s="128"/>
      <c r="F625" s="164" t="s">
        <v>2701</v>
      </c>
      <c r="H625" s="130">
        <v>2</v>
      </c>
      <c r="I625" s="1167"/>
      <c r="L625" s="127"/>
      <c r="N625" s="1051"/>
      <c r="O625" s="1048"/>
      <c r="P625" s="1048"/>
      <c r="Q625" s="1048"/>
      <c r="R625" s="1048"/>
      <c r="AL625" s="128"/>
      <c r="AM625" s="128"/>
      <c r="AQ625" s="128"/>
    </row>
    <row r="626" spans="1:57" s="15" customFormat="1">
      <c r="B626" s="133"/>
      <c r="D626" s="123" t="s">
        <v>103</v>
      </c>
      <c r="E626" s="134" t="s">
        <v>1</v>
      </c>
      <c r="F626" s="135" t="s">
        <v>131</v>
      </c>
      <c r="H626" s="136">
        <v>29</v>
      </c>
      <c r="I626" s="1168"/>
      <c r="L626" s="133"/>
      <c r="N626" s="1053"/>
      <c r="O626" s="1053"/>
      <c r="P626" s="1053"/>
      <c r="Q626" s="1053"/>
      <c r="R626" s="1053"/>
      <c r="AL626" s="134" t="s">
        <v>103</v>
      </c>
      <c r="AM626" s="134" t="s">
        <v>102</v>
      </c>
      <c r="AN626" s="15" t="s">
        <v>101</v>
      </c>
      <c r="AO626" s="15" t="s">
        <v>20</v>
      </c>
      <c r="AP626" s="15" t="s">
        <v>55</v>
      </c>
      <c r="AQ626" s="134" t="s">
        <v>95</v>
      </c>
    </row>
    <row r="627" spans="1:57" s="2" customFormat="1" ht="39.75" customHeight="1">
      <c r="A627" s="29"/>
      <c r="B627" s="113"/>
      <c r="C627" s="138">
        <v>133</v>
      </c>
      <c r="D627" s="138" t="s">
        <v>265</v>
      </c>
      <c r="E627" s="139" t="s">
        <v>1393</v>
      </c>
      <c r="F627" s="140" t="s">
        <v>1394</v>
      </c>
      <c r="G627" s="141" t="s">
        <v>268</v>
      </c>
      <c r="H627" s="142">
        <v>29</v>
      </c>
      <c r="I627" s="1170"/>
      <c r="J627" s="142"/>
      <c r="K627" s="143"/>
      <c r="L627" s="144"/>
      <c r="M627" s="1359"/>
      <c r="N627" s="152"/>
      <c r="O627" s="152"/>
      <c r="P627" s="152"/>
      <c r="Q627" s="152"/>
      <c r="R627" s="152"/>
      <c r="S627" s="29"/>
      <c r="T627" s="29"/>
      <c r="U627" s="29"/>
      <c r="V627" s="29"/>
      <c r="W627" s="29"/>
      <c r="AJ627" s="120" t="s">
        <v>273</v>
      </c>
      <c r="AL627" s="120" t="s">
        <v>265</v>
      </c>
      <c r="AM627" s="120" t="s">
        <v>102</v>
      </c>
      <c r="AQ627" s="18" t="s">
        <v>95</v>
      </c>
      <c r="AW627" s="121" t="e">
        <f>IF(#REF!="základná",J627,0)</f>
        <v>#REF!</v>
      </c>
      <c r="AX627" s="121" t="e">
        <f>IF(#REF!="znížená",J627,0)</f>
        <v>#REF!</v>
      </c>
      <c r="AY627" s="121" t="e">
        <f>IF(#REF!="zákl. prenesená",J627,0)</f>
        <v>#REF!</v>
      </c>
      <c r="AZ627" s="121" t="e">
        <f>IF(#REF!="zníž. prenesená",J627,0)</f>
        <v>#REF!</v>
      </c>
      <c r="BA627" s="121" t="e">
        <f>IF(#REF!="nulová",J627,0)</f>
        <v>#REF!</v>
      </c>
      <c r="BB627" s="18" t="s">
        <v>102</v>
      </c>
      <c r="BC627" s="121">
        <f>ROUND(I627*H627,2)</f>
        <v>0</v>
      </c>
      <c r="BD627" s="18" t="s">
        <v>194</v>
      </c>
      <c r="BE627" s="120" t="s">
        <v>1395</v>
      </c>
    </row>
    <row r="628" spans="1:57" s="2" customFormat="1" ht="59.25" customHeight="1">
      <c r="A628" s="29"/>
      <c r="B628" s="113"/>
      <c r="C628" s="138">
        <v>134</v>
      </c>
      <c r="D628" s="138" t="s">
        <v>265</v>
      </c>
      <c r="E628" s="139" t="s">
        <v>1396</v>
      </c>
      <c r="F628" s="159" t="s">
        <v>2702</v>
      </c>
      <c r="G628" s="141" t="s">
        <v>268</v>
      </c>
      <c r="H628" s="142">
        <v>29</v>
      </c>
      <c r="I628" s="1170"/>
      <c r="J628" s="142"/>
      <c r="K628" s="143"/>
      <c r="L628" s="144"/>
      <c r="M628" s="1359"/>
      <c r="N628" s="152"/>
      <c r="O628" s="152"/>
      <c r="P628" s="152"/>
      <c r="Q628" s="152"/>
      <c r="R628" s="152"/>
      <c r="S628" s="29"/>
      <c r="T628" s="29"/>
      <c r="U628" s="29"/>
      <c r="V628" s="29"/>
      <c r="W628" s="29"/>
      <c r="AJ628" s="120" t="s">
        <v>273</v>
      </c>
      <c r="AL628" s="120" t="s">
        <v>265</v>
      </c>
      <c r="AM628" s="120" t="s">
        <v>102</v>
      </c>
      <c r="AQ628" s="18" t="s">
        <v>95</v>
      </c>
      <c r="AW628" s="121" t="e">
        <f>IF(#REF!="základná",J628,0)</f>
        <v>#REF!</v>
      </c>
      <c r="AX628" s="121" t="e">
        <f>IF(#REF!="znížená",J628,0)</f>
        <v>#REF!</v>
      </c>
      <c r="AY628" s="121" t="e">
        <f>IF(#REF!="zákl. prenesená",J628,0)</f>
        <v>#REF!</v>
      </c>
      <c r="AZ628" s="121" t="e">
        <f>IF(#REF!="zníž. prenesená",J628,0)</f>
        <v>#REF!</v>
      </c>
      <c r="BA628" s="121" t="e">
        <f>IF(#REF!="nulová",J628,0)</f>
        <v>#REF!</v>
      </c>
      <c r="BB628" s="18" t="s">
        <v>102</v>
      </c>
      <c r="BC628" s="121">
        <f>ROUND(I628*H628,2)</f>
        <v>0</v>
      </c>
      <c r="BD628" s="18" t="s">
        <v>194</v>
      </c>
      <c r="BE628" s="120" t="s">
        <v>1397</v>
      </c>
    </row>
    <row r="629" spans="1:57" s="2" customFormat="1" ht="18.75" customHeight="1">
      <c r="A629" s="29"/>
      <c r="B629" s="113"/>
      <c r="C629" s="114">
        <v>135</v>
      </c>
      <c r="D629" s="114" t="s">
        <v>97</v>
      </c>
      <c r="E629" s="115" t="s">
        <v>1398</v>
      </c>
      <c r="F629" s="116" t="s">
        <v>1399</v>
      </c>
      <c r="G629" s="117" t="s">
        <v>268</v>
      </c>
      <c r="H629" s="118">
        <v>29</v>
      </c>
      <c r="I629" s="1165"/>
      <c r="J629" s="118"/>
      <c r="K629" s="119"/>
      <c r="L629" s="30"/>
      <c r="M629" s="1359"/>
      <c r="N629" s="152"/>
      <c r="O629" s="152"/>
      <c r="P629" s="152"/>
      <c r="Q629" s="152"/>
      <c r="R629" s="152"/>
      <c r="S629" s="29"/>
      <c r="T629" s="29"/>
      <c r="U629" s="29"/>
      <c r="V629" s="29"/>
      <c r="W629" s="29"/>
      <c r="AJ629" s="120" t="s">
        <v>194</v>
      </c>
      <c r="AL629" s="120" t="s">
        <v>97</v>
      </c>
      <c r="AM629" s="120" t="s">
        <v>102</v>
      </c>
      <c r="AQ629" s="18" t="s">
        <v>95</v>
      </c>
      <c r="AW629" s="121" t="e">
        <f>IF(#REF!="základná",J629,0)</f>
        <v>#REF!</v>
      </c>
      <c r="AX629" s="121" t="e">
        <f>IF(#REF!="znížená",J629,0)</f>
        <v>#REF!</v>
      </c>
      <c r="AY629" s="121" t="e">
        <f>IF(#REF!="zákl. prenesená",J629,0)</f>
        <v>#REF!</v>
      </c>
      <c r="AZ629" s="121" t="e">
        <f>IF(#REF!="zníž. prenesená",J629,0)</f>
        <v>#REF!</v>
      </c>
      <c r="BA629" s="121" t="e">
        <f>IF(#REF!="nulová",J629,0)</f>
        <v>#REF!</v>
      </c>
      <c r="BB629" s="18" t="s">
        <v>102</v>
      </c>
      <c r="BC629" s="121">
        <f>ROUND(I629*H629,2)</f>
        <v>0</v>
      </c>
      <c r="BD629" s="18" t="s">
        <v>194</v>
      </c>
      <c r="BE629" s="120" t="s">
        <v>1400</v>
      </c>
    </row>
    <row r="630" spans="1:57" s="13" customFormat="1">
      <c r="B630" s="122"/>
      <c r="D630" s="123" t="s">
        <v>103</v>
      </c>
      <c r="E630" s="124" t="s">
        <v>1</v>
      </c>
      <c r="F630" s="125" t="s">
        <v>1089</v>
      </c>
      <c r="H630" s="124" t="s">
        <v>1</v>
      </c>
      <c r="I630" s="1166"/>
      <c r="L630" s="122"/>
      <c r="N630" s="1043"/>
      <c r="O630" s="1043"/>
      <c r="P630" s="1043"/>
      <c r="Q630" s="1043"/>
      <c r="R630" s="1043"/>
      <c r="AL630" s="124" t="s">
        <v>103</v>
      </c>
      <c r="AM630" s="124" t="s">
        <v>102</v>
      </c>
      <c r="AN630" s="13" t="s">
        <v>55</v>
      </c>
      <c r="AO630" s="13" t="s">
        <v>20</v>
      </c>
      <c r="AP630" s="13" t="s">
        <v>50</v>
      </c>
      <c r="AQ630" s="124" t="s">
        <v>95</v>
      </c>
    </row>
    <row r="631" spans="1:57" s="14" customFormat="1">
      <c r="B631" s="127"/>
      <c r="D631" s="123" t="s">
        <v>103</v>
      </c>
      <c r="E631" s="128" t="s">
        <v>1</v>
      </c>
      <c r="F631" s="129" t="s">
        <v>1090</v>
      </c>
      <c r="H631" s="130">
        <v>8</v>
      </c>
      <c r="I631" s="1167"/>
      <c r="L631" s="127"/>
      <c r="N631" s="1048"/>
      <c r="O631" s="1048"/>
      <c r="P631" s="1048"/>
      <c r="Q631" s="1048"/>
      <c r="R631" s="1048"/>
      <c r="AL631" s="128" t="s">
        <v>103</v>
      </c>
      <c r="AM631" s="128" t="s">
        <v>102</v>
      </c>
      <c r="AN631" s="14" t="s">
        <v>102</v>
      </c>
      <c r="AO631" s="14" t="s">
        <v>20</v>
      </c>
      <c r="AP631" s="14" t="s">
        <v>50</v>
      </c>
      <c r="AQ631" s="128" t="s">
        <v>95</v>
      </c>
    </row>
    <row r="632" spans="1:57" s="13" customFormat="1">
      <c r="B632" s="122"/>
      <c r="D632" s="123" t="s">
        <v>103</v>
      </c>
      <c r="E632" s="124" t="s">
        <v>1</v>
      </c>
      <c r="F632" s="125" t="s">
        <v>1091</v>
      </c>
      <c r="H632" s="124" t="s">
        <v>1</v>
      </c>
      <c r="I632" s="1166"/>
      <c r="L632" s="122"/>
      <c r="N632" s="1043"/>
      <c r="O632" s="1043"/>
      <c r="P632" s="1043"/>
      <c r="Q632" s="1043"/>
      <c r="R632" s="1043"/>
      <c r="AL632" s="124" t="s">
        <v>103</v>
      </c>
      <c r="AM632" s="124" t="s">
        <v>102</v>
      </c>
      <c r="AN632" s="13" t="s">
        <v>55</v>
      </c>
      <c r="AO632" s="13" t="s">
        <v>20</v>
      </c>
      <c r="AP632" s="13" t="s">
        <v>50</v>
      </c>
      <c r="AQ632" s="124" t="s">
        <v>95</v>
      </c>
    </row>
    <row r="633" spans="1:57" s="14" customFormat="1">
      <c r="B633" s="127"/>
      <c r="D633" s="123" t="s">
        <v>103</v>
      </c>
      <c r="E633" s="128" t="s">
        <v>1</v>
      </c>
      <c r="F633" s="129" t="s">
        <v>102</v>
      </c>
      <c r="H633" s="130">
        <v>2</v>
      </c>
      <c r="I633" s="1167"/>
      <c r="L633" s="127"/>
      <c r="N633" s="1048"/>
      <c r="O633" s="1048"/>
      <c r="P633" s="1048"/>
      <c r="Q633" s="1048"/>
      <c r="R633" s="1048"/>
      <c r="AL633" s="128" t="s">
        <v>103</v>
      </c>
      <c r="AM633" s="128" t="s">
        <v>102</v>
      </c>
      <c r="AN633" s="14" t="s">
        <v>102</v>
      </c>
      <c r="AO633" s="14" t="s">
        <v>20</v>
      </c>
      <c r="AP633" s="14" t="s">
        <v>50</v>
      </c>
      <c r="AQ633" s="128" t="s">
        <v>95</v>
      </c>
    </row>
    <row r="634" spans="1:57" s="13" customFormat="1">
      <c r="B634" s="122"/>
      <c r="D634" s="123" t="s">
        <v>103</v>
      </c>
      <c r="E634" s="124" t="s">
        <v>1</v>
      </c>
      <c r="F634" s="125" t="s">
        <v>1092</v>
      </c>
      <c r="H634" s="124" t="s">
        <v>1</v>
      </c>
      <c r="I634" s="1166"/>
      <c r="L634" s="122"/>
      <c r="N634" s="1043"/>
      <c r="O634" s="1043"/>
      <c r="P634" s="1043"/>
      <c r="Q634" s="1043"/>
      <c r="R634" s="1043"/>
      <c r="AL634" s="124" t="s">
        <v>103</v>
      </c>
      <c r="AM634" s="124" t="s">
        <v>102</v>
      </c>
      <c r="AN634" s="13" t="s">
        <v>55</v>
      </c>
      <c r="AO634" s="13" t="s">
        <v>20</v>
      </c>
      <c r="AP634" s="13" t="s">
        <v>50</v>
      </c>
      <c r="AQ634" s="124" t="s">
        <v>95</v>
      </c>
    </row>
    <row r="635" spans="1:57" s="14" customFormat="1">
      <c r="B635" s="127"/>
      <c r="D635" s="123" t="s">
        <v>103</v>
      </c>
      <c r="E635" s="128" t="s">
        <v>1</v>
      </c>
      <c r="F635" s="129" t="s">
        <v>102</v>
      </c>
      <c r="H635" s="130">
        <v>2</v>
      </c>
      <c r="I635" s="1167"/>
      <c r="L635" s="127"/>
      <c r="N635" s="1048"/>
      <c r="O635" s="1048"/>
      <c r="P635" s="1048"/>
      <c r="Q635" s="1048"/>
      <c r="R635" s="1048"/>
      <c r="AL635" s="128" t="s">
        <v>103</v>
      </c>
      <c r="AM635" s="128" t="s">
        <v>102</v>
      </c>
      <c r="AN635" s="14" t="s">
        <v>102</v>
      </c>
      <c r="AO635" s="14" t="s">
        <v>20</v>
      </c>
      <c r="AP635" s="14" t="s">
        <v>50</v>
      </c>
      <c r="AQ635" s="128" t="s">
        <v>95</v>
      </c>
    </row>
    <row r="636" spans="1:57" s="13" customFormat="1">
      <c r="B636" s="122"/>
      <c r="D636" s="123" t="s">
        <v>103</v>
      </c>
      <c r="E636" s="124" t="s">
        <v>1</v>
      </c>
      <c r="F636" s="125" t="s">
        <v>1093</v>
      </c>
      <c r="H636" s="124" t="s">
        <v>1</v>
      </c>
      <c r="I636" s="1166"/>
      <c r="L636" s="122"/>
      <c r="N636" s="1043"/>
      <c r="O636" s="1043"/>
      <c r="P636" s="1043"/>
      <c r="Q636" s="1043"/>
      <c r="R636" s="1043"/>
      <c r="AL636" s="124" t="s">
        <v>103</v>
      </c>
      <c r="AM636" s="124" t="s">
        <v>102</v>
      </c>
      <c r="AN636" s="13" t="s">
        <v>55</v>
      </c>
      <c r="AO636" s="13" t="s">
        <v>20</v>
      </c>
      <c r="AP636" s="13" t="s">
        <v>50</v>
      </c>
      <c r="AQ636" s="124" t="s">
        <v>95</v>
      </c>
    </row>
    <row r="637" spans="1:57" s="14" customFormat="1">
      <c r="B637" s="127"/>
      <c r="D637" s="123" t="s">
        <v>103</v>
      </c>
      <c r="E637" s="128" t="s">
        <v>1</v>
      </c>
      <c r="F637" s="129" t="s">
        <v>1094</v>
      </c>
      <c r="H637" s="130">
        <v>10</v>
      </c>
      <c r="I637" s="1167"/>
      <c r="L637" s="127"/>
      <c r="N637" s="1048"/>
      <c r="O637" s="1048"/>
      <c r="P637" s="1048"/>
      <c r="Q637" s="1048"/>
      <c r="R637" s="1048"/>
      <c r="AL637" s="128" t="s">
        <v>103</v>
      </c>
      <c r="AM637" s="128" t="s">
        <v>102</v>
      </c>
      <c r="AN637" s="14" t="s">
        <v>102</v>
      </c>
      <c r="AO637" s="14" t="s">
        <v>20</v>
      </c>
      <c r="AP637" s="14" t="s">
        <v>50</v>
      </c>
      <c r="AQ637" s="128" t="s">
        <v>95</v>
      </c>
    </row>
    <row r="638" spans="1:57" s="13" customFormat="1">
      <c r="B638" s="122"/>
      <c r="D638" s="123" t="s">
        <v>103</v>
      </c>
      <c r="E638" s="124" t="s">
        <v>1</v>
      </c>
      <c r="F638" s="125" t="s">
        <v>1095</v>
      </c>
      <c r="H638" s="124" t="s">
        <v>1</v>
      </c>
      <c r="I638" s="1166"/>
      <c r="L638" s="122"/>
      <c r="N638" s="1043"/>
      <c r="O638" s="1043"/>
      <c r="P638" s="1043"/>
      <c r="Q638" s="1043"/>
      <c r="R638" s="1043"/>
      <c r="AL638" s="124" t="s">
        <v>103</v>
      </c>
      <c r="AM638" s="124" t="s">
        <v>102</v>
      </c>
      <c r="AN638" s="13" t="s">
        <v>55</v>
      </c>
      <c r="AO638" s="13" t="s">
        <v>20</v>
      </c>
      <c r="AP638" s="13" t="s">
        <v>50</v>
      </c>
      <c r="AQ638" s="124" t="s">
        <v>95</v>
      </c>
    </row>
    <row r="639" spans="1:57" s="14" customFormat="1">
      <c r="B639" s="127"/>
      <c r="D639" s="123" t="s">
        <v>103</v>
      </c>
      <c r="E639" s="128" t="s">
        <v>1</v>
      </c>
      <c r="F639" s="129" t="s">
        <v>1096</v>
      </c>
      <c r="H639" s="130">
        <v>5</v>
      </c>
      <c r="I639" s="1167"/>
      <c r="L639" s="127"/>
      <c r="N639" s="1048"/>
      <c r="O639" s="1048"/>
      <c r="P639" s="1048"/>
      <c r="Q639" s="1048"/>
      <c r="R639" s="1048"/>
      <c r="AL639" s="128" t="s">
        <v>103</v>
      </c>
      <c r="AM639" s="128" t="s">
        <v>102</v>
      </c>
      <c r="AN639" s="14" t="s">
        <v>102</v>
      </c>
      <c r="AO639" s="14" t="s">
        <v>20</v>
      </c>
      <c r="AP639" s="14" t="s">
        <v>50</v>
      </c>
      <c r="AQ639" s="128" t="s">
        <v>95</v>
      </c>
    </row>
    <row r="640" spans="1:57" s="14" customFormat="1">
      <c r="B640" s="127"/>
      <c r="D640" s="123" t="s">
        <v>103</v>
      </c>
      <c r="E640" s="128"/>
      <c r="F640" s="1184" t="s">
        <v>2693</v>
      </c>
      <c r="H640" s="130"/>
      <c r="I640" s="1167"/>
      <c r="L640" s="127"/>
      <c r="N640" s="1048"/>
      <c r="O640" s="1048"/>
      <c r="P640" s="1048"/>
      <c r="Q640" s="1048"/>
      <c r="R640" s="1048"/>
      <c r="AL640" s="128"/>
      <c r="AM640" s="128"/>
      <c r="AQ640" s="128"/>
    </row>
    <row r="641" spans="1:57" s="14" customFormat="1">
      <c r="B641" s="127"/>
      <c r="D641" s="123" t="s">
        <v>103</v>
      </c>
      <c r="E641" s="128"/>
      <c r="F641" s="164" t="s">
        <v>2701</v>
      </c>
      <c r="H641" s="130">
        <v>2</v>
      </c>
      <c r="I641" s="1167"/>
      <c r="L641" s="127"/>
      <c r="N641" s="1048"/>
      <c r="O641" s="1048"/>
      <c r="P641" s="1048"/>
      <c r="Q641" s="1048"/>
      <c r="R641" s="1048"/>
      <c r="AL641" s="128"/>
      <c r="AM641" s="128"/>
      <c r="AQ641" s="128"/>
    </row>
    <row r="642" spans="1:57" s="15" customFormat="1">
      <c r="B642" s="133"/>
      <c r="D642" s="123" t="s">
        <v>103</v>
      </c>
      <c r="E642" s="134" t="s">
        <v>1</v>
      </c>
      <c r="F642" s="135" t="s">
        <v>131</v>
      </c>
      <c r="H642" s="136">
        <v>29</v>
      </c>
      <c r="I642" s="1168"/>
      <c r="L642" s="133"/>
      <c r="N642" s="1053"/>
      <c r="O642" s="1053"/>
      <c r="P642" s="1053"/>
      <c r="Q642" s="1053"/>
      <c r="R642" s="1053"/>
      <c r="AL642" s="134" t="s">
        <v>103</v>
      </c>
      <c r="AM642" s="134" t="s">
        <v>102</v>
      </c>
      <c r="AN642" s="15" t="s">
        <v>101</v>
      </c>
      <c r="AO642" s="15" t="s">
        <v>20</v>
      </c>
      <c r="AP642" s="15" t="s">
        <v>55</v>
      </c>
      <c r="AQ642" s="134" t="s">
        <v>95</v>
      </c>
    </row>
    <row r="643" spans="1:57" s="2" customFormat="1" ht="19.5" customHeight="1">
      <c r="A643" s="29"/>
      <c r="B643" s="113"/>
      <c r="C643" s="138">
        <v>136</v>
      </c>
      <c r="D643" s="138" t="s">
        <v>265</v>
      </c>
      <c r="E643" s="139" t="s">
        <v>1401</v>
      </c>
      <c r="F643" s="140" t="s">
        <v>1402</v>
      </c>
      <c r="G643" s="141" t="s">
        <v>268</v>
      </c>
      <c r="H643" s="142">
        <v>9</v>
      </c>
      <c r="I643" s="1170"/>
      <c r="J643" s="142"/>
      <c r="K643" s="143"/>
      <c r="L643" s="144"/>
      <c r="M643" s="1359"/>
      <c r="N643" s="152"/>
      <c r="O643" s="152"/>
      <c r="P643" s="152"/>
      <c r="Q643" s="152"/>
      <c r="R643" s="152"/>
      <c r="S643" s="29"/>
      <c r="T643" s="29"/>
      <c r="U643" s="29"/>
      <c r="V643" s="29"/>
      <c r="W643" s="29"/>
      <c r="AJ643" s="120" t="s">
        <v>273</v>
      </c>
      <c r="AL643" s="120" t="s">
        <v>265</v>
      </c>
      <c r="AM643" s="120" t="s">
        <v>102</v>
      </c>
      <c r="AQ643" s="18" t="s">
        <v>95</v>
      </c>
      <c r="AW643" s="121" t="e">
        <f>IF(#REF!="základná",J643,0)</f>
        <v>#REF!</v>
      </c>
      <c r="AX643" s="121" t="e">
        <f>IF(#REF!="znížená",J643,0)</f>
        <v>#REF!</v>
      </c>
      <c r="AY643" s="121" t="e">
        <f>IF(#REF!="zákl. prenesená",J643,0)</f>
        <v>#REF!</v>
      </c>
      <c r="AZ643" s="121" t="e">
        <f>IF(#REF!="zníž. prenesená",J643,0)</f>
        <v>#REF!</v>
      </c>
      <c r="BA643" s="121" t="e">
        <f>IF(#REF!="nulová",J643,0)</f>
        <v>#REF!</v>
      </c>
      <c r="BB643" s="18" t="s">
        <v>102</v>
      </c>
      <c r="BC643" s="121">
        <f t="shared" ref="BC643:BC649" si="2">ROUND(I643*H643,2)</f>
        <v>0</v>
      </c>
      <c r="BD643" s="18" t="s">
        <v>194</v>
      </c>
      <c r="BE643" s="120" t="s">
        <v>1403</v>
      </c>
    </row>
    <row r="644" spans="1:57" s="2" customFormat="1" ht="19.5" customHeight="1">
      <c r="A644" s="29"/>
      <c r="B644" s="113"/>
      <c r="C644" s="138">
        <v>137</v>
      </c>
      <c r="D644" s="138" t="s">
        <v>265</v>
      </c>
      <c r="E644" s="139" t="s">
        <v>1404</v>
      </c>
      <c r="F644" s="140" t="s">
        <v>1405</v>
      </c>
      <c r="G644" s="141" t="s">
        <v>268</v>
      </c>
      <c r="H644" s="142">
        <v>2</v>
      </c>
      <c r="I644" s="1170"/>
      <c r="J644" s="142"/>
      <c r="K644" s="143"/>
      <c r="L644" s="144"/>
      <c r="M644" s="1359"/>
      <c r="N644" s="152"/>
      <c r="O644" s="152"/>
      <c r="P644" s="152"/>
      <c r="Q644" s="152"/>
      <c r="R644" s="152"/>
      <c r="S644" s="29"/>
      <c r="T644" s="29"/>
      <c r="U644" s="29"/>
      <c r="V644" s="29"/>
      <c r="W644" s="29"/>
      <c r="AJ644" s="120" t="s">
        <v>273</v>
      </c>
      <c r="AL644" s="120" t="s">
        <v>265</v>
      </c>
      <c r="AM644" s="120" t="s">
        <v>102</v>
      </c>
      <c r="AQ644" s="18" t="s">
        <v>95</v>
      </c>
      <c r="AW644" s="121" t="e">
        <f>IF(#REF!="základná",J644,0)</f>
        <v>#REF!</v>
      </c>
      <c r="AX644" s="121" t="e">
        <f>IF(#REF!="znížená",J644,0)</f>
        <v>#REF!</v>
      </c>
      <c r="AY644" s="121" t="e">
        <f>IF(#REF!="zákl. prenesená",J644,0)</f>
        <v>#REF!</v>
      </c>
      <c r="AZ644" s="121" t="e">
        <f>IF(#REF!="zníž. prenesená",J644,0)</f>
        <v>#REF!</v>
      </c>
      <c r="BA644" s="121" t="e">
        <f>IF(#REF!="nulová",J644,0)</f>
        <v>#REF!</v>
      </c>
      <c r="BB644" s="18" t="s">
        <v>102</v>
      </c>
      <c r="BC644" s="121">
        <f t="shared" si="2"/>
        <v>0</v>
      </c>
      <c r="BD644" s="18" t="s">
        <v>194</v>
      </c>
      <c r="BE644" s="120" t="s">
        <v>1406</v>
      </c>
    </row>
    <row r="645" spans="1:57" s="2" customFormat="1" ht="19.5" customHeight="1">
      <c r="A645" s="29"/>
      <c r="B645" s="113"/>
      <c r="C645" s="138">
        <v>138</v>
      </c>
      <c r="D645" s="138" t="s">
        <v>265</v>
      </c>
      <c r="E645" s="139" t="s">
        <v>1407</v>
      </c>
      <c r="F645" s="140" t="s">
        <v>1408</v>
      </c>
      <c r="G645" s="141" t="s">
        <v>268</v>
      </c>
      <c r="H645" s="142">
        <v>1</v>
      </c>
      <c r="I645" s="1170"/>
      <c r="J645" s="142"/>
      <c r="K645" s="143"/>
      <c r="L645" s="144"/>
      <c r="M645" s="1359"/>
      <c r="N645" s="152"/>
      <c r="O645" s="152"/>
      <c r="P645" s="152"/>
      <c r="Q645" s="152"/>
      <c r="R645" s="152"/>
      <c r="S645" s="29"/>
      <c r="T645" s="29"/>
      <c r="U645" s="29"/>
      <c r="V645" s="29"/>
      <c r="W645" s="29"/>
      <c r="AJ645" s="120" t="s">
        <v>273</v>
      </c>
      <c r="AL645" s="120" t="s">
        <v>265</v>
      </c>
      <c r="AM645" s="120" t="s">
        <v>102</v>
      </c>
      <c r="AQ645" s="18" t="s">
        <v>95</v>
      </c>
      <c r="AW645" s="121" t="e">
        <f>IF(#REF!="základná",J645,0)</f>
        <v>#REF!</v>
      </c>
      <c r="AX645" s="121" t="e">
        <f>IF(#REF!="znížená",J645,0)</f>
        <v>#REF!</v>
      </c>
      <c r="AY645" s="121" t="e">
        <f>IF(#REF!="zákl. prenesená",J645,0)</f>
        <v>#REF!</v>
      </c>
      <c r="AZ645" s="121" t="e">
        <f>IF(#REF!="zníž. prenesená",J645,0)</f>
        <v>#REF!</v>
      </c>
      <c r="BA645" s="121" t="e">
        <f>IF(#REF!="nulová",J645,0)</f>
        <v>#REF!</v>
      </c>
      <c r="BB645" s="18" t="s">
        <v>102</v>
      </c>
      <c r="BC645" s="121">
        <f t="shared" si="2"/>
        <v>0</v>
      </c>
      <c r="BD645" s="18" t="s">
        <v>194</v>
      </c>
      <c r="BE645" s="120" t="s">
        <v>1409</v>
      </c>
    </row>
    <row r="646" spans="1:57" s="2" customFormat="1" ht="19.5" customHeight="1">
      <c r="A646" s="29"/>
      <c r="B646" s="113"/>
      <c r="C646" s="138">
        <v>139</v>
      </c>
      <c r="D646" s="138" t="s">
        <v>265</v>
      </c>
      <c r="E646" s="139" t="s">
        <v>1410</v>
      </c>
      <c r="F646" s="140" t="s">
        <v>1411</v>
      </c>
      <c r="G646" s="141" t="s">
        <v>268</v>
      </c>
      <c r="H646" s="142">
        <v>10</v>
      </c>
      <c r="I646" s="1170"/>
      <c r="J646" s="142"/>
      <c r="K646" s="143"/>
      <c r="L646" s="144"/>
      <c r="M646" s="1359"/>
      <c r="N646" s="152"/>
      <c r="O646" s="152"/>
      <c r="P646" s="152"/>
      <c r="Q646" s="152"/>
      <c r="R646" s="152"/>
      <c r="S646" s="29"/>
      <c r="T646" s="29"/>
      <c r="U646" s="29"/>
      <c r="V646" s="29"/>
      <c r="W646" s="29"/>
      <c r="AJ646" s="120" t="s">
        <v>273</v>
      </c>
      <c r="AL646" s="120" t="s">
        <v>265</v>
      </c>
      <c r="AM646" s="120" t="s">
        <v>102</v>
      </c>
      <c r="AQ646" s="18" t="s">
        <v>95</v>
      </c>
      <c r="AW646" s="121" t="e">
        <f>IF(#REF!="základná",J646,0)</f>
        <v>#REF!</v>
      </c>
      <c r="AX646" s="121" t="e">
        <f>IF(#REF!="znížená",J646,0)</f>
        <v>#REF!</v>
      </c>
      <c r="AY646" s="121" t="e">
        <f>IF(#REF!="zákl. prenesená",J646,0)</f>
        <v>#REF!</v>
      </c>
      <c r="AZ646" s="121" t="e">
        <f>IF(#REF!="zníž. prenesená",J646,0)</f>
        <v>#REF!</v>
      </c>
      <c r="BA646" s="121" t="e">
        <f>IF(#REF!="nulová",J646,0)</f>
        <v>#REF!</v>
      </c>
      <c r="BB646" s="18" t="s">
        <v>102</v>
      </c>
      <c r="BC646" s="121">
        <f t="shared" si="2"/>
        <v>0</v>
      </c>
      <c r="BD646" s="18" t="s">
        <v>194</v>
      </c>
      <c r="BE646" s="120" t="s">
        <v>1412</v>
      </c>
    </row>
    <row r="647" spans="1:57" s="2" customFormat="1" ht="19.5" customHeight="1">
      <c r="A647" s="29"/>
      <c r="B647" s="113"/>
      <c r="C647" s="138">
        <v>140</v>
      </c>
      <c r="D647" s="138" t="s">
        <v>265</v>
      </c>
      <c r="E647" s="139" t="s">
        <v>1413</v>
      </c>
      <c r="F647" s="140" t="s">
        <v>1414</v>
      </c>
      <c r="G647" s="141" t="s">
        <v>268</v>
      </c>
      <c r="H647" s="142">
        <v>5</v>
      </c>
      <c r="I647" s="1170"/>
      <c r="J647" s="142"/>
      <c r="K647" s="143"/>
      <c r="L647" s="144"/>
      <c r="M647" s="1359"/>
      <c r="N647" s="152"/>
      <c r="O647" s="152"/>
      <c r="P647" s="152"/>
      <c r="Q647" s="152"/>
      <c r="R647" s="152"/>
      <c r="S647" s="29"/>
      <c r="T647" s="29"/>
      <c r="U647" s="29"/>
      <c r="V647" s="29"/>
      <c r="W647" s="29"/>
      <c r="AJ647" s="120" t="s">
        <v>273</v>
      </c>
      <c r="AL647" s="120" t="s">
        <v>265</v>
      </c>
      <c r="AM647" s="120" t="s">
        <v>102</v>
      </c>
      <c r="AQ647" s="18" t="s">
        <v>95</v>
      </c>
      <c r="AW647" s="121" t="e">
        <f>IF(#REF!="základná",J647,0)</f>
        <v>#REF!</v>
      </c>
      <c r="AX647" s="121" t="e">
        <f>IF(#REF!="znížená",J647,0)</f>
        <v>#REF!</v>
      </c>
      <c r="AY647" s="121" t="e">
        <f>IF(#REF!="zákl. prenesená",J647,0)</f>
        <v>#REF!</v>
      </c>
      <c r="AZ647" s="121" t="e">
        <f>IF(#REF!="zníž. prenesená",J647,0)</f>
        <v>#REF!</v>
      </c>
      <c r="BA647" s="121" t="e">
        <f>IF(#REF!="nulová",J647,0)</f>
        <v>#REF!</v>
      </c>
      <c r="BB647" s="18" t="s">
        <v>102</v>
      </c>
      <c r="BC647" s="121">
        <f t="shared" si="2"/>
        <v>0</v>
      </c>
      <c r="BD647" s="18" t="s">
        <v>194</v>
      </c>
      <c r="BE647" s="120" t="s">
        <v>1415</v>
      </c>
    </row>
    <row r="648" spans="1:57" s="2" customFormat="1" ht="19.5" customHeight="1">
      <c r="A648" s="1455"/>
      <c r="B648" s="113"/>
      <c r="C648" s="138">
        <v>242</v>
      </c>
      <c r="D648" s="138" t="s">
        <v>265</v>
      </c>
      <c r="E648" s="166" t="s">
        <v>2812</v>
      </c>
      <c r="F648" s="140" t="s">
        <v>2813</v>
      </c>
      <c r="G648" s="141" t="s">
        <v>268</v>
      </c>
      <c r="H648" s="142">
        <v>2</v>
      </c>
      <c r="I648" s="1170"/>
      <c r="J648" s="142"/>
      <c r="K648" s="143"/>
      <c r="L648" s="144"/>
      <c r="M648" s="1455"/>
      <c r="N648" s="152"/>
      <c r="O648" s="152"/>
      <c r="P648" s="152"/>
      <c r="Q648" s="152"/>
      <c r="R648" s="152"/>
      <c r="S648" s="1455"/>
      <c r="T648" s="1455"/>
      <c r="U648" s="1455"/>
      <c r="V648" s="1455"/>
      <c r="W648" s="1455"/>
      <c r="AJ648" s="120"/>
      <c r="AL648" s="120"/>
      <c r="AM648" s="120"/>
      <c r="AQ648" s="18"/>
      <c r="AW648" s="121"/>
      <c r="AX648" s="121"/>
      <c r="AY648" s="121"/>
      <c r="AZ648" s="121"/>
      <c r="BA648" s="121"/>
      <c r="BB648" s="18"/>
      <c r="BC648" s="121"/>
      <c r="BD648" s="18"/>
      <c r="BE648" s="120"/>
    </row>
    <row r="649" spans="1:57" s="2" customFormat="1" ht="34.5" customHeight="1">
      <c r="A649" s="29"/>
      <c r="B649" s="113"/>
      <c r="C649" s="114">
        <v>141</v>
      </c>
      <c r="D649" s="114" t="s">
        <v>97</v>
      </c>
      <c r="E649" s="115" t="s">
        <v>632</v>
      </c>
      <c r="F649" s="116" t="s">
        <v>633</v>
      </c>
      <c r="G649" s="117" t="s">
        <v>416</v>
      </c>
      <c r="H649" s="1165"/>
      <c r="I649" s="1165">
        <v>0.8</v>
      </c>
      <c r="J649" s="118"/>
      <c r="K649" s="119"/>
      <c r="L649" s="30"/>
      <c r="M649" s="1359"/>
      <c r="N649" s="152"/>
      <c r="O649" s="152"/>
      <c r="P649" s="152"/>
      <c r="Q649" s="152"/>
      <c r="R649" s="152"/>
      <c r="S649" s="29"/>
      <c r="T649" s="29"/>
      <c r="U649" s="29"/>
      <c r="V649" s="29"/>
      <c r="W649" s="29"/>
      <c r="AJ649" s="120" t="s">
        <v>194</v>
      </c>
      <c r="AL649" s="120" t="s">
        <v>97</v>
      </c>
      <c r="AM649" s="120" t="s">
        <v>102</v>
      </c>
      <c r="AQ649" s="18" t="s">
        <v>95</v>
      </c>
      <c r="AW649" s="121" t="e">
        <f>IF(#REF!="základná",J649,0)</f>
        <v>#REF!</v>
      </c>
      <c r="AX649" s="121" t="e">
        <f>IF(#REF!="znížená",J649,0)</f>
        <v>#REF!</v>
      </c>
      <c r="AY649" s="121" t="e">
        <f>IF(#REF!="zákl. prenesená",J649,0)</f>
        <v>#REF!</v>
      </c>
      <c r="AZ649" s="121" t="e">
        <f>IF(#REF!="zníž. prenesená",J649,0)</f>
        <v>#REF!</v>
      </c>
      <c r="BA649" s="121" t="e">
        <f>IF(#REF!="nulová",J649,0)</f>
        <v>#REF!</v>
      </c>
      <c r="BB649" s="18" t="s">
        <v>102</v>
      </c>
      <c r="BC649" s="121">
        <f t="shared" si="2"/>
        <v>0</v>
      </c>
      <c r="BD649" s="18" t="s">
        <v>194</v>
      </c>
      <c r="BE649" s="120" t="s">
        <v>1416</v>
      </c>
    </row>
    <row r="650" spans="1:57" s="12" customFormat="1" ht="22.9" customHeight="1">
      <c r="B650" s="104"/>
      <c r="D650" s="105" t="s">
        <v>49</v>
      </c>
      <c r="E650" s="111" t="s">
        <v>634</v>
      </c>
      <c r="F650" s="111" t="s">
        <v>635</v>
      </c>
      <c r="I650" s="1169"/>
      <c r="J650" s="112"/>
      <c r="L650" s="104"/>
      <c r="N650" s="1038"/>
      <c r="O650" s="1038"/>
      <c r="P650" s="1038"/>
      <c r="Q650" s="1038"/>
      <c r="R650" s="1038"/>
      <c r="AJ650" s="105" t="s">
        <v>102</v>
      </c>
      <c r="AL650" s="109" t="s">
        <v>49</v>
      </c>
      <c r="AM650" s="109" t="s">
        <v>55</v>
      </c>
      <c r="AQ650" s="105" t="s">
        <v>95</v>
      </c>
      <c r="BC650" s="110">
        <f>SUM(BC651:BC697)</f>
        <v>0</v>
      </c>
    </row>
    <row r="651" spans="1:57" s="2" customFormat="1" ht="105" customHeight="1">
      <c r="A651" s="29"/>
      <c r="B651" s="113"/>
      <c r="C651" s="114">
        <v>142</v>
      </c>
      <c r="D651" s="114" t="s">
        <v>97</v>
      </c>
      <c r="E651" s="115" t="s">
        <v>1417</v>
      </c>
      <c r="F651" s="1236" t="s">
        <v>2756</v>
      </c>
      <c r="G651" s="1246" t="s">
        <v>140</v>
      </c>
      <c r="H651" s="1165">
        <v>54</v>
      </c>
      <c r="I651" s="1165"/>
      <c r="J651" s="118"/>
      <c r="K651" s="119"/>
      <c r="L651" s="30"/>
      <c r="M651" s="1359"/>
      <c r="N651" s="152"/>
      <c r="O651" s="1408"/>
      <c r="P651" s="1418"/>
      <c r="Q651" s="152"/>
      <c r="R651" s="1523"/>
      <c r="S651" s="29"/>
      <c r="T651" s="1522" t="s">
        <v>2753</v>
      </c>
      <c r="U651" s="29"/>
      <c r="V651" s="29"/>
      <c r="W651" s="29"/>
      <c r="AJ651" s="120" t="s">
        <v>194</v>
      </c>
      <c r="AL651" s="120" t="s">
        <v>97</v>
      </c>
      <c r="AM651" s="120" t="s">
        <v>102</v>
      </c>
      <c r="AQ651" s="18" t="s">
        <v>95</v>
      </c>
      <c r="AW651" s="121" t="e">
        <f>IF(#REF!="základná",J651,0)</f>
        <v>#REF!</v>
      </c>
      <c r="AX651" s="121" t="e">
        <f>IF(#REF!="znížená",J651,0)</f>
        <v>#REF!</v>
      </c>
      <c r="AY651" s="121" t="e">
        <f>IF(#REF!="zákl. prenesená",J651,0)</f>
        <v>#REF!</v>
      </c>
      <c r="AZ651" s="121" t="e">
        <f>IF(#REF!="zníž. prenesená",J651,0)</f>
        <v>#REF!</v>
      </c>
      <c r="BA651" s="121" t="e">
        <f>IF(#REF!="nulová",J651,0)</f>
        <v>#REF!</v>
      </c>
      <c r="BB651" s="18" t="s">
        <v>102</v>
      </c>
      <c r="BC651" s="121">
        <f>ROUND(I651*H651,2)</f>
        <v>0</v>
      </c>
      <c r="BD651" s="18" t="s">
        <v>194</v>
      </c>
      <c r="BE651" s="120" t="s">
        <v>1418</v>
      </c>
    </row>
    <row r="652" spans="1:57" s="14" customFormat="1" ht="11.25" customHeight="1">
      <c r="B652" s="127"/>
      <c r="D652" s="123" t="s">
        <v>103</v>
      </c>
      <c r="E652" s="128" t="s">
        <v>1</v>
      </c>
      <c r="F652" s="1239" t="s">
        <v>1419</v>
      </c>
      <c r="G652" s="1237"/>
      <c r="H652" s="1172">
        <v>54</v>
      </c>
      <c r="I652" s="1167"/>
      <c r="L652" s="127"/>
      <c r="N652" s="1048"/>
      <c r="O652" s="1408"/>
      <c r="P652" s="1418"/>
      <c r="Q652" s="1048"/>
      <c r="R652" s="1523"/>
      <c r="T652" s="1522"/>
      <c r="AL652" s="128" t="s">
        <v>103</v>
      </c>
      <c r="AM652" s="128" t="s">
        <v>102</v>
      </c>
      <c r="AN652" s="14" t="s">
        <v>102</v>
      </c>
      <c r="AO652" s="14" t="s">
        <v>20</v>
      </c>
      <c r="AP652" s="14" t="s">
        <v>55</v>
      </c>
      <c r="AQ652" s="128" t="s">
        <v>95</v>
      </c>
    </row>
    <row r="653" spans="1:57" s="2" customFormat="1" ht="154.5" customHeight="1">
      <c r="A653" s="29"/>
      <c r="B653" s="113"/>
      <c r="C653" s="138">
        <v>143</v>
      </c>
      <c r="D653" s="138" t="s">
        <v>265</v>
      </c>
      <c r="E653" s="139" t="s">
        <v>1420</v>
      </c>
      <c r="F653" s="167" t="s">
        <v>2755</v>
      </c>
      <c r="G653" s="1259" t="s">
        <v>140</v>
      </c>
      <c r="H653" s="1170">
        <v>54</v>
      </c>
      <c r="I653" s="1170"/>
      <c r="J653" s="142"/>
      <c r="K653" s="143"/>
      <c r="L653" s="144"/>
      <c r="M653" s="1359"/>
      <c r="N653" s="152"/>
      <c r="O653" s="1408"/>
      <c r="P653" s="1418"/>
      <c r="Q653" s="1386"/>
      <c r="R653" s="1523"/>
      <c r="S653" s="29"/>
      <c r="T653" s="1522"/>
      <c r="U653" s="29"/>
      <c r="V653" s="29"/>
      <c r="W653" s="29"/>
      <c r="AJ653" s="120" t="s">
        <v>273</v>
      </c>
      <c r="AL653" s="120" t="s">
        <v>265</v>
      </c>
      <c r="AM653" s="120" t="s">
        <v>102</v>
      </c>
      <c r="AQ653" s="18" t="s">
        <v>95</v>
      </c>
      <c r="AW653" s="121" t="e">
        <f>IF(#REF!="základná",J653,0)</f>
        <v>#REF!</v>
      </c>
      <c r="AX653" s="121" t="e">
        <f>IF(#REF!="znížená",J653,0)</f>
        <v>#REF!</v>
      </c>
      <c r="AY653" s="121" t="e">
        <f>IF(#REF!="zákl. prenesená",J653,0)</f>
        <v>#REF!</v>
      </c>
      <c r="AZ653" s="121" t="e">
        <f>IF(#REF!="zníž. prenesená",J653,0)</f>
        <v>#REF!</v>
      </c>
      <c r="BA653" s="121" t="e">
        <f>IF(#REF!="nulová",J653,0)</f>
        <v>#REF!</v>
      </c>
      <c r="BB653" s="18" t="s">
        <v>102</v>
      </c>
      <c r="BC653" s="121">
        <f>ROUND(I653*H653,2)</f>
        <v>0</v>
      </c>
      <c r="BD653" s="18" t="s">
        <v>194</v>
      </c>
      <c r="BE653" s="120" t="s">
        <v>1421</v>
      </c>
    </row>
    <row r="654" spans="1:57" s="14" customFormat="1" ht="11.25" customHeight="1">
      <c r="B654" s="127"/>
      <c r="D654" s="123" t="s">
        <v>103</v>
      </c>
      <c r="E654" s="128" t="s">
        <v>1</v>
      </c>
      <c r="F654" s="1239" t="s">
        <v>1419</v>
      </c>
      <c r="G654" s="1237"/>
      <c r="H654" s="1172">
        <v>54</v>
      </c>
      <c r="I654" s="1167"/>
      <c r="L654" s="127"/>
      <c r="N654" s="1048"/>
      <c r="O654" s="1408"/>
      <c r="P654" s="1418"/>
      <c r="Q654" s="1386"/>
      <c r="R654" s="1523"/>
      <c r="AL654" s="128" t="s">
        <v>103</v>
      </c>
      <c r="AM654" s="128" t="s">
        <v>102</v>
      </c>
      <c r="AN654" s="14" t="s">
        <v>102</v>
      </c>
      <c r="AO654" s="14" t="s">
        <v>20</v>
      </c>
      <c r="AP654" s="14" t="s">
        <v>55</v>
      </c>
      <c r="AQ654" s="128" t="s">
        <v>95</v>
      </c>
    </row>
    <row r="655" spans="1:57" s="2" customFormat="1" ht="38.25" customHeight="1">
      <c r="A655" s="29"/>
      <c r="B655" s="113"/>
      <c r="C655" s="114">
        <v>144</v>
      </c>
      <c r="D655" s="114" t="s">
        <v>97</v>
      </c>
      <c r="E655" s="115" t="s">
        <v>1422</v>
      </c>
      <c r="F655" s="116" t="s">
        <v>1423</v>
      </c>
      <c r="G655" s="117" t="s">
        <v>134</v>
      </c>
      <c r="H655" s="118">
        <v>162</v>
      </c>
      <c r="I655" s="1165"/>
      <c r="J655" s="118"/>
      <c r="K655" s="119"/>
      <c r="L655" s="30"/>
      <c r="M655" s="1359"/>
      <c r="N655" s="152"/>
      <c r="O655" s="152"/>
      <c r="P655" s="152"/>
      <c r="Q655" s="152"/>
      <c r="R655" s="152"/>
      <c r="S655" s="29"/>
      <c r="T655" s="29"/>
      <c r="U655" s="29"/>
      <c r="V655" s="29"/>
      <c r="W655" s="29"/>
      <c r="AJ655" s="120" t="s">
        <v>194</v>
      </c>
      <c r="AL655" s="120" t="s">
        <v>97</v>
      </c>
      <c r="AM655" s="120" t="s">
        <v>102</v>
      </c>
      <c r="AQ655" s="18" t="s">
        <v>95</v>
      </c>
      <c r="AW655" s="121" t="e">
        <f>IF(#REF!="základná",J655,0)</f>
        <v>#REF!</v>
      </c>
      <c r="AX655" s="121" t="e">
        <f>IF(#REF!="znížená",J655,0)</f>
        <v>#REF!</v>
      </c>
      <c r="AY655" s="121" t="e">
        <f>IF(#REF!="zákl. prenesená",J655,0)</f>
        <v>#REF!</v>
      </c>
      <c r="AZ655" s="121" t="e">
        <f>IF(#REF!="zníž. prenesená",J655,0)</f>
        <v>#REF!</v>
      </c>
      <c r="BA655" s="121" t="e">
        <f>IF(#REF!="nulová",J655,0)</f>
        <v>#REF!</v>
      </c>
      <c r="BB655" s="18" t="s">
        <v>102</v>
      </c>
      <c r="BC655" s="121">
        <f>ROUND(I655*H655,2)</f>
        <v>0</v>
      </c>
      <c r="BD655" s="18" t="s">
        <v>194</v>
      </c>
      <c r="BE655" s="120" t="s">
        <v>1424</v>
      </c>
    </row>
    <row r="656" spans="1:57" s="14" customFormat="1">
      <c r="B656" s="127"/>
      <c r="D656" s="123" t="s">
        <v>103</v>
      </c>
      <c r="E656" s="128" t="s">
        <v>1</v>
      </c>
      <c r="F656" s="129" t="s">
        <v>1425</v>
      </c>
      <c r="H656" s="130">
        <v>162</v>
      </c>
      <c r="I656" s="1167"/>
      <c r="L656" s="127"/>
      <c r="N656" s="1048"/>
      <c r="O656" s="1048"/>
      <c r="P656" s="1048"/>
      <c r="Q656" s="1048"/>
      <c r="R656" s="1048"/>
      <c r="AL656" s="128" t="s">
        <v>103</v>
      </c>
      <c r="AM656" s="128" t="s">
        <v>102</v>
      </c>
      <c r="AN656" s="14" t="s">
        <v>102</v>
      </c>
      <c r="AO656" s="14" t="s">
        <v>20</v>
      </c>
      <c r="AP656" s="14" t="s">
        <v>55</v>
      </c>
      <c r="AQ656" s="128" t="s">
        <v>95</v>
      </c>
    </row>
    <row r="657" spans="1:57" s="2" customFormat="1" ht="29.25" customHeight="1">
      <c r="A657" s="29"/>
      <c r="B657" s="113"/>
      <c r="C657" s="114">
        <v>145</v>
      </c>
      <c r="D657" s="114" t="s">
        <v>97</v>
      </c>
      <c r="E657" s="115" t="s">
        <v>1426</v>
      </c>
      <c r="F657" s="116" t="s">
        <v>2532</v>
      </c>
      <c r="G657" s="117" t="s">
        <v>268</v>
      </c>
      <c r="H657" s="118">
        <v>12</v>
      </c>
      <c r="I657" s="1165"/>
      <c r="J657" s="118"/>
      <c r="K657" s="119"/>
      <c r="L657" s="30"/>
      <c r="M657" s="1359"/>
      <c r="N657" s="152"/>
      <c r="O657" s="1407"/>
      <c r="P657" s="1386"/>
      <c r="Q657" s="1386"/>
      <c r="R657" s="152"/>
      <c r="S657" s="29"/>
      <c r="T657" s="29"/>
      <c r="U657" s="29"/>
      <c r="V657" s="29"/>
      <c r="W657" s="29"/>
      <c r="AJ657" s="120" t="s">
        <v>194</v>
      </c>
      <c r="AL657" s="120" t="s">
        <v>97</v>
      </c>
      <c r="AM657" s="120" t="s">
        <v>102</v>
      </c>
      <c r="AQ657" s="18" t="s">
        <v>95</v>
      </c>
      <c r="AW657" s="121" t="e">
        <f>IF(#REF!="základná",J657,0)</f>
        <v>#REF!</v>
      </c>
      <c r="AX657" s="121" t="e">
        <f>IF(#REF!="znížená",J657,0)</f>
        <v>#REF!</v>
      </c>
      <c r="AY657" s="121" t="e">
        <f>IF(#REF!="zákl. prenesená",J657,0)</f>
        <v>#REF!</v>
      </c>
      <c r="AZ657" s="121" t="e">
        <f>IF(#REF!="zníž. prenesená",J657,0)</f>
        <v>#REF!</v>
      </c>
      <c r="BA657" s="121" t="e">
        <f>IF(#REF!="nulová",J657,0)</f>
        <v>#REF!</v>
      </c>
      <c r="BB657" s="18" t="s">
        <v>102</v>
      </c>
      <c r="BC657" s="121">
        <f>ROUND(I657*H657,2)</f>
        <v>0</v>
      </c>
      <c r="BD657" s="18" t="s">
        <v>194</v>
      </c>
      <c r="BE657" s="120" t="s">
        <v>1427</v>
      </c>
    </row>
    <row r="658" spans="1:57" s="14" customFormat="1" ht="11.25" customHeight="1">
      <c r="B658" s="127"/>
      <c r="D658" s="123" t="s">
        <v>103</v>
      </c>
      <c r="E658" s="128" t="s">
        <v>1</v>
      </c>
      <c r="F658" s="129" t="s">
        <v>1428</v>
      </c>
      <c r="H658" s="130">
        <v>12</v>
      </c>
      <c r="I658" s="1167"/>
      <c r="L658" s="127"/>
      <c r="N658" s="1048"/>
      <c r="O658" s="1408"/>
      <c r="P658" s="1048"/>
      <c r="Q658" s="1048"/>
      <c r="R658" s="1048"/>
      <c r="AL658" s="128" t="s">
        <v>103</v>
      </c>
      <c r="AM658" s="128" t="s">
        <v>102</v>
      </c>
      <c r="AN658" s="14" t="s">
        <v>102</v>
      </c>
      <c r="AO658" s="14" t="s">
        <v>20</v>
      </c>
      <c r="AP658" s="14" t="s">
        <v>55</v>
      </c>
      <c r="AQ658" s="128" t="s">
        <v>95</v>
      </c>
    </row>
    <row r="659" spans="1:57" s="2" customFormat="1" ht="45.75" customHeight="1">
      <c r="A659" s="29"/>
      <c r="B659" s="113"/>
      <c r="C659" s="114">
        <v>146</v>
      </c>
      <c r="D659" s="114" t="s">
        <v>97</v>
      </c>
      <c r="E659" s="115" t="s">
        <v>1429</v>
      </c>
      <c r="F659" s="116" t="s">
        <v>1430</v>
      </c>
      <c r="G659" s="117" t="s">
        <v>134</v>
      </c>
      <c r="H659" s="118">
        <v>10.54</v>
      </c>
      <c r="I659" s="1165"/>
      <c r="J659" s="118"/>
      <c r="K659" s="119"/>
      <c r="L659" s="30"/>
      <c r="M659" s="1359"/>
      <c r="N659" s="152"/>
      <c r="O659" s="1408"/>
      <c r="P659" s="152"/>
      <c r="Q659" s="152"/>
      <c r="R659" s="152"/>
      <c r="S659" s="29"/>
      <c r="T659" s="29"/>
      <c r="U659" s="29"/>
      <c r="V659" s="29"/>
      <c r="W659" s="29"/>
      <c r="AJ659" s="120" t="s">
        <v>194</v>
      </c>
      <c r="AL659" s="120" t="s">
        <v>97</v>
      </c>
      <c r="AM659" s="120" t="s">
        <v>102</v>
      </c>
      <c r="AQ659" s="18" t="s">
        <v>95</v>
      </c>
      <c r="AW659" s="121" t="e">
        <f>IF(#REF!="základná",J659,0)</f>
        <v>#REF!</v>
      </c>
      <c r="AX659" s="121" t="e">
        <f>IF(#REF!="znížená",J659,0)</f>
        <v>#REF!</v>
      </c>
      <c r="AY659" s="121" t="e">
        <f>IF(#REF!="zákl. prenesená",J659,0)</f>
        <v>#REF!</v>
      </c>
      <c r="AZ659" s="121" t="e">
        <f>IF(#REF!="zníž. prenesená",J659,0)</f>
        <v>#REF!</v>
      </c>
      <c r="BA659" s="121" t="e">
        <f>IF(#REF!="nulová",J659,0)</f>
        <v>#REF!</v>
      </c>
      <c r="BB659" s="18" t="s">
        <v>102</v>
      </c>
      <c r="BC659" s="121">
        <f>ROUND(I659*H659,2)</f>
        <v>0</v>
      </c>
      <c r="BD659" s="18" t="s">
        <v>194</v>
      </c>
      <c r="BE659" s="120" t="s">
        <v>1431</v>
      </c>
    </row>
    <row r="660" spans="1:57" s="13" customFormat="1">
      <c r="B660" s="122"/>
      <c r="D660" s="123" t="s">
        <v>103</v>
      </c>
      <c r="E660" s="124" t="s">
        <v>1</v>
      </c>
      <c r="F660" s="125" t="s">
        <v>1432</v>
      </c>
      <c r="H660" s="124" t="s">
        <v>1</v>
      </c>
      <c r="I660" s="1166"/>
      <c r="L660" s="122"/>
      <c r="N660" s="1043"/>
      <c r="O660" s="1043"/>
      <c r="P660" s="1043"/>
      <c r="Q660" s="1043"/>
      <c r="R660" s="1043"/>
      <c r="AL660" s="124" t="s">
        <v>103</v>
      </c>
      <c r="AM660" s="124" t="s">
        <v>102</v>
      </c>
      <c r="AN660" s="13" t="s">
        <v>55</v>
      </c>
      <c r="AO660" s="13" t="s">
        <v>20</v>
      </c>
      <c r="AP660" s="13" t="s">
        <v>50</v>
      </c>
      <c r="AQ660" s="124" t="s">
        <v>95</v>
      </c>
    </row>
    <row r="661" spans="1:57" s="14" customFormat="1">
      <c r="B661" s="127"/>
      <c r="D661" s="123" t="s">
        <v>103</v>
      </c>
      <c r="E661" s="128" t="s">
        <v>1</v>
      </c>
      <c r="F661" s="129" t="s">
        <v>1433</v>
      </c>
      <c r="H661" s="130">
        <v>10.54</v>
      </c>
      <c r="I661" s="1167"/>
      <c r="L661" s="127"/>
      <c r="N661" s="1048"/>
      <c r="O661" s="1048"/>
      <c r="P661" s="1048"/>
      <c r="Q661" s="1048"/>
      <c r="R661" s="1048"/>
      <c r="AL661" s="128" t="s">
        <v>103</v>
      </c>
      <c r="AM661" s="128" t="s">
        <v>102</v>
      </c>
      <c r="AN661" s="14" t="s">
        <v>102</v>
      </c>
      <c r="AO661" s="14" t="s">
        <v>20</v>
      </c>
      <c r="AP661" s="14" t="s">
        <v>55</v>
      </c>
      <c r="AQ661" s="128" t="s">
        <v>95</v>
      </c>
    </row>
    <row r="662" spans="1:57" s="2" customFormat="1" ht="30.75" customHeight="1">
      <c r="A662" s="29"/>
      <c r="B662" s="113"/>
      <c r="C662" s="114">
        <v>147</v>
      </c>
      <c r="D662" s="114" t="s">
        <v>97</v>
      </c>
      <c r="E662" s="115" t="s">
        <v>1434</v>
      </c>
      <c r="F662" s="116" t="s">
        <v>1435</v>
      </c>
      <c r="G662" s="117" t="s">
        <v>134</v>
      </c>
      <c r="H662" s="118">
        <v>8.6999999999999993</v>
      </c>
      <c r="I662" s="1165"/>
      <c r="J662" s="118"/>
      <c r="K662" s="119"/>
      <c r="L662" s="30"/>
      <c r="M662" s="1359"/>
      <c r="N662" s="152"/>
      <c r="O662" s="152"/>
      <c r="P662" s="152"/>
      <c r="Q662" s="152"/>
      <c r="R662" s="152"/>
      <c r="S662" s="29"/>
      <c r="T662" s="29"/>
      <c r="U662" s="29"/>
      <c r="V662" s="29"/>
      <c r="W662" s="29"/>
      <c r="AJ662" s="120" t="s">
        <v>194</v>
      </c>
      <c r="AL662" s="120" t="s">
        <v>97</v>
      </c>
      <c r="AM662" s="120" t="s">
        <v>102</v>
      </c>
      <c r="AQ662" s="18" t="s">
        <v>95</v>
      </c>
      <c r="AW662" s="121" t="e">
        <f>IF(#REF!="základná",J662,0)</f>
        <v>#REF!</v>
      </c>
      <c r="AX662" s="121" t="e">
        <f>IF(#REF!="znížená",J662,0)</f>
        <v>#REF!</v>
      </c>
      <c r="AY662" s="121" t="e">
        <f>IF(#REF!="zákl. prenesená",J662,0)</f>
        <v>#REF!</v>
      </c>
      <c r="AZ662" s="121" t="e">
        <f>IF(#REF!="zníž. prenesená",J662,0)</f>
        <v>#REF!</v>
      </c>
      <c r="BA662" s="121" t="e">
        <f>IF(#REF!="nulová",J662,0)</f>
        <v>#REF!</v>
      </c>
      <c r="BB662" s="18" t="s">
        <v>102</v>
      </c>
      <c r="BC662" s="121">
        <f>ROUND(I662*H662,2)</f>
        <v>0</v>
      </c>
      <c r="BD662" s="18" t="s">
        <v>194</v>
      </c>
      <c r="BE662" s="120" t="s">
        <v>1436</v>
      </c>
    </row>
    <row r="663" spans="1:57" s="13" customFormat="1">
      <c r="B663" s="122"/>
      <c r="D663" s="123" t="s">
        <v>103</v>
      </c>
      <c r="E663" s="124" t="s">
        <v>1</v>
      </c>
      <c r="F663" s="125" t="s">
        <v>1437</v>
      </c>
      <c r="H663" s="124" t="s">
        <v>1</v>
      </c>
      <c r="I663" s="126"/>
      <c r="L663" s="122"/>
      <c r="N663" s="1043"/>
      <c r="O663" s="1043"/>
      <c r="P663" s="1043"/>
      <c r="Q663" s="1043"/>
      <c r="R663" s="1043"/>
      <c r="AL663" s="124" t="s">
        <v>103</v>
      </c>
      <c r="AM663" s="124" t="s">
        <v>102</v>
      </c>
      <c r="AN663" s="13" t="s">
        <v>55</v>
      </c>
      <c r="AO663" s="13" t="s">
        <v>20</v>
      </c>
      <c r="AP663" s="13" t="s">
        <v>50</v>
      </c>
      <c r="AQ663" s="124" t="s">
        <v>95</v>
      </c>
    </row>
    <row r="664" spans="1:57" s="14" customFormat="1">
      <c r="B664" s="127"/>
      <c r="D664" s="123" t="s">
        <v>103</v>
      </c>
      <c r="E664" s="128" t="s">
        <v>1</v>
      </c>
      <c r="F664" s="129" t="s">
        <v>1160</v>
      </c>
      <c r="H664" s="130">
        <v>3</v>
      </c>
      <c r="I664" s="131"/>
      <c r="L664" s="127"/>
      <c r="N664" s="1048"/>
      <c r="O664" s="1048"/>
      <c r="P664" s="1048"/>
      <c r="Q664" s="1048"/>
      <c r="R664" s="1048"/>
      <c r="AL664" s="128" t="s">
        <v>103</v>
      </c>
      <c r="AM664" s="128" t="s">
        <v>102</v>
      </c>
      <c r="AN664" s="14" t="s">
        <v>102</v>
      </c>
      <c r="AO664" s="14" t="s">
        <v>20</v>
      </c>
      <c r="AP664" s="14" t="s">
        <v>50</v>
      </c>
      <c r="AQ664" s="128" t="s">
        <v>95</v>
      </c>
    </row>
    <row r="665" spans="1:57" s="13" customFormat="1">
      <c r="B665" s="122"/>
      <c r="D665" s="123" t="s">
        <v>103</v>
      </c>
      <c r="E665" s="124" t="s">
        <v>1</v>
      </c>
      <c r="F665" s="125" t="s">
        <v>1438</v>
      </c>
      <c r="H665" s="124" t="s">
        <v>1</v>
      </c>
      <c r="I665" s="126"/>
      <c r="L665" s="122"/>
      <c r="N665" s="1043"/>
      <c r="O665" s="1043"/>
      <c r="P665" s="1043"/>
      <c r="Q665" s="1043"/>
      <c r="R665" s="1043"/>
      <c r="AL665" s="124" t="s">
        <v>103</v>
      </c>
      <c r="AM665" s="124" t="s">
        <v>102</v>
      </c>
      <c r="AN665" s="13" t="s">
        <v>55</v>
      </c>
      <c r="AO665" s="13" t="s">
        <v>20</v>
      </c>
      <c r="AP665" s="13" t="s">
        <v>50</v>
      </c>
      <c r="AQ665" s="124" t="s">
        <v>95</v>
      </c>
    </row>
    <row r="666" spans="1:57" s="14" customFormat="1">
      <c r="B666" s="127"/>
      <c r="D666" s="123" t="s">
        <v>103</v>
      </c>
      <c r="E666" s="128" t="s">
        <v>1</v>
      </c>
      <c r="F666" s="129" t="s">
        <v>1439</v>
      </c>
      <c r="H666" s="130">
        <v>5.7</v>
      </c>
      <c r="I666" s="131"/>
      <c r="L666" s="127"/>
      <c r="N666" s="1048"/>
      <c r="O666" s="1048"/>
      <c r="P666" s="1048"/>
      <c r="Q666" s="1048"/>
      <c r="R666" s="1048"/>
      <c r="AL666" s="128" t="s">
        <v>103</v>
      </c>
      <c r="AM666" s="128" t="s">
        <v>102</v>
      </c>
      <c r="AN666" s="14" t="s">
        <v>102</v>
      </c>
      <c r="AO666" s="14" t="s">
        <v>20</v>
      </c>
      <c r="AP666" s="14" t="s">
        <v>50</v>
      </c>
      <c r="AQ666" s="128" t="s">
        <v>95</v>
      </c>
    </row>
    <row r="667" spans="1:57" s="15" customFormat="1">
      <c r="B667" s="133"/>
      <c r="D667" s="123" t="s">
        <v>103</v>
      </c>
      <c r="E667" s="134" t="s">
        <v>1</v>
      </c>
      <c r="F667" s="135" t="s">
        <v>131</v>
      </c>
      <c r="H667" s="1173">
        <v>8.6999999999999993</v>
      </c>
      <c r="I667" s="1168"/>
      <c r="L667" s="133"/>
      <c r="N667" s="1053"/>
      <c r="O667" s="1053"/>
      <c r="P667" s="1053"/>
      <c r="Q667" s="1053"/>
      <c r="R667" s="1053"/>
      <c r="AL667" s="134" t="s">
        <v>103</v>
      </c>
      <c r="AM667" s="134" t="s">
        <v>102</v>
      </c>
      <c r="AN667" s="15" t="s">
        <v>101</v>
      </c>
      <c r="AO667" s="15" t="s">
        <v>20</v>
      </c>
      <c r="AP667" s="15" t="s">
        <v>55</v>
      </c>
      <c r="AQ667" s="134" t="s">
        <v>95</v>
      </c>
    </row>
    <row r="668" spans="1:57" s="2" customFormat="1" ht="25.5" customHeight="1">
      <c r="A668" s="29"/>
      <c r="B668" s="113"/>
      <c r="C668" s="138">
        <v>148</v>
      </c>
      <c r="D668" s="138" t="s">
        <v>265</v>
      </c>
      <c r="E668" s="139" t="s">
        <v>1440</v>
      </c>
      <c r="F668" s="140" t="s">
        <v>1441</v>
      </c>
      <c r="G668" s="141" t="s">
        <v>134</v>
      </c>
      <c r="H668" s="1170">
        <v>10.01</v>
      </c>
      <c r="I668" s="1170"/>
      <c r="J668" s="142"/>
      <c r="K668" s="143"/>
      <c r="L668" s="144"/>
      <c r="M668" s="1359"/>
      <c r="N668" s="152"/>
      <c r="O668" s="152"/>
      <c r="P668" s="152"/>
      <c r="Q668" s="152"/>
      <c r="R668" s="152"/>
      <c r="S668" s="29"/>
      <c r="T668" s="29"/>
      <c r="U668" s="29"/>
      <c r="V668" s="29"/>
      <c r="W668" s="29"/>
      <c r="AJ668" s="120" t="s">
        <v>273</v>
      </c>
      <c r="AL668" s="120" t="s">
        <v>265</v>
      </c>
      <c r="AM668" s="120" t="s">
        <v>102</v>
      </c>
      <c r="AQ668" s="18" t="s">
        <v>95</v>
      </c>
      <c r="AW668" s="121" t="e">
        <f>IF(#REF!="základná",J668,0)</f>
        <v>#REF!</v>
      </c>
      <c r="AX668" s="121" t="e">
        <f>IF(#REF!="znížená",J668,0)</f>
        <v>#REF!</v>
      </c>
      <c r="AY668" s="121" t="e">
        <f>IF(#REF!="zákl. prenesená",J668,0)</f>
        <v>#REF!</v>
      </c>
      <c r="AZ668" s="121" t="e">
        <f>IF(#REF!="zníž. prenesená",J668,0)</f>
        <v>#REF!</v>
      </c>
      <c r="BA668" s="121" t="e">
        <f>IF(#REF!="nulová",J668,0)</f>
        <v>#REF!</v>
      </c>
      <c r="BB668" s="18" t="s">
        <v>102</v>
      </c>
      <c r="BC668" s="121">
        <f>ROUND(I668*H668,2)</f>
        <v>0</v>
      </c>
      <c r="BD668" s="18" t="s">
        <v>194</v>
      </c>
      <c r="BE668" s="120" t="s">
        <v>1442</v>
      </c>
    </row>
    <row r="669" spans="1:57" s="14" customFormat="1">
      <c r="B669" s="127"/>
      <c r="D669" s="123" t="s">
        <v>103</v>
      </c>
      <c r="F669" s="129" t="s">
        <v>1443</v>
      </c>
      <c r="H669" s="1172">
        <v>10.01</v>
      </c>
      <c r="I669" s="1167"/>
      <c r="L669" s="127"/>
      <c r="N669" s="1048"/>
      <c r="O669" s="1048"/>
      <c r="P669" s="1048"/>
      <c r="Q669" s="1048"/>
      <c r="R669" s="1048"/>
      <c r="AL669" s="128" t="s">
        <v>103</v>
      </c>
      <c r="AM669" s="128" t="s">
        <v>102</v>
      </c>
      <c r="AN669" s="14" t="s">
        <v>102</v>
      </c>
      <c r="AO669" s="14" t="s">
        <v>2</v>
      </c>
      <c r="AP669" s="14" t="s">
        <v>55</v>
      </c>
      <c r="AQ669" s="128" t="s">
        <v>95</v>
      </c>
    </row>
    <row r="670" spans="1:57" s="2" customFormat="1" ht="31.5" customHeight="1">
      <c r="A670" s="29"/>
      <c r="B670" s="113"/>
      <c r="C670" s="114">
        <v>149</v>
      </c>
      <c r="D670" s="114" t="s">
        <v>97</v>
      </c>
      <c r="E670" s="115" t="s">
        <v>1444</v>
      </c>
      <c r="F670" s="116" t="s">
        <v>1445</v>
      </c>
      <c r="G670" s="117" t="s">
        <v>140</v>
      </c>
      <c r="H670" s="1165">
        <v>67.58</v>
      </c>
      <c r="I670" s="1165"/>
      <c r="J670" s="118"/>
      <c r="K670" s="119"/>
      <c r="L670" s="30"/>
      <c r="M670" s="1359"/>
      <c r="N670" s="152"/>
      <c r="O670" s="152"/>
      <c r="P670" s="152"/>
      <c r="Q670" s="152"/>
      <c r="R670" s="152"/>
      <c r="S670" s="29"/>
      <c r="T670" s="29"/>
      <c r="U670" s="29"/>
      <c r="V670" s="29"/>
      <c r="W670" s="29"/>
      <c r="AJ670" s="120" t="s">
        <v>194</v>
      </c>
      <c r="AL670" s="120" t="s">
        <v>97</v>
      </c>
      <c r="AM670" s="120" t="s">
        <v>102</v>
      </c>
      <c r="AQ670" s="18" t="s">
        <v>95</v>
      </c>
      <c r="AW670" s="121" t="e">
        <f>IF(#REF!="základná",J670,0)</f>
        <v>#REF!</v>
      </c>
      <c r="AX670" s="121" t="e">
        <f>IF(#REF!="znížená",J670,0)</f>
        <v>#REF!</v>
      </c>
      <c r="AY670" s="121" t="e">
        <f>IF(#REF!="zákl. prenesená",J670,0)</f>
        <v>#REF!</v>
      </c>
      <c r="AZ670" s="121" t="e">
        <f>IF(#REF!="zníž. prenesená",J670,0)</f>
        <v>#REF!</v>
      </c>
      <c r="BA670" s="121" t="e">
        <f>IF(#REF!="nulová",J670,0)</f>
        <v>#REF!</v>
      </c>
      <c r="BB670" s="18" t="s">
        <v>102</v>
      </c>
      <c r="BC670" s="121">
        <f>ROUND(I670*H670,2)</f>
        <v>0</v>
      </c>
      <c r="BD670" s="18" t="s">
        <v>194</v>
      </c>
      <c r="BE670" s="120" t="s">
        <v>1446</v>
      </c>
    </row>
    <row r="671" spans="1:57" s="13" customFormat="1">
      <c r="B671" s="122"/>
      <c r="D671" s="123" t="s">
        <v>103</v>
      </c>
      <c r="E671" s="124" t="s">
        <v>1</v>
      </c>
      <c r="F671" s="125" t="s">
        <v>1447</v>
      </c>
      <c r="H671" s="1174" t="s">
        <v>1</v>
      </c>
      <c r="I671" s="1166"/>
      <c r="L671" s="122"/>
      <c r="N671" s="1043"/>
      <c r="O671" s="1043"/>
      <c r="P671" s="1043"/>
      <c r="Q671" s="1043"/>
      <c r="R671" s="1043"/>
      <c r="AL671" s="124" t="s">
        <v>103</v>
      </c>
      <c r="AM671" s="124" t="s">
        <v>102</v>
      </c>
      <c r="AN671" s="13" t="s">
        <v>55</v>
      </c>
      <c r="AO671" s="13" t="s">
        <v>20</v>
      </c>
      <c r="AP671" s="13" t="s">
        <v>50</v>
      </c>
      <c r="AQ671" s="124" t="s">
        <v>95</v>
      </c>
    </row>
    <row r="672" spans="1:57" s="14" customFormat="1">
      <c r="B672" s="127"/>
      <c r="D672" s="123" t="s">
        <v>103</v>
      </c>
      <c r="E672" s="128" t="s">
        <v>1</v>
      </c>
      <c r="F672" s="129" t="s">
        <v>1202</v>
      </c>
      <c r="H672" s="1172">
        <v>12</v>
      </c>
      <c r="I672" s="1167"/>
      <c r="L672" s="127"/>
      <c r="N672" s="1048"/>
      <c r="O672" s="1048"/>
      <c r="P672" s="1048"/>
      <c r="Q672" s="1048"/>
      <c r="R672" s="1048"/>
      <c r="AL672" s="128" t="s">
        <v>103</v>
      </c>
      <c r="AM672" s="128" t="s">
        <v>102</v>
      </c>
      <c r="AN672" s="14" t="s">
        <v>102</v>
      </c>
      <c r="AO672" s="14" t="s">
        <v>20</v>
      </c>
      <c r="AP672" s="14" t="s">
        <v>50</v>
      </c>
      <c r="AQ672" s="128" t="s">
        <v>95</v>
      </c>
    </row>
    <row r="673" spans="1:57" s="13" customFormat="1">
      <c r="B673" s="122"/>
      <c r="D673" s="123" t="s">
        <v>103</v>
      </c>
      <c r="E673" s="124" t="s">
        <v>1</v>
      </c>
      <c r="F673" s="125" t="s">
        <v>1448</v>
      </c>
      <c r="H673" s="1174" t="s">
        <v>1</v>
      </c>
      <c r="I673" s="1166"/>
      <c r="L673" s="122"/>
      <c r="N673" s="1043"/>
      <c r="O673" s="1043"/>
      <c r="P673" s="1043"/>
      <c r="Q673" s="1043"/>
      <c r="R673" s="1043"/>
      <c r="AL673" s="124" t="s">
        <v>103</v>
      </c>
      <c r="AM673" s="124" t="s">
        <v>102</v>
      </c>
      <c r="AN673" s="13" t="s">
        <v>55</v>
      </c>
      <c r="AO673" s="13" t="s">
        <v>20</v>
      </c>
      <c r="AP673" s="13" t="s">
        <v>50</v>
      </c>
      <c r="AQ673" s="124" t="s">
        <v>95</v>
      </c>
    </row>
    <row r="674" spans="1:57" s="14" customFormat="1">
      <c r="B674" s="127"/>
      <c r="D674" s="123" t="s">
        <v>103</v>
      </c>
      <c r="E674" s="128" t="s">
        <v>1</v>
      </c>
      <c r="F674" s="129" t="s">
        <v>1449</v>
      </c>
      <c r="H674" s="1172">
        <v>12.28</v>
      </c>
      <c r="I674" s="1167"/>
      <c r="L674" s="127"/>
      <c r="N674" s="1048"/>
      <c r="O674" s="1048"/>
      <c r="P674" s="1048"/>
      <c r="Q674" s="1048"/>
      <c r="R674" s="1048"/>
      <c r="AL674" s="128" t="s">
        <v>103</v>
      </c>
      <c r="AM674" s="128" t="s">
        <v>102</v>
      </c>
      <c r="AN674" s="14" t="s">
        <v>102</v>
      </c>
      <c r="AO674" s="14" t="s">
        <v>20</v>
      </c>
      <c r="AP674" s="14" t="s">
        <v>50</v>
      </c>
      <c r="AQ674" s="128" t="s">
        <v>95</v>
      </c>
    </row>
    <row r="675" spans="1:57" s="13" customFormat="1">
      <c r="B675" s="122"/>
      <c r="D675" s="123" t="s">
        <v>103</v>
      </c>
      <c r="E675" s="124" t="s">
        <v>1</v>
      </c>
      <c r="F675" s="125" t="s">
        <v>1450</v>
      </c>
      <c r="H675" s="1174" t="s">
        <v>1</v>
      </c>
      <c r="I675" s="1166"/>
      <c r="L675" s="122"/>
      <c r="N675" s="1043"/>
      <c r="O675" s="1043"/>
      <c r="P675" s="1043"/>
      <c r="Q675" s="1043"/>
      <c r="R675" s="1043"/>
      <c r="AL675" s="124" t="s">
        <v>103</v>
      </c>
      <c r="AM675" s="124" t="s">
        <v>102</v>
      </c>
      <c r="AN675" s="13" t="s">
        <v>55</v>
      </c>
      <c r="AO675" s="13" t="s">
        <v>20</v>
      </c>
      <c r="AP675" s="13" t="s">
        <v>50</v>
      </c>
      <c r="AQ675" s="124" t="s">
        <v>95</v>
      </c>
    </row>
    <row r="676" spans="1:57" s="14" customFormat="1">
      <c r="B676" s="127"/>
      <c r="D676" s="123" t="s">
        <v>103</v>
      </c>
      <c r="E676" s="128" t="s">
        <v>1</v>
      </c>
      <c r="F676" s="129" t="s">
        <v>1451</v>
      </c>
      <c r="H676" s="1172">
        <v>27.36</v>
      </c>
      <c r="I676" s="1167"/>
      <c r="L676" s="127"/>
      <c r="N676" s="1048"/>
      <c r="O676" s="1048"/>
      <c r="P676" s="1048"/>
      <c r="Q676" s="1048"/>
      <c r="R676" s="1048"/>
      <c r="AL676" s="128" t="s">
        <v>103</v>
      </c>
      <c r="AM676" s="128" t="s">
        <v>102</v>
      </c>
      <c r="AN676" s="14" t="s">
        <v>102</v>
      </c>
      <c r="AO676" s="14" t="s">
        <v>20</v>
      </c>
      <c r="AP676" s="14" t="s">
        <v>50</v>
      </c>
      <c r="AQ676" s="128" t="s">
        <v>95</v>
      </c>
    </row>
    <row r="677" spans="1:57" s="13" customFormat="1">
      <c r="B677" s="122"/>
      <c r="D677" s="123" t="s">
        <v>103</v>
      </c>
      <c r="E677" s="124" t="s">
        <v>1</v>
      </c>
      <c r="F677" s="125" t="s">
        <v>1452</v>
      </c>
      <c r="H677" s="1174" t="s">
        <v>1</v>
      </c>
      <c r="I677" s="1166"/>
      <c r="L677" s="122"/>
      <c r="N677" s="1043"/>
      <c r="O677" s="1043"/>
      <c r="P677" s="1043"/>
      <c r="Q677" s="1043"/>
      <c r="R677" s="1043"/>
      <c r="AL677" s="124" t="s">
        <v>103</v>
      </c>
      <c r="AM677" s="124" t="s">
        <v>102</v>
      </c>
      <c r="AN677" s="13" t="s">
        <v>55</v>
      </c>
      <c r="AO677" s="13" t="s">
        <v>20</v>
      </c>
      <c r="AP677" s="13" t="s">
        <v>50</v>
      </c>
      <c r="AQ677" s="124" t="s">
        <v>95</v>
      </c>
    </row>
    <row r="678" spans="1:57" s="14" customFormat="1">
      <c r="B678" s="127"/>
      <c r="D678" s="123" t="s">
        <v>103</v>
      </c>
      <c r="E678" s="128" t="s">
        <v>1</v>
      </c>
      <c r="F678" s="129" t="s">
        <v>1453</v>
      </c>
      <c r="H678" s="1172">
        <v>6.84</v>
      </c>
      <c r="I678" s="1167"/>
      <c r="L678" s="127"/>
      <c r="N678" s="1048"/>
      <c r="O678" s="1048"/>
      <c r="P678" s="1048"/>
      <c r="Q678" s="1048"/>
      <c r="R678" s="1048"/>
      <c r="AL678" s="128" t="s">
        <v>103</v>
      </c>
      <c r="AM678" s="128" t="s">
        <v>102</v>
      </c>
      <c r="AN678" s="14" t="s">
        <v>102</v>
      </c>
      <c r="AO678" s="14" t="s">
        <v>20</v>
      </c>
      <c r="AP678" s="14" t="s">
        <v>50</v>
      </c>
      <c r="AQ678" s="128" t="s">
        <v>95</v>
      </c>
    </row>
    <row r="679" spans="1:57" s="13" customFormat="1">
      <c r="B679" s="122"/>
      <c r="D679" s="123" t="s">
        <v>103</v>
      </c>
      <c r="E679" s="124" t="s">
        <v>1</v>
      </c>
      <c r="F679" s="125" t="s">
        <v>1454</v>
      </c>
      <c r="H679" s="1174" t="s">
        <v>1</v>
      </c>
      <c r="I679" s="1166"/>
      <c r="L679" s="122"/>
      <c r="N679" s="1043"/>
      <c r="O679" s="1043"/>
      <c r="P679" s="1043"/>
      <c r="Q679" s="1043"/>
      <c r="R679" s="1043"/>
      <c r="AL679" s="124" t="s">
        <v>103</v>
      </c>
      <c r="AM679" s="124" t="s">
        <v>102</v>
      </c>
      <c r="AN679" s="13" t="s">
        <v>55</v>
      </c>
      <c r="AO679" s="13" t="s">
        <v>20</v>
      </c>
      <c r="AP679" s="13" t="s">
        <v>50</v>
      </c>
      <c r="AQ679" s="124" t="s">
        <v>95</v>
      </c>
    </row>
    <row r="680" spans="1:57" s="14" customFormat="1">
      <c r="B680" s="127"/>
      <c r="D680" s="123" t="s">
        <v>103</v>
      </c>
      <c r="E680" s="128" t="s">
        <v>1</v>
      </c>
      <c r="F680" s="129" t="s">
        <v>1455</v>
      </c>
      <c r="H680" s="1172">
        <v>9.1</v>
      </c>
      <c r="I680" s="1167"/>
      <c r="L680" s="127"/>
      <c r="N680" s="1048"/>
      <c r="O680" s="1048"/>
      <c r="P680" s="1048"/>
      <c r="Q680" s="1048"/>
      <c r="R680" s="1048"/>
      <c r="AL680" s="128" t="s">
        <v>103</v>
      </c>
      <c r="AM680" s="128" t="s">
        <v>102</v>
      </c>
      <c r="AN680" s="14" t="s">
        <v>102</v>
      </c>
      <c r="AO680" s="14" t="s">
        <v>20</v>
      </c>
      <c r="AP680" s="14" t="s">
        <v>50</v>
      </c>
      <c r="AQ680" s="128" t="s">
        <v>95</v>
      </c>
    </row>
    <row r="681" spans="1:57" s="15" customFormat="1">
      <c r="B681" s="133"/>
      <c r="D681" s="123" t="s">
        <v>103</v>
      </c>
      <c r="E681" s="134" t="s">
        <v>1</v>
      </c>
      <c r="F681" s="135" t="s">
        <v>131</v>
      </c>
      <c r="H681" s="1173">
        <v>67.58</v>
      </c>
      <c r="I681" s="1168"/>
      <c r="L681" s="133"/>
      <c r="N681" s="1053"/>
      <c r="O681" s="1053"/>
      <c r="P681" s="1053"/>
      <c r="Q681" s="1053"/>
      <c r="R681" s="1053"/>
      <c r="AL681" s="134" t="s">
        <v>103</v>
      </c>
      <c r="AM681" s="134" t="s">
        <v>102</v>
      </c>
      <c r="AN681" s="15" t="s">
        <v>101</v>
      </c>
      <c r="AO681" s="15" t="s">
        <v>20</v>
      </c>
      <c r="AP681" s="15" t="s">
        <v>55</v>
      </c>
      <c r="AQ681" s="134" t="s">
        <v>95</v>
      </c>
    </row>
    <row r="682" spans="1:57" s="2" customFormat="1" ht="33" customHeight="1">
      <c r="A682" s="29"/>
      <c r="B682" s="113"/>
      <c r="C682" s="138">
        <v>150</v>
      </c>
      <c r="D682" s="138" t="s">
        <v>265</v>
      </c>
      <c r="E682" s="139" t="s">
        <v>1456</v>
      </c>
      <c r="F682" s="140" t="s">
        <v>1457</v>
      </c>
      <c r="G682" s="141" t="s">
        <v>134</v>
      </c>
      <c r="H682" s="1170">
        <v>27.3</v>
      </c>
      <c r="I682" s="1170"/>
      <c r="J682" s="142"/>
      <c r="K682" s="143"/>
      <c r="L682" s="144"/>
      <c r="M682" s="1359"/>
      <c r="N682" s="152"/>
      <c r="O682" s="152"/>
      <c r="P682" s="152"/>
      <c r="Q682" s="152"/>
      <c r="R682" s="152"/>
      <c r="S682" s="29"/>
      <c r="T682" s="29"/>
      <c r="U682" s="29"/>
      <c r="V682" s="29"/>
      <c r="W682" s="29"/>
      <c r="AJ682" s="120" t="s">
        <v>273</v>
      </c>
      <c r="AL682" s="120" t="s">
        <v>265</v>
      </c>
      <c r="AM682" s="120" t="s">
        <v>102</v>
      </c>
      <c r="AQ682" s="18" t="s">
        <v>95</v>
      </c>
      <c r="AW682" s="121" t="e">
        <f>IF(#REF!="základná",J682,0)</f>
        <v>#REF!</v>
      </c>
      <c r="AX682" s="121" t="e">
        <f>IF(#REF!="znížená",J682,0)</f>
        <v>#REF!</v>
      </c>
      <c r="AY682" s="121" t="e">
        <f>IF(#REF!="zákl. prenesená",J682,0)</f>
        <v>#REF!</v>
      </c>
      <c r="AZ682" s="121" t="e">
        <f>IF(#REF!="zníž. prenesená",J682,0)</f>
        <v>#REF!</v>
      </c>
      <c r="BA682" s="121" t="e">
        <f>IF(#REF!="nulová",J682,0)</f>
        <v>#REF!</v>
      </c>
      <c r="BB682" s="18" t="s">
        <v>102</v>
      </c>
      <c r="BC682" s="121">
        <f>ROUND(I682*H682,2)</f>
        <v>0</v>
      </c>
      <c r="BD682" s="18" t="s">
        <v>194</v>
      </c>
      <c r="BE682" s="120" t="s">
        <v>1458</v>
      </c>
    </row>
    <row r="683" spans="1:57" s="13" customFormat="1">
      <c r="B683" s="122"/>
      <c r="D683" s="123" t="s">
        <v>103</v>
      </c>
      <c r="E683" s="124" t="s">
        <v>1</v>
      </c>
      <c r="F683" s="125" t="s">
        <v>1447</v>
      </c>
      <c r="H683" s="1174" t="s">
        <v>1</v>
      </c>
      <c r="I683" s="1166"/>
      <c r="L683" s="122"/>
      <c r="N683" s="1043"/>
      <c r="O683" s="1043"/>
      <c r="P683" s="1043"/>
      <c r="Q683" s="1043"/>
      <c r="R683" s="1043"/>
      <c r="AL683" s="124" t="s">
        <v>103</v>
      </c>
      <c r="AM683" s="124" t="s">
        <v>102</v>
      </c>
      <c r="AN683" s="13" t="s">
        <v>55</v>
      </c>
      <c r="AO683" s="13" t="s">
        <v>20</v>
      </c>
      <c r="AP683" s="13" t="s">
        <v>50</v>
      </c>
      <c r="AQ683" s="124" t="s">
        <v>95</v>
      </c>
    </row>
    <row r="684" spans="1:57" s="14" customFormat="1">
      <c r="B684" s="127"/>
      <c r="D684" s="123" t="s">
        <v>103</v>
      </c>
      <c r="E684" s="128" t="s">
        <v>1</v>
      </c>
      <c r="F684" s="129" t="s">
        <v>1459</v>
      </c>
      <c r="H684" s="1172">
        <v>3.78</v>
      </c>
      <c r="I684" s="1167"/>
      <c r="L684" s="127"/>
      <c r="N684" s="1048"/>
      <c r="O684" s="1048"/>
      <c r="P684" s="1048"/>
      <c r="Q684" s="1048"/>
      <c r="R684" s="1048"/>
      <c r="AL684" s="128" t="s">
        <v>103</v>
      </c>
      <c r="AM684" s="128" t="s">
        <v>102</v>
      </c>
      <c r="AN684" s="14" t="s">
        <v>102</v>
      </c>
      <c r="AO684" s="14" t="s">
        <v>20</v>
      </c>
      <c r="AP684" s="14" t="s">
        <v>50</v>
      </c>
      <c r="AQ684" s="128" t="s">
        <v>95</v>
      </c>
    </row>
    <row r="685" spans="1:57" s="13" customFormat="1">
      <c r="B685" s="122"/>
      <c r="D685" s="123" t="s">
        <v>103</v>
      </c>
      <c r="E685" s="124" t="s">
        <v>1</v>
      </c>
      <c r="F685" s="125" t="s">
        <v>1448</v>
      </c>
      <c r="H685" s="1174" t="s">
        <v>1</v>
      </c>
      <c r="I685" s="1166"/>
      <c r="L685" s="122"/>
      <c r="N685" s="1043"/>
      <c r="O685" s="1043"/>
      <c r="P685" s="1043"/>
      <c r="Q685" s="1043"/>
      <c r="R685" s="1043"/>
      <c r="AL685" s="124" t="s">
        <v>103</v>
      </c>
      <c r="AM685" s="124" t="s">
        <v>102</v>
      </c>
      <c r="AN685" s="13" t="s">
        <v>55</v>
      </c>
      <c r="AO685" s="13" t="s">
        <v>20</v>
      </c>
      <c r="AP685" s="13" t="s">
        <v>50</v>
      </c>
      <c r="AQ685" s="124" t="s">
        <v>95</v>
      </c>
    </row>
    <row r="686" spans="1:57" s="14" customFormat="1">
      <c r="B686" s="127"/>
      <c r="D686" s="123" t="s">
        <v>103</v>
      </c>
      <c r="E686" s="128" t="s">
        <v>1</v>
      </c>
      <c r="F686" s="129" t="s">
        <v>1183</v>
      </c>
      <c r="H686" s="1172">
        <v>4.33</v>
      </c>
      <c r="I686" s="1167"/>
      <c r="L686" s="127"/>
      <c r="N686" s="1048"/>
      <c r="O686" s="1048"/>
      <c r="P686" s="1048"/>
      <c r="Q686" s="1048"/>
      <c r="R686" s="1048"/>
      <c r="AL686" s="128" t="s">
        <v>103</v>
      </c>
      <c r="AM686" s="128" t="s">
        <v>102</v>
      </c>
      <c r="AN686" s="14" t="s">
        <v>102</v>
      </c>
      <c r="AO686" s="14" t="s">
        <v>20</v>
      </c>
      <c r="AP686" s="14" t="s">
        <v>50</v>
      </c>
      <c r="AQ686" s="128" t="s">
        <v>95</v>
      </c>
    </row>
    <row r="687" spans="1:57" s="13" customFormat="1">
      <c r="B687" s="122"/>
      <c r="D687" s="123" t="s">
        <v>103</v>
      </c>
      <c r="E687" s="124" t="s">
        <v>1</v>
      </c>
      <c r="F687" s="125" t="s">
        <v>1450</v>
      </c>
      <c r="H687" s="1174" t="s">
        <v>1</v>
      </c>
      <c r="I687" s="1166"/>
      <c r="L687" s="122"/>
      <c r="N687" s="1043"/>
      <c r="O687" s="1043"/>
      <c r="P687" s="1043"/>
      <c r="Q687" s="1043"/>
      <c r="R687" s="1043"/>
      <c r="AL687" s="124" t="s">
        <v>103</v>
      </c>
      <c r="AM687" s="124" t="s">
        <v>102</v>
      </c>
      <c r="AN687" s="13" t="s">
        <v>55</v>
      </c>
      <c r="AO687" s="13" t="s">
        <v>20</v>
      </c>
      <c r="AP687" s="13" t="s">
        <v>50</v>
      </c>
      <c r="AQ687" s="124" t="s">
        <v>95</v>
      </c>
    </row>
    <row r="688" spans="1:57" s="14" customFormat="1">
      <c r="B688" s="127"/>
      <c r="D688" s="123" t="s">
        <v>103</v>
      </c>
      <c r="E688" s="128" t="s">
        <v>1</v>
      </c>
      <c r="F688" s="129" t="s">
        <v>1460</v>
      </c>
      <c r="H688" s="1172">
        <v>11.43</v>
      </c>
      <c r="I688" s="1167"/>
      <c r="L688" s="127"/>
      <c r="N688" s="1048"/>
      <c r="O688" s="1048"/>
      <c r="P688" s="1048"/>
      <c r="Q688" s="1048"/>
      <c r="R688" s="1048"/>
      <c r="AL688" s="128" t="s">
        <v>103</v>
      </c>
      <c r="AM688" s="128" t="s">
        <v>102</v>
      </c>
      <c r="AN688" s="14" t="s">
        <v>102</v>
      </c>
      <c r="AO688" s="14" t="s">
        <v>20</v>
      </c>
      <c r="AP688" s="14" t="s">
        <v>50</v>
      </c>
      <c r="AQ688" s="128" t="s">
        <v>95</v>
      </c>
    </row>
    <row r="689" spans="1:57" s="13" customFormat="1">
      <c r="B689" s="122"/>
      <c r="D689" s="123" t="s">
        <v>103</v>
      </c>
      <c r="E689" s="124" t="s">
        <v>1</v>
      </c>
      <c r="F689" s="125" t="s">
        <v>1452</v>
      </c>
      <c r="H689" s="1174" t="s">
        <v>1</v>
      </c>
      <c r="I689" s="1166"/>
      <c r="L689" s="122"/>
      <c r="N689" s="1043"/>
      <c r="O689" s="1043"/>
      <c r="P689" s="1043"/>
      <c r="Q689" s="1043"/>
      <c r="R689" s="1043"/>
      <c r="AL689" s="124" t="s">
        <v>103</v>
      </c>
      <c r="AM689" s="124" t="s">
        <v>102</v>
      </c>
      <c r="AN689" s="13" t="s">
        <v>55</v>
      </c>
      <c r="AO689" s="13" t="s">
        <v>20</v>
      </c>
      <c r="AP689" s="13" t="s">
        <v>50</v>
      </c>
      <c r="AQ689" s="124" t="s">
        <v>95</v>
      </c>
    </row>
    <row r="690" spans="1:57" s="14" customFormat="1">
      <c r="B690" s="127"/>
      <c r="D690" s="123" t="s">
        <v>103</v>
      </c>
      <c r="E690" s="128" t="s">
        <v>1</v>
      </c>
      <c r="F690" s="129" t="s">
        <v>1461</v>
      </c>
      <c r="H690" s="1172">
        <v>2.86</v>
      </c>
      <c r="I690" s="1167"/>
      <c r="L690" s="127"/>
      <c r="N690" s="1048"/>
      <c r="O690" s="1048"/>
      <c r="P690" s="1048"/>
      <c r="Q690" s="1048"/>
      <c r="R690" s="1048"/>
      <c r="AL690" s="128" t="s">
        <v>103</v>
      </c>
      <c r="AM690" s="128" t="s">
        <v>102</v>
      </c>
      <c r="AN690" s="14" t="s">
        <v>102</v>
      </c>
      <c r="AO690" s="14" t="s">
        <v>20</v>
      </c>
      <c r="AP690" s="14" t="s">
        <v>50</v>
      </c>
      <c r="AQ690" s="128" t="s">
        <v>95</v>
      </c>
    </row>
    <row r="691" spans="1:57" s="13" customFormat="1">
      <c r="B691" s="122"/>
      <c r="D691" s="123" t="s">
        <v>103</v>
      </c>
      <c r="E691" s="124" t="s">
        <v>1</v>
      </c>
      <c r="F691" s="125" t="s">
        <v>1454</v>
      </c>
      <c r="H691" s="1174" t="s">
        <v>1</v>
      </c>
      <c r="I691" s="1166"/>
      <c r="L691" s="122"/>
      <c r="N691" s="1043"/>
      <c r="O691" s="1043"/>
      <c r="P691" s="1043"/>
      <c r="Q691" s="1043"/>
      <c r="R691" s="1043"/>
      <c r="AL691" s="124" t="s">
        <v>103</v>
      </c>
      <c r="AM691" s="124" t="s">
        <v>102</v>
      </c>
      <c r="AN691" s="13" t="s">
        <v>55</v>
      </c>
      <c r="AO691" s="13" t="s">
        <v>20</v>
      </c>
      <c r="AP691" s="13" t="s">
        <v>50</v>
      </c>
      <c r="AQ691" s="124" t="s">
        <v>95</v>
      </c>
    </row>
    <row r="692" spans="1:57" s="14" customFormat="1">
      <c r="B692" s="127"/>
      <c r="D692" s="123" t="s">
        <v>103</v>
      </c>
      <c r="E692" s="128" t="s">
        <v>1</v>
      </c>
      <c r="F692" s="129" t="s">
        <v>1462</v>
      </c>
      <c r="H692" s="1172">
        <v>4.9000000000000004</v>
      </c>
      <c r="I692" s="1167"/>
      <c r="L692" s="127"/>
      <c r="N692" s="1048"/>
      <c r="O692" s="1048"/>
      <c r="P692" s="1048"/>
      <c r="Q692" s="1048"/>
      <c r="R692" s="1048"/>
      <c r="AL692" s="128" t="s">
        <v>103</v>
      </c>
      <c r="AM692" s="128" t="s">
        <v>102</v>
      </c>
      <c r="AN692" s="14" t="s">
        <v>102</v>
      </c>
      <c r="AO692" s="14" t="s">
        <v>20</v>
      </c>
      <c r="AP692" s="14" t="s">
        <v>50</v>
      </c>
      <c r="AQ692" s="128" t="s">
        <v>95</v>
      </c>
    </row>
    <row r="693" spans="1:57" s="15" customFormat="1">
      <c r="B693" s="133"/>
      <c r="D693" s="123" t="s">
        <v>103</v>
      </c>
      <c r="E693" s="134" t="s">
        <v>1</v>
      </c>
      <c r="F693" s="135" t="s">
        <v>131</v>
      </c>
      <c r="H693" s="1173">
        <v>27.3</v>
      </c>
      <c r="I693" s="1168"/>
      <c r="L693" s="133"/>
      <c r="N693" s="1053"/>
      <c r="O693" s="1053"/>
      <c r="P693" s="1053"/>
      <c r="Q693" s="1053"/>
      <c r="R693" s="1053"/>
      <c r="AL693" s="134" t="s">
        <v>103</v>
      </c>
      <c r="AM693" s="134" t="s">
        <v>102</v>
      </c>
      <c r="AN693" s="15" t="s">
        <v>101</v>
      </c>
      <c r="AO693" s="15" t="s">
        <v>20</v>
      </c>
      <c r="AP693" s="15" t="s">
        <v>55</v>
      </c>
      <c r="AQ693" s="134" t="s">
        <v>95</v>
      </c>
    </row>
    <row r="694" spans="1:57" s="2" customFormat="1" ht="48" customHeight="1">
      <c r="A694" s="29"/>
      <c r="B694" s="113"/>
      <c r="C694" s="114">
        <v>151</v>
      </c>
      <c r="D694" s="114" t="s">
        <v>97</v>
      </c>
      <c r="E694" s="115" t="s">
        <v>1463</v>
      </c>
      <c r="F694" s="116" t="s">
        <v>2791</v>
      </c>
      <c r="G694" s="117" t="s">
        <v>268</v>
      </c>
      <c r="H694" s="1165">
        <v>1</v>
      </c>
      <c r="I694" s="1165"/>
      <c r="J694" s="118"/>
      <c r="K694" s="119"/>
      <c r="L694" s="30"/>
      <c r="M694" s="1359"/>
      <c r="N694" s="152"/>
      <c r="O694" s="152"/>
      <c r="P694" s="152"/>
      <c r="Q694" s="152"/>
      <c r="R694" s="152"/>
      <c r="S694" s="29"/>
      <c r="T694" s="29"/>
      <c r="U694" s="29"/>
      <c r="V694" s="29"/>
      <c r="W694" s="29"/>
      <c r="AJ694" s="120" t="s">
        <v>194</v>
      </c>
      <c r="AL694" s="120" t="s">
        <v>97</v>
      </c>
      <c r="AM694" s="120" t="s">
        <v>102</v>
      </c>
      <c r="AQ694" s="18" t="s">
        <v>95</v>
      </c>
      <c r="AW694" s="121" t="e">
        <f>IF(#REF!="základná",J694,0)</f>
        <v>#REF!</v>
      </c>
      <c r="AX694" s="121" t="e">
        <f>IF(#REF!="znížená",J694,0)</f>
        <v>#REF!</v>
      </c>
      <c r="AY694" s="121" t="e">
        <f>IF(#REF!="zákl. prenesená",J694,0)</f>
        <v>#REF!</v>
      </c>
      <c r="AZ694" s="121" t="e">
        <f>IF(#REF!="zníž. prenesená",J694,0)</f>
        <v>#REF!</v>
      </c>
      <c r="BA694" s="121" t="e">
        <f>IF(#REF!="nulová",J694,0)</f>
        <v>#REF!</v>
      </c>
      <c r="BB694" s="18" t="s">
        <v>102</v>
      </c>
      <c r="BC694" s="121">
        <f>ROUND(I694*H694,2)</f>
        <v>0</v>
      </c>
      <c r="BD694" s="18" t="s">
        <v>194</v>
      </c>
      <c r="BE694" s="120" t="s">
        <v>1464</v>
      </c>
    </row>
    <row r="695" spans="1:57" s="2" customFormat="1" ht="39.75" customHeight="1">
      <c r="A695" s="29"/>
      <c r="B695" s="113"/>
      <c r="C695" s="114">
        <v>152</v>
      </c>
      <c r="D695" s="114" t="s">
        <v>97</v>
      </c>
      <c r="E695" s="115" t="s">
        <v>1465</v>
      </c>
      <c r="F695" s="116" t="s">
        <v>1466</v>
      </c>
      <c r="G695" s="117" t="s">
        <v>676</v>
      </c>
      <c r="H695" s="1165">
        <v>264.7</v>
      </c>
      <c r="I695" s="1165"/>
      <c r="J695" s="118"/>
      <c r="K695" s="119"/>
      <c r="L695" s="30"/>
      <c r="M695" s="1359"/>
      <c r="N695" s="152"/>
      <c r="O695" s="152"/>
      <c r="P695" s="152"/>
      <c r="Q695" s="152"/>
      <c r="R695" s="152"/>
      <c r="S695" s="29"/>
      <c r="T695" s="29"/>
      <c r="U695" s="29"/>
      <c r="V695" s="29"/>
      <c r="W695" s="29"/>
      <c r="AJ695" s="120" t="s">
        <v>194</v>
      </c>
      <c r="AL695" s="120" t="s">
        <v>97</v>
      </c>
      <c r="AM695" s="120" t="s">
        <v>102</v>
      </c>
      <c r="AQ695" s="18" t="s">
        <v>95</v>
      </c>
      <c r="AW695" s="121" t="e">
        <f>IF(#REF!="základná",J695,0)</f>
        <v>#REF!</v>
      </c>
      <c r="AX695" s="121" t="e">
        <f>IF(#REF!="znížená",J695,0)</f>
        <v>#REF!</v>
      </c>
      <c r="AY695" s="121" t="e">
        <f>IF(#REF!="zákl. prenesená",J695,0)</f>
        <v>#REF!</v>
      </c>
      <c r="AZ695" s="121" t="e">
        <f>IF(#REF!="zníž. prenesená",J695,0)</f>
        <v>#REF!</v>
      </c>
      <c r="BA695" s="121" t="e">
        <f>IF(#REF!="nulová",J695,0)</f>
        <v>#REF!</v>
      </c>
      <c r="BB695" s="18" t="s">
        <v>102</v>
      </c>
      <c r="BC695" s="121">
        <f>ROUND(I695*H695,2)</f>
        <v>0</v>
      </c>
      <c r="BD695" s="18" t="s">
        <v>194</v>
      </c>
      <c r="BE695" s="120" t="s">
        <v>1467</v>
      </c>
    </row>
    <row r="696" spans="1:57" s="2" customFormat="1" ht="39.75" customHeight="1">
      <c r="A696" s="29"/>
      <c r="B696" s="113"/>
      <c r="C696" s="138">
        <v>153</v>
      </c>
      <c r="D696" s="138" t="s">
        <v>265</v>
      </c>
      <c r="E696" s="139" t="s">
        <v>1468</v>
      </c>
      <c r="F696" s="140" t="s">
        <v>1469</v>
      </c>
      <c r="G696" s="141" t="s">
        <v>676</v>
      </c>
      <c r="H696" s="1170">
        <v>264.7</v>
      </c>
      <c r="I696" s="1170"/>
      <c r="J696" s="142"/>
      <c r="K696" s="143"/>
      <c r="L696" s="144"/>
      <c r="M696" s="1359"/>
      <c r="N696" s="152"/>
      <c r="O696" s="152"/>
      <c r="P696" s="152"/>
      <c r="Q696" s="152"/>
      <c r="R696" s="152"/>
      <c r="S696" s="29"/>
      <c r="T696" s="29"/>
      <c r="U696" s="29"/>
      <c r="V696" s="29"/>
      <c r="W696" s="29"/>
      <c r="AJ696" s="120" t="s">
        <v>273</v>
      </c>
      <c r="AL696" s="120" t="s">
        <v>265</v>
      </c>
      <c r="AM696" s="120" t="s">
        <v>102</v>
      </c>
      <c r="AQ696" s="18" t="s">
        <v>95</v>
      </c>
      <c r="AW696" s="121" t="e">
        <f>IF(#REF!="základná",J696,0)</f>
        <v>#REF!</v>
      </c>
      <c r="AX696" s="121" t="e">
        <f>IF(#REF!="znížená",J696,0)</f>
        <v>#REF!</v>
      </c>
      <c r="AY696" s="121" t="e">
        <f>IF(#REF!="zákl. prenesená",J696,0)</f>
        <v>#REF!</v>
      </c>
      <c r="AZ696" s="121" t="e">
        <f>IF(#REF!="zníž. prenesená",J696,0)</f>
        <v>#REF!</v>
      </c>
      <c r="BA696" s="121" t="e">
        <f>IF(#REF!="nulová",J696,0)</f>
        <v>#REF!</v>
      </c>
      <c r="BB696" s="18" t="s">
        <v>102</v>
      </c>
      <c r="BC696" s="121">
        <f>ROUND(I696*H696,2)</f>
        <v>0</v>
      </c>
      <c r="BD696" s="18" t="s">
        <v>194</v>
      </c>
      <c r="BE696" s="120" t="s">
        <v>1470</v>
      </c>
    </row>
    <row r="697" spans="1:57" s="2" customFormat="1" ht="28.5" customHeight="1">
      <c r="A697" s="29"/>
      <c r="B697" s="113"/>
      <c r="C697" s="114">
        <v>154</v>
      </c>
      <c r="D697" s="114" t="s">
        <v>97</v>
      </c>
      <c r="E697" s="115" t="s">
        <v>681</v>
      </c>
      <c r="F697" s="116" t="s">
        <v>682</v>
      </c>
      <c r="G697" s="117" t="s">
        <v>416</v>
      </c>
      <c r="H697" s="1165"/>
      <c r="I697" s="1165">
        <v>1.1000000000000001</v>
      </c>
      <c r="J697" s="118"/>
      <c r="K697" s="119"/>
      <c r="L697" s="30"/>
      <c r="M697" s="1359"/>
      <c r="N697" s="152"/>
      <c r="O697" s="152"/>
      <c r="P697" s="152"/>
      <c r="Q697" s="152"/>
      <c r="R697" s="152"/>
      <c r="S697" s="29"/>
      <c r="T697" s="29"/>
      <c r="U697" s="29"/>
      <c r="V697" s="29"/>
      <c r="W697" s="29"/>
      <c r="AJ697" s="120" t="s">
        <v>194</v>
      </c>
      <c r="AL697" s="120" t="s">
        <v>97</v>
      </c>
      <c r="AM697" s="120" t="s">
        <v>102</v>
      </c>
      <c r="AQ697" s="18" t="s">
        <v>95</v>
      </c>
      <c r="AW697" s="121" t="e">
        <f>IF(#REF!="základná",J697,0)</f>
        <v>#REF!</v>
      </c>
      <c r="AX697" s="121" t="e">
        <f>IF(#REF!="znížená",J697,0)</f>
        <v>#REF!</v>
      </c>
      <c r="AY697" s="121" t="e">
        <f>IF(#REF!="zákl. prenesená",J697,0)</f>
        <v>#REF!</v>
      </c>
      <c r="AZ697" s="121" t="e">
        <f>IF(#REF!="zníž. prenesená",J697,0)</f>
        <v>#REF!</v>
      </c>
      <c r="BA697" s="121" t="e">
        <f>IF(#REF!="nulová",J697,0)</f>
        <v>#REF!</v>
      </c>
      <c r="BB697" s="18" t="s">
        <v>102</v>
      </c>
      <c r="BC697" s="121">
        <f>ROUND(I697*H697,2)</f>
        <v>0</v>
      </c>
      <c r="BD697" s="18" t="s">
        <v>194</v>
      </c>
      <c r="BE697" s="120" t="s">
        <v>1471</v>
      </c>
    </row>
    <row r="698" spans="1:57" s="12" customFormat="1" ht="22.9" customHeight="1">
      <c r="B698" s="104"/>
      <c r="D698" s="105" t="s">
        <v>49</v>
      </c>
      <c r="E698" s="111" t="s">
        <v>1472</v>
      </c>
      <c r="F698" s="111" t="s">
        <v>1473</v>
      </c>
      <c r="I698" s="107"/>
      <c r="J698" s="112"/>
      <c r="L698" s="104"/>
      <c r="N698" s="1038"/>
      <c r="O698" s="1038"/>
      <c r="P698" s="1038"/>
      <c r="Q698" s="1038"/>
      <c r="R698" s="1038"/>
      <c r="AJ698" s="105" t="s">
        <v>102</v>
      </c>
      <c r="AL698" s="109" t="s">
        <v>49</v>
      </c>
      <c r="AM698" s="109" t="s">
        <v>55</v>
      </c>
      <c r="AQ698" s="105" t="s">
        <v>95</v>
      </c>
      <c r="BC698" s="110">
        <f>SUM(BC699:BC703)</f>
        <v>0</v>
      </c>
    </row>
    <row r="699" spans="1:57" s="2" customFormat="1" ht="36.75" customHeight="1">
      <c r="A699" s="29"/>
      <c r="B699" s="113"/>
      <c r="C699" s="114">
        <v>155</v>
      </c>
      <c r="D699" s="114" t="s">
        <v>97</v>
      </c>
      <c r="E699" s="115" t="s">
        <v>1474</v>
      </c>
      <c r="F699" s="116" t="s">
        <v>1475</v>
      </c>
      <c r="G699" s="117" t="s">
        <v>1281</v>
      </c>
      <c r="H699" s="118">
        <v>1</v>
      </c>
      <c r="I699" s="1165"/>
      <c r="J699" s="118"/>
      <c r="K699" s="119"/>
      <c r="L699" s="30"/>
      <c r="M699" s="1359"/>
      <c r="N699" s="152"/>
      <c r="O699" s="1386"/>
      <c r="P699" s="152"/>
      <c r="Q699" s="152"/>
      <c r="R699" s="152"/>
      <c r="S699" s="29"/>
      <c r="T699" s="29"/>
      <c r="U699" s="29"/>
      <c r="V699" s="29"/>
      <c r="W699" s="29"/>
      <c r="AJ699" s="120" t="s">
        <v>194</v>
      </c>
      <c r="AL699" s="120" t="s">
        <v>97</v>
      </c>
      <c r="AM699" s="120" t="s">
        <v>102</v>
      </c>
      <c r="AQ699" s="18" t="s">
        <v>95</v>
      </c>
      <c r="AW699" s="121" t="e">
        <f>IF(#REF!="základná",J699,0)</f>
        <v>#REF!</v>
      </c>
      <c r="AX699" s="121" t="e">
        <f>IF(#REF!="znížená",J699,0)</f>
        <v>#REF!</v>
      </c>
      <c r="AY699" s="121" t="e">
        <f>IF(#REF!="zákl. prenesená",J699,0)</f>
        <v>#REF!</v>
      </c>
      <c r="AZ699" s="121" t="e">
        <f>IF(#REF!="zníž. prenesená",J699,0)</f>
        <v>#REF!</v>
      </c>
      <c r="BA699" s="121" t="e">
        <f>IF(#REF!="nulová",J699,0)</f>
        <v>#REF!</v>
      </c>
      <c r="BB699" s="18" t="s">
        <v>102</v>
      </c>
      <c r="BC699" s="121">
        <f>ROUND(I699*H699,2)</f>
        <v>0</v>
      </c>
      <c r="BD699" s="18" t="s">
        <v>194</v>
      </c>
      <c r="BE699" s="120" t="s">
        <v>1476</v>
      </c>
    </row>
    <row r="700" spans="1:57" s="2" customFormat="1" ht="36.75" customHeight="1">
      <c r="A700" s="29"/>
      <c r="B700" s="113"/>
      <c r="C700" s="114">
        <v>156</v>
      </c>
      <c r="D700" s="114" t="s">
        <v>97</v>
      </c>
      <c r="E700" s="115" t="s">
        <v>1477</v>
      </c>
      <c r="F700" s="116" t="s">
        <v>1478</v>
      </c>
      <c r="G700" s="117" t="s">
        <v>1281</v>
      </c>
      <c r="H700" s="118">
        <v>1</v>
      </c>
      <c r="I700" s="1165"/>
      <c r="J700" s="118"/>
      <c r="K700" s="119"/>
      <c r="L700" s="30"/>
      <c r="M700" s="1359"/>
      <c r="N700" s="152"/>
      <c r="O700" s="1386"/>
      <c r="P700" s="152"/>
      <c r="Q700" s="152"/>
      <c r="R700" s="152"/>
      <c r="S700" s="29"/>
      <c r="T700" s="29"/>
      <c r="U700" s="29"/>
      <c r="V700" s="29"/>
      <c r="W700" s="29"/>
      <c r="AJ700" s="120" t="s">
        <v>194</v>
      </c>
      <c r="AL700" s="120" t="s">
        <v>97</v>
      </c>
      <c r="AM700" s="120" t="s">
        <v>102</v>
      </c>
      <c r="AQ700" s="18" t="s">
        <v>95</v>
      </c>
      <c r="AW700" s="121" t="e">
        <f>IF(#REF!="základná",J700,0)</f>
        <v>#REF!</v>
      </c>
      <c r="AX700" s="121" t="e">
        <f>IF(#REF!="znížená",J700,0)</f>
        <v>#REF!</v>
      </c>
      <c r="AY700" s="121" t="e">
        <f>IF(#REF!="zákl. prenesená",J700,0)</f>
        <v>#REF!</v>
      </c>
      <c r="AZ700" s="121" t="e">
        <f>IF(#REF!="zníž. prenesená",J700,0)</f>
        <v>#REF!</v>
      </c>
      <c r="BA700" s="121" t="e">
        <f>IF(#REF!="nulová",J700,0)</f>
        <v>#REF!</v>
      </c>
      <c r="BB700" s="18" t="s">
        <v>102</v>
      </c>
      <c r="BC700" s="121">
        <f>ROUND(I700*H700,2)</f>
        <v>0</v>
      </c>
      <c r="BD700" s="18" t="s">
        <v>194</v>
      </c>
      <c r="BE700" s="120" t="s">
        <v>1479</v>
      </c>
    </row>
    <row r="701" spans="1:57" s="2" customFormat="1" ht="36.75" customHeight="1">
      <c r="A701" s="29"/>
      <c r="B701" s="113"/>
      <c r="C701" s="114">
        <v>157</v>
      </c>
      <c r="D701" s="114" t="s">
        <v>97</v>
      </c>
      <c r="E701" s="115" t="s">
        <v>1480</v>
      </c>
      <c r="F701" s="116" t="s">
        <v>1481</v>
      </c>
      <c r="G701" s="117" t="s">
        <v>1281</v>
      </c>
      <c r="H701" s="118">
        <v>1</v>
      </c>
      <c r="I701" s="1165"/>
      <c r="J701" s="118"/>
      <c r="K701" s="119"/>
      <c r="L701" s="30"/>
      <c r="M701" s="1359"/>
      <c r="N701" s="152"/>
      <c r="O701" s="1386"/>
      <c r="P701" s="152"/>
      <c r="Q701" s="152"/>
      <c r="R701" s="152"/>
      <c r="S701" s="29"/>
      <c r="T701" s="29"/>
      <c r="U701" s="29"/>
      <c r="V701" s="29"/>
      <c r="W701" s="29"/>
      <c r="AJ701" s="120" t="s">
        <v>194</v>
      </c>
      <c r="AL701" s="120" t="s">
        <v>97</v>
      </c>
      <c r="AM701" s="120" t="s">
        <v>102</v>
      </c>
      <c r="AQ701" s="18" t="s">
        <v>95</v>
      </c>
      <c r="AW701" s="121" t="e">
        <f>IF(#REF!="základná",J701,0)</f>
        <v>#REF!</v>
      </c>
      <c r="AX701" s="121" t="e">
        <f>IF(#REF!="znížená",J701,0)</f>
        <v>#REF!</v>
      </c>
      <c r="AY701" s="121" t="e">
        <f>IF(#REF!="zákl. prenesená",J701,0)</f>
        <v>#REF!</v>
      </c>
      <c r="AZ701" s="121" t="e">
        <f>IF(#REF!="zníž. prenesená",J701,0)</f>
        <v>#REF!</v>
      </c>
      <c r="BA701" s="121" t="e">
        <f>IF(#REF!="nulová",J701,0)</f>
        <v>#REF!</v>
      </c>
      <c r="BB701" s="18" t="s">
        <v>102</v>
      </c>
      <c r="BC701" s="121">
        <f>ROUND(I701*H701,2)</f>
        <v>0</v>
      </c>
      <c r="BD701" s="18" t="s">
        <v>194</v>
      </c>
      <c r="BE701" s="120" t="s">
        <v>1482</v>
      </c>
    </row>
    <row r="702" spans="1:57" s="2" customFormat="1" ht="39.75" customHeight="1">
      <c r="A702" s="29"/>
      <c r="B702" s="113"/>
      <c r="C702" s="114">
        <v>158</v>
      </c>
      <c r="D702" s="114" t="s">
        <v>97</v>
      </c>
      <c r="E702" s="115" t="s">
        <v>1483</v>
      </c>
      <c r="F702" s="116" t="s">
        <v>1484</v>
      </c>
      <c r="G702" s="117" t="s">
        <v>1281</v>
      </c>
      <c r="H702" s="118">
        <v>1</v>
      </c>
      <c r="I702" s="1165"/>
      <c r="J702" s="118"/>
      <c r="K702" s="119"/>
      <c r="L702" s="30"/>
      <c r="M702" s="1359"/>
      <c r="N702" s="152"/>
      <c r="O702" s="1386"/>
      <c r="P702" s="152"/>
      <c r="Q702" s="152"/>
      <c r="R702" s="152"/>
      <c r="S702" s="29"/>
      <c r="T702" s="29"/>
      <c r="U702" s="29"/>
      <c r="V702" s="29"/>
      <c r="W702" s="29"/>
      <c r="AJ702" s="120" t="s">
        <v>194</v>
      </c>
      <c r="AL702" s="120" t="s">
        <v>97</v>
      </c>
      <c r="AM702" s="120" t="s">
        <v>102</v>
      </c>
      <c r="AQ702" s="18" t="s">
        <v>95</v>
      </c>
      <c r="AW702" s="121" t="e">
        <f>IF(#REF!="základná",J702,0)</f>
        <v>#REF!</v>
      </c>
      <c r="AX702" s="121" t="e">
        <f>IF(#REF!="znížená",J702,0)</f>
        <v>#REF!</v>
      </c>
      <c r="AY702" s="121" t="e">
        <f>IF(#REF!="zákl. prenesená",J702,0)</f>
        <v>#REF!</v>
      </c>
      <c r="AZ702" s="121" t="e">
        <f>IF(#REF!="zníž. prenesená",J702,0)</f>
        <v>#REF!</v>
      </c>
      <c r="BA702" s="121" t="e">
        <f>IF(#REF!="nulová",J702,0)</f>
        <v>#REF!</v>
      </c>
      <c r="BB702" s="18" t="s">
        <v>102</v>
      </c>
      <c r="BC702" s="121">
        <f>ROUND(I702*H702,2)</f>
        <v>0</v>
      </c>
      <c r="BD702" s="18" t="s">
        <v>194</v>
      </c>
      <c r="BE702" s="120" t="s">
        <v>1485</v>
      </c>
    </row>
    <row r="703" spans="1:57" s="2" customFormat="1" ht="39.75" customHeight="1">
      <c r="A703" s="29"/>
      <c r="B703" s="113"/>
      <c r="C703" s="114">
        <v>159</v>
      </c>
      <c r="D703" s="114" t="s">
        <v>97</v>
      </c>
      <c r="E703" s="115" t="s">
        <v>1486</v>
      </c>
      <c r="F703" s="116" t="s">
        <v>1487</v>
      </c>
      <c r="G703" s="117" t="s">
        <v>1281</v>
      </c>
      <c r="H703" s="118">
        <v>1</v>
      </c>
      <c r="I703" s="1165"/>
      <c r="J703" s="118"/>
      <c r="K703" s="119"/>
      <c r="L703" s="30"/>
      <c r="M703" s="1359"/>
      <c r="N703" s="152"/>
      <c r="O703" s="1386"/>
      <c r="P703" s="152"/>
      <c r="Q703" s="152"/>
      <c r="R703" s="152"/>
      <c r="S703" s="29"/>
      <c r="T703" s="29"/>
      <c r="U703" s="29"/>
      <c r="V703" s="29"/>
      <c r="W703" s="29"/>
      <c r="AJ703" s="120" t="s">
        <v>194</v>
      </c>
      <c r="AL703" s="120" t="s">
        <v>97</v>
      </c>
      <c r="AM703" s="120" t="s">
        <v>102</v>
      </c>
      <c r="AQ703" s="18" t="s">
        <v>95</v>
      </c>
      <c r="AW703" s="121" t="e">
        <f>IF(#REF!="základná",J703,0)</f>
        <v>#REF!</v>
      </c>
      <c r="AX703" s="121" t="e">
        <f>IF(#REF!="znížená",J703,0)</f>
        <v>#REF!</v>
      </c>
      <c r="AY703" s="121" t="e">
        <f>IF(#REF!="zákl. prenesená",J703,0)</f>
        <v>#REF!</v>
      </c>
      <c r="AZ703" s="121" t="e">
        <f>IF(#REF!="zníž. prenesená",J703,0)</f>
        <v>#REF!</v>
      </c>
      <c r="BA703" s="121" t="e">
        <f>IF(#REF!="nulová",J703,0)</f>
        <v>#REF!</v>
      </c>
      <c r="BB703" s="18" t="s">
        <v>102</v>
      </c>
      <c r="BC703" s="121">
        <f>ROUND(I703*H703,2)</f>
        <v>0</v>
      </c>
      <c r="BD703" s="18" t="s">
        <v>194</v>
      </c>
      <c r="BE703" s="120" t="s">
        <v>1488</v>
      </c>
    </row>
    <row r="704" spans="1:57" s="12" customFormat="1" ht="22.9" customHeight="1">
      <c r="B704" s="104"/>
      <c r="D704" s="105" t="s">
        <v>49</v>
      </c>
      <c r="E704" s="111" t="s">
        <v>1489</v>
      </c>
      <c r="F704" s="111" t="s">
        <v>1490</v>
      </c>
      <c r="I704" s="107"/>
      <c r="J704" s="112"/>
      <c r="L704" s="104"/>
      <c r="N704" s="1038"/>
      <c r="O704" s="1038"/>
      <c r="P704" s="1038"/>
      <c r="Q704" s="1038"/>
      <c r="R704" s="1038"/>
      <c r="AJ704" s="105" t="s">
        <v>102</v>
      </c>
      <c r="AL704" s="109" t="s">
        <v>49</v>
      </c>
      <c r="AM704" s="109" t="s">
        <v>55</v>
      </c>
      <c r="AQ704" s="105" t="s">
        <v>95</v>
      </c>
      <c r="BC704" s="110">
        <f>SUM(BC705:BC708)</f>
        <v>0</v>
      </c>
    </row>
    <row r="705" spans="1:57" s="2" customFormat="1" ht="33" customHeight="1">
      <c r="A705" s="29"/>
      <c r="B705" s="113"/>
      <c r="C705" s="114">
        <v>160</v>
      </c>
      <c r="D705" s="114" t="s">
        <v>97</v>
      </c>
      <c r="E705" s="115" t="s">
        <v>1491</v>
      </c>
      <c r="F705" s="116" t="s">
        <v>1492</v>
      </c>
      <c r="G705" s="117" t="s">
        <v>134</v>
      </c>
      <c r="H705" s="1165">
        <v>55.01</v>
      </c>
      <c r="I705" s="1165"/>
      <c r="J705" s="118"/>
      <c r="K705" s="119"/>
      <c r="L705" s="30"/>
      <c r="M705" s="1359"/>
      <c r="N705" s="152"/>
      <c r="O705" s="152"/>
      <c r="P705" s="152"/>
      <c r="Q705" s="152"/>
      <c r="R705" s="152"/>
      <c r="S705" s="29"/>
      <c r="T705" s="29"/>
      <c r="U705" s="29"/>
      <c r="V705" s="29"/>
      <c r="W705" s="29"/>
      <c r="AJ705" s="120" t="s">
        <v>194</v>
      </c>
      <c r="AL705" s="120" t="s">
        <v>97</v>
      </c>
      <c r="AM705" s="120" t="s">
        <v>102</v>
      </c>
      <c r="AQ705" s="18" t="s">
        <v>95</v>
      </c>
      <c r="AW705" s="121" t="e">
        <f>IF(#REF!="základná",J705,0)</f>
        <v>#REF!</v>
      </c>
      <c r="AX705" s="121" t="e">
        <f>IF(#REF!="znížená",J705,0)</f>
        <v>#REF!</v>
      </c>
      <c r="AY705" s="121" t="e">
        <f>IF(#REF!="zákl. prenesená",J705,0)</f>
        <v>#REF!</v>
      </c>
      <c r="AZ705" s="121" t="e">
        <f>IF(#REF!="zníž. prenesená",J705,0)</f>
        <v>#REF!</v>
      </c>
      <c r="BA705" s="121" t="e">
        <f>IF(#REF!="nulová",J705,0)</f>
        <v>#REF!</v>
      </c>
      <c r="BB705" s="18" t="s">
        <v>102</v>
      </c>
      <c r="BC705" s="121">
        <f>ROUND(I705*H705,2)</f>
        <v>0</v>
      </c>
      <c r="BD705" s="18" t="s">
        <v>194</v>
      </c>
      <c r="BE705" s="120" t="s">
        <v>1493</v>
      </c>
    </row>
    <row r="706" spans="1:57" s="2" customFormat="1" ht="20.25" customHeight="1">
      <c r="A706" s="29"/>
      <c r="B706" s="113"/>
      <c r="C706" s="138">
        <v>161</v>
      </c>
      <c r="D706" s="138" t="s">
        <v>265</v>
      </c>
      <c r="E706" s="139" t="s">
        <v>1494</v>
      </c>
      <c r="F706" s="140" t="s">
        <v>1495</v>
      </c>
      <c r="G706" s="141" t="s">
        <v>134</v>
      </c>
      <c r="H706" s="1170">
        <v>60.51</v>
      </c>
      <c r="I706" s="1170"/>
      <c r="J706" s="142"/>
      <c r="K706" s="143"/>
      <c r="L706" s="144"/>
      <c r="M706" s="1359"/>
      <c r="N706" s="152"/>
      <c r="O706" s="152"/>
      <c r="P706" s="152"/>
      <c r="Q706" s="152"/>
      <c r="R706" s="152"/>
      <c r="S706" s="29"/>
      <c r="T706" s="29"/>
      <c r="U706" s="29"/>
      <c r="V706" s="29"/>
      <c r="W706" s="29"/>
      <c r="AJ706" s="120" t="s">
        <v>273</v>
      </c>
      <c r="AL706" s="120" t="s">
        <v>265</v>
      </c>
      <c r="AM706" s="120" t="s">
        <v>102</v>
      </c>
      <c r="AQ706" s="18" t="s">
        <v>95</v>
      </c>
      <c r="AW706" s="121" t="e">
        <f>IF(#REF!="základná",J706,0)</f>
        <v>#REF!</v>
      </c>
      <c r="AX706" s="121" t="e">
        <f>IF(#REF!="znížená",J706,0)</f>
        <v>#REF!</v>
      </c>
      <c r="AY706" s="121" t="e">
        <f>IF(#REF!="zákl. prenesená",J706,0)</f>
        <v>#REF!</v>
      </c>
      <c r="AZ706" s="121" t="e">
        <f>IF(#REF!="zníž. prenesená",J706,0)</f>
        <v>#REF!</v>
      </c>
      <c r="BA706" s="121" t="e">
        <f>IF(#REF!="nulová",J706,0)</f>
        <v>#REF!</v>
      </c>
      <c r="BB706" s="18" t="s">
        <v>102</v>
      </c>
      <c r="BC706" s="121">
        <f>ROUND(I706*H706,2)</f>
        <v>0</v>
      </c>
      <c r="BD706" s="18" t="s">
        <v>194</v>
      </c>
      <c r="BE706" s="120" t="s">
        <v>1496</v>
      </c>
    </row>
    <row r="707" spans="1:57" s="14" customFormat="1">
      <c r="B707" s="127"/>
      <c r="D707" s="123" t="s">
        <v>103</v>
      </c>
      <c r="F707" s="129" t="s">
        <v>1497</v>
      </c>
      <c r="H707" s="1172">
        <v>60.51</v>
      </c>
      <c r="I707" s="1167"/>
      <c r="L707" s="127"/>
      <c r="N707" s="1048"/>
      <c r="O707" s="1048"/>
      <c r="P707" s="1048"/>
      <c r="Q707" s="1048"/>
      <c r="R707" s="1048"/>
      <c r="AL707" s="128" t="s">
        <v>103</v>
      </c>
      <c r="AM707" s="128" t="s">
        <v>102</v>
      </c>
      <c r="AN707" s="14" t="s">
        <v>102</v>
      </c>
      <c r="AO707" s="14" t="s">
        <v>2</v>
      </c>
      <c r="AP707" s="14" t="s">
        <v>55</v>
      </c>
      <c r="AQ707" s="128" t="s">
        <v>95</v>
      </c>
    </row>
    <row r="708" spans="1:57" s="2" customFormat="1" ht="36" customHeight="1">
      <c r="A708" s="29"/>
      <c r="B708" s="113"/>
      <c r="C708" s="114">
        <v>162</v>
      </c>
      <c r="D708" s="114" t="s">
        <v>97</v>
      </c>
      <c r="E708" s="115" t="s">
        <v>1498</v>
      </c>
      <c r="F708" s="116" t="s">
        <v>1499</v>
      </c>
      <c r="G708" s="117" t="s">
        <v>416</v>
      </c>
      <c r="H708" s="1165"/>
      <c r="I708" s="1165">
        <v>3.9</v>
      </c>
      <c r="J708" s="118"/>
      <c r="K708" s="119"/>
      <c r="L708" s="30"/>
      <c r="M708" s="1359"/>
      <c r="N708" s="152"/>
      <c r="O708" s="152"/>
      <c r="P708" s="152"/>
      <c r="Q708" s="152"/>
      <c r="R708" s="152"/>
      <c r="S708" s="29"/>
      <c r="T708" s="29"/>
      <c r="U708" s="29"/>
      <c r="V708" s="29"/>
      <c r="W708" s="29"/>
      <c r="AJ708" s="120" t="s">
        <v>194</v>
      </c>
      <c r="AL708" s="120" t="s">
        <v>97</v>
      </c>
      <c r="AM708" s="120" t="s">
        <v>102</v>
      </c>
      <c r="AQ708" s="18" t="s">
        <v>95</v>
      </c>
      <c r="AW708" s="121" t="e">
        <f>IF(#REF!="základná",J708,0)</f>
        <v>#REF!</v>
      </c>
      <c r="AX708" s="121" t="e">
        <f>IF(#REF!="znížená",J708,0)</f>
        <v>#REF!</v>
      </c>
      <c r="AY708" s="121" t="e">
        <f>IF(#REF!="zákl. prenesená",J708,0)</f>
        <v>#REF!</v>
      </c>
      <c r="AZ708" s="121" t="e">
        <f>IF(#REF!="zníž. prenesená",J708,0)</f>
        <v>#REF!</v>
      </c>
      <c r="BA708" s="121" t="e">
        <f>IF(#REF!="nulová",J708,0)</f>
        <v>#REF!</v>
      </c>
      <c r="BB708" s="18" t="s">
        <v>102</v>
      </c>
      <c r="BC708" s="121">
        <f>ROUND(I708*H708,2)</f>
        <v>0</v>
      </c>
      <c r="BD708" s="18" t="s">
        <v>194</v>
      </c>
      <c r="BE708" s="120" t="s">
        <v>1500</v>
      </c>
    </row>
    <row r="709" spans="1:57" s="12" customFormat="1" ht="22.9" customHeight="1">
      <c r="B709" s="104"/>
      <c r="D709" s="105" t="s">
        <v>49</v>
      </c>
      <c r="E709" s="111" t="s">
        <v>1501</v>
      </c>
      <c r="F709" s="111" t="s">
        <v>1502</v>
      </c>
      <c r="I709" s="107"/>
      <c r="J709" s="112"/>
      <c r="L709" s="104"/>
      <c r="N709" s="1038"/>
      <c r="O709" s="1038"/>
      <c r="P709" s="1038"/>
      <c r="Q709" s="1038"/>
      <c r="R709" s="1038"/>
      <c r="AJ709" s="105" t="s">
        <v>102</v>
      </c>
      <c r="AL709" s="109" t="s">
        <v>49</v>
      </c>
      <c r="AM709" s="109" t="s">
        <v>55</v>
      </c>
      <c r="AQ709" s="105" t="s">
        <v>95</v>
      </c>
      <c r="BC709" s="110">
        <f>SUM(BC710:BC734)</f>
        <v>0</v>
      </c>
    </row>
    <row r="710" spans="1:57" s="2" customFormat="1" ht="18.75" customHeight="1">
      <c r="A710" s="29"/>
      <c r="B710" s="113"/>
      <c r="C710" s="114">
        <v>163</v>
      </c>
      <c r="D710" s="114" t="s">
        <v>97</v>
      </c>
      <c r="E710" s="115" t="s">
        <v>1503</v>
      </c>
      <c r="F710" s="116" t="s">
        <v>1504</v>
      </c>
      <c r="G710" s="117" t="s">
        <v>140</v>
      </c>
      <c r="H710" s="118">
        <v>493.6</v>
      </c>
      <c r="I710" s="1165"/>
      <c r="J710" s="118"/>
      <c r="K710" s="119"/>
      <c r="L710" s="30"/>
      <c r="M710" s="1359"/>
      <c r="N710" s="152"/>
      <c r="O710" s="152"/>
      <c r="P710" s="152"/>
      <c r="Q710" s="152"/>
      <c r="R710" s="152"/>
      <c r="S710" s="29"/>
      <c r="T710" s="29"/>
      <c r="U710" s="29"/>
      <c r="V710" s="29"/>
      <c r="W710" s="29"/>
      <c r="AJ710" s="120" t="s">
        <v>194</v>
      </c>
      <c r="AL710" s="120" t="s">
        <v>97</v>
      </c>
      <c r="AM710" s="120" t="s">
        <v>102</v>
      </c>
      <c r="AQ710" s="18" t="s">
        <v>95</v>
      </c>
      <c r="AW710" s="121" t="e">
        <f>IF(#REF!="základná",J710,0)</f>
        <v>#REF!</v>
      </c>
      <c r="AX710" s="121" t="e">
        <f>IF(#REF!="znížená",J710,0)</f>
        <v>#REF!</v>
      </c>
      <c r="AY710" s="121" t="e">
        <f>IF(#REF!="zákl. prenesená",J710,0)</f>
        <v>#REF!</v>
      </c>
      <c r="AZ710" s="121" t="e">
        <f>IF(#REF!="zníž. prenesená",J710,0)</f>
        <v>#REF!</v>
      </c>
      <c r="BA710" s="121" t="e">
        <f>IF(#REF!="nulová",J710,0)</f>
        <v>#REF!</v>
      </c>
      <c r="BB710" s="18" t="s">
        <v>102</v>
      </c>
      <c r="BC710" s="121">
        <f>ROUND(I710*H710,2)</f>
        <v>0</v>
      </c>
      <c r="BD710" s="18" t="s">
        <v>194</v>
      </c>
      <c r="BE710" s="120" t="s">
        <v>1505</v>
      </c>
    </row>
    <row r="711" spans="1:57" s="13" customFormat="1">
      <c r="B711" s="122"/>
      <c r="D711" s="123" t="s">
        <v>103</v>
      </c>
      <c r="E711" s="124" t="s">
        <v>1</v>
      </c>
      <c r="F711" s="125" t="s">
        <v>994</v>
      </c>
      <c r="H711" s="124" t="s">
        <v>1</v>
      </c>
      <c r="I711" s="1166"/>
      <c r="L711" s="122"/>
      <c r="N711" s="1043"/>
      <c r="O711" s="1043"/>
      <c r="P711" s="1043"/>
      <c r="Q711" s="1043"/>
      <c r="R711" s="1043"/>
      <c r="AL711" s="124" t="s">
        <v>103</v>
      </c>
      <c r="AM711" s="124" t="s">
        <v>102</v>
      </c>
      <c r="AN711" s="13" t="s">
        <v>55</v>
      </c>
      <c r="AO711" s="13" t="s">
        <v>20</v>
      </c>
      <c r="AP711" s="13" t="s">
        <v>50</v>
      </c>
      <c r="AQ711" s="124" t="s">
        <v>95</v>
      </c>
    </row>
    <row r="712" spans="1:57" s="14" customFormat="1">
      <c r="B712" s="127"/>
      <c r="D712" s="123" t="s">
        <v>103</v>
      </c>
      <c r="E712" s="128" t="s">
        <v>1</v>
      </c>
      <c r="F712" s="129" t="s">
        <v>1506</v>
      </c>
      <c r="H712" s="130">
        <v>210.75</v>
      </c>
      <c r="I712" s="1167"/>
      <c r="L712" s="127"/>
      <c r="N712" s="1048"/>
      <c r="O712" s="1048"/>
      <c r="P712" s="1048"/>
      <c r="Q712" s="1048"/>
      <c r="R712" s="1048"/>
      <c r="AL712" s="128" t="s">
        <v>103</v>
      </c>
      <c r="AM712" s="128" t="s">
        <v>102</v>
      </c>
      <c r="AN712" s="14" t="s">
        <v>102</v>
      </c>
      <c r="AO712" s="14" t="s">
        <v>20</v>
      </c>
      <c r="AP712" s="14" t="s">
        <v>50</v>
      </c>
      <c r="AQ712" s="128" t="s">
        <v>95</v>
      </c>
    </row>
    <row r="713" spans="1:57" s="13" customFormat="1">
      <c r="B713" s="122"/>
      <c r="D713" s="123" t="s">
        <v>103</v>
      </c>
      <c r="E713" s="124" t="s">
        <v>1</v>
      </c>
      <c r="F713" s="125" t="s">
        <v>990</v>
      </c>
      <c r="H713" s="124" t="s">
        <v>1</v>
      </c>
      <c r="I713" s="1166"/>
      <c r="L713" s="122"/>
      <c r="N713" s="1043"/>
      <c r="O713" s="1043"/>
      <c r="P713" s="1043"/>
      <c r="Q713" s="1043"/>
      <c r="R713" s="1043"/>
      <c r="AL713" s="124" t="s">
        <v>103</v>
      </c>
      <c r="AM713" s="124" t="s">
        <v>102</v>
      </c>
      <c r="AN713" s="13" t="s">
        <v>55</v>
      </c>
      <c r="AO713" s="13" t="s">
        <v>20</v>
      </c>
      <c r="AP713" s="13" t="s">
        <v>50</v>
      </c>
      <c r="AQ713" s="124" t="s">
        <v>95</v>
      </c>
    </row>
    <row r="714" spans="1:57" s="14" customFormat="1">
      <c r="B714" s="127"/>
      <c r="D714" s="123" t="s">
        <v>103</v>
      </c>
      <c r="E714" s="128" t="s">
        <v>1</v>
      </c>
      <c r="F714" s="129" t="s">
        <v>1507</v>
      </c>
      <c r="H714" s="130">
        <v>103.26</v>
      </c>
      <c r="I714" s="1167"/>
      <c r="L714" s="127"/>
      <c r="N714" s="1048"/>
      <c r="O714" s="1048"/>
      <c r="P714" s="1048"/>
      <c r="Q714" s="1048"/>
      <c r="R714" s="1048"/>
      <c r="AL714" s="128" t="s">
        <v>103</v>
      </c>
      <c r="AM714" s="128" t="s">
        <v>102</v>
      </c>
      <c r="AN714" s="14" t="s">
        <v>102</v>
      </c>
      <c r="AO714" s="14" t="s">
        <v>20</v>
      </c>
      <c r="AP714" s="14" t="s">
        <v>50</v>
      </c>
      <c r="AQ714" s="128" t="s">
        <v>95</v>
      </c>
    </row>
    <row r="715" spans="1:57" s="14" customFormat="1">
      <c r="B715" s="127"/>
      <c r="D715" s="123" t="s">
        <v>103</v>
      </c>
      <c r="E715" s="128" t="s">
        <v>1</v>
      </c>
      <c r="F715" s="129" t="s">
        <v>1508</v>
      </c>
      <c r="H715" s="130">
        <v>179.59</v>
      </c>
      <c r="I715" s="1167"/>
      <c r="L715" s="127"/>
      <c r="N715" s="1048"/>
      <c r="O715" s="1048"/>
      <c r="P715" s="1048"/>
      <c r="Q715" s="1048"/>
      <c r="R715" s="1048"/>
      <c r="AL715" s="128" t="s">
        <v>103</v>
      </c>
      <c r="AM715" s="128" t="s">
        <v>102</v>
      </c>
      <c r="AN715" s="14" t="s">
        <v>102</v>
      </c>
      <c r="AO715" s="14" t="s">
        <v>20</v>
      </c>
      <c r="AP715" s="14" t="s">
        <v>50</v>
      </c>
      <c r="AQ715" s="128" t="s">
        <v>95</v>
      </c>
    </row>
    <row r="716" spans="1:57" s="15" customFormat="1">
      <c r="B716" s="133"/>
      <c r="D716" s="123" t="s">
        <v>103</v>
      </c>
      <c r="E716" s="134" t="s">
        <v>1</v>
      </c>
      <c r="F716" s="135" t="s">
        <v>131</v>
      </c>
      <c r="H716" s="136">
        <v>493.6</v>
      </c>
      <c r="I716" s="1168"/>
      <c r="L716" s="133"/>
      <c r="N716" s="1053"/>
      <c r="O716" s="1053"/>
      <c r="P716" s="1053"/>
      <c r="Q716" s="1053"/>
      <c r="R716" s="1053"/>
      <c r="AL716" s="134" t="s">
        <v>103</v>
      </c>
      <c r="AM716" s="134" t="s">
        <v>102</v>
      </c>
      <c r="AN716" s="15" t="s">
        <v>101</v>
      </c>
      <c r="AO716" s="15" t="s">
        <v>20</v>
      </c>
      <c r="AP716" s="15" t="s">
        <v>55</v>
      </c>
      <c r="AQ716" s="134" t="s">
        <v>95</v>
      </c>
    </row>
    <row r="717" spans="1:57" s="2" customFormat="1" ht="32.25" customHeight="1">
      <c r="A717" s="29"/>
      <c r="B717" s="113"/>
      <c r="C717" s="114">
        <v>164</v>
      </c>
      <c r="D717" s="114" t="s">
        <v>97</v>
      </c>
      <c r="E717" s="115" t="s">
        <v>1509</v>
      </c>
      <c r="F717" s="116" t="s">
        <v>1510</v>
      </c>
      <c r="G717" s="117" t="s">
        <v>134</v>
      </c>
      <c r="H717" s="118">
        <v>633.51</v>
      </c>
      <c r="I717" s="1165"/>
      <c r="J717" s="118"/>
      <c r="K717" s="119"/>
      <c r="L717" s="30"/>
      <c r="M717" s="1359"/>
      <c r="N717" s="152"/>
      <c r="O717" s="152"/>
      <c r="P717" s="152"/>
      <c r="Q717" s="152"/>
      <c r="R717" s="152"/>
      <c r="S717" s="29"/>
      <c r="T717" s="29"/>
      <c r="U717" s="29"/>
      <c r="V717" s="29"/>
      <c r="W717" s="29"/>
      <c r="AJ717" s="120" t="s">
        <v>194</v>
      </c>
      <c r="AL717" s="120" t="s">
        <v>97</v>
      </c>
      <c r="AM717" s="120" t="s">
        <v>102</v>
      </c>
      <c r="AQ717" s="18" t="s">
        <v>95</v>
      </c>
      <c r="AW717" s="121" t="e">
        <f>IF(#REF!="základná",J717,0)</f>
        <v>#REF!</v>
      </c>
      <c r="AX717" s="121" t="e">
        <f>IF(#REF!="znížená",J717,0)</f>
        <v>#REF!</v>
      </c>
      <c r="AY717" s="121" t="e">
        <f>IF(#REF!="zákl. prenesená",J717,0)</f>
        <v>#REF!</v>
      </c>
      <c r="AZ717" s="121" t="e">
        <f>IF(#REF!="zníž. prenesená",J717,0)</f>
        <v>#REF!</v>
      </c>
      <c r="BA717" s="121" t="e">
        <f>IF(#REF!="nulová",J717,0)</f>
        <v>#REF!</v>
      </c>
      <c r="BB717" s="18" t="s">
        <v>102</v>
      </c>
      <c r="BC717" s="121">
        <f>ROUND(I717*H717,2)</f>
        <v>0</v>
      </c>
      <c r="BD717" s="18" t="s">
        <v>194</v>
      </c>
      <c r="BE717" s="120" t="s">
        <v>1511</v>
      </c>
    </row>
    <row r="718" spans="1:57" s="13" customFormat="1">
      <c r="B718" s="122"/>
      <c r="D718" s="123" t="s">
        <v>103</v>
      </c>
      <c r="E718" s="124" t="s">
        <v>1</v>
      </c>
      <c r="F718" s="125" t="s">
        <v>994</v>
      </c>
      <c r="H718" s="124" t="s">
        <v>1</v>
      </c>
      <c r="I718" s="1166"/>
      <c r="L718" s="122"/>
      <c r="N718" s="1043"/>
      <c r="O718" s="1043"/>
      <c r="P718" s="1043"/>
      <c r="Q718" s="1043"/>
      <c r="R718" s="1043"/>
      <c r="AL718" s="124" t="s">
        <v>103</v>
      </c>
      <c r="AM718" s="124" t="s">
        <v>102</v>
      </c>
      <c r="AN718" s="13" t="s">
        <v>55</v>
      </c>
      <c r="AO718" s="13" t="s">
        <v>20</v>
      </c>
      <c r="AP718" s="13" t="s">
        <v>50</v>
      </c>
      <c r="AQ718" s="124" t="s">
        <v>95</v>
      </c>
    </row>
    <row r="719" spans="1:57" s="14" customFormat="1">
      <c r="B719" s="127"/>
      <c r="D719" s="123" t="s">
        <v>103</v>
      </c>
      <c r="E719" s="128" t="s">
        <v>1</v>
      </c>
      <c r="F719" s="129" t="s">
        <v>1512</v>
      </c>
      <c r="H719" s="130">
        <v>285.11</v>
      </c>
      <c r="I719" s="1167"/>
      <c r="L719" s="127"/>
      <c r="N719" s="1048"/>
      <c r="O719" s="1048"/>
      <c r="P719" s="1048"/>
      <c r="Q719" s="1048"/>
      <c r="R719" s="1048"/>
      <c r="AL719" s="128" t="s">
        <v>103</v>
      </c>
      <c r="AM719" s="128" t="s">
        <v>102</v>
      </c>
      <c r="AN719" s="14" t="s">
        <v>102</v>
      </c>
      <c r="AO719" s="14" t="s">
        <v>20</v>
      </c>
      <c r="AP719" s="14" t="s">
        <v>50</v>
      </c>
      <c r="AQ719" s="128" t="s">
        <v>95</v>
      </c>
    </row>
    <row r="720" spans="1:57" s="14" customFormat="1">
      <c r="B720" s="127"/>
      <c r="D720" s="123" t="s">
        <v>103</v>
      </c>
      <c r="E720" s="128" t="s">
        <v>1</v>
      </c>
      <c r="F720" s="129" t="s">
        <v>1513</v>
      </c>
      <c r="H720" s="130">
        <v>16.350000000000001</v>
      </c>
      <c r="I720" s="1167"/>
      <c r="L720" s="127"/>
      <c r="N720" s="1048"/>
      <c r="O720" s="1048"/>
      <c r="P720" s="1048"/>
      <c r="Q720" s="1048"/>
      <c r="R720" s="1048"/>
      <c r="AL720" s="128" t="s">
        <v>103</v>
      </c>
      <c r="AM720" s="128" t="s">
        <v>102</v>
      </c>
      <c r="AN720" s="14" t="s">
        <v>102</v>
      </c>
      <c r="AO720" s="14" t="s">
        <v>20</v>
      </c>
      <c r="AP720" s="14" t="s">
        <v>50</v>
      </c>
      <c r="AQ720" s="128" t="s">
        <v>95</v>
      </c>
    </row>
    <row r="721" spans="1:57" s="14" customFormat="1">
      <c r="B721" s="127"/>
      <c r="D721" s="123" t="s">
        <v>103</v>
      </c>
      <c r="E721" s="128" t="s">
        <v>1</v>
      </c>
      <c r="F721" s="129" t="s">
        <v>1514</v>
      </c>
      <c r="H721" s="130">
        <v>2.3199999999999998</v>
      </c>
      <c r="I721" s="1167"/>
      <c r="L721" s="127"/>
      <c r="N721" s="1048"/>
      <c r="O721" s="1048"/>
      <c r="P721" s="1048"/>
      <c r="Q721" s="1048"/>
      <c r="R721" s="1048"/>
      <c r="AL721" s="128" t="s">
        <v>103</v>
      </c>
      <c r="AM721" s="128" t="s">
        <v>102</v>
      </c>
      <c r="AN721" s="14" t="s">
        <v>102</v>
      </c>
      <c r="AO721" s="14" t="s">
        <v>20</v>
      </c>
      <c r="AP721" s="14" t="s">
        <v>50</v>
      </c>
      <c r="AQ721" s="128" t="s">
        <v>95</v>
      </c>
    </row>
    <row r="722" spans="1:57" s="13" customFormat="1">
      <c r="B722" s="122"/>
      <c r="D722" s="123" t="s">
        <v>103</v>
      </c>
      <c r="E722" s="124" t="s">
        <v>1</v>
      </c>
      <c r="F722" s="125" t="s">
        <v>990</v>
      </c>
      <c r="H722" s="124" t="s">
        <v>1</v>
      </c>
      <c r="I722" s="1166"/>
      <c r="L722" s="122"/>
      <c r="N722" s="1043"/>
      <c r="O722" s="1043"/>
      <c r="P722" s="1043"/>
      <c r="Q722" s="1043"/>
      <c r="R722" s="1043"/>
      <c r="AL722" s="124" t="s">
        <v>103</v>
      </c>
      <c r="AM722" s="124" t="s">
        <v>102</v>
      </c>
      <c r="AN722" s="13" t="s">
        <v>55</v>
      </c>
      <c r="AO722" s="13" t="s">
        <v>20</v>
      </c>
      <c r="AP722" s="13" t="s">
        <v>50</v>
      </c>
      <c r="AQ722" s="124" t="s">
        <v>95</v>
      </c>
    </row>
    <row r="723" spans="1:57" s="14" customFormat="1">
      <c r="B723" s="127"/>
      <c r="D723" s="123" t="s">
        <v>103</v>
      </c>
      <c r="E723" s="128" t="s">
        <v>1</v>
      </c>
      <c r="F723" s="129" t="s">
        <v>1515</v>
      </c>
      <c r="H723" s="130">
        <v>329.73</v>
      </c>
      <c r="I723" s="1167"/>
      <c r="L723" s="127"/>
      <c r="N723" s="1048"/>
      <c r="O723" s="1048"/>
      <c r="P723" s="1048"/>
      <c r="Q723" s="1048"/>
      <c r="R723" s="1048"/>
      <c r="AL723" s="128" t="s">
        <v>103</v>
      </c>
      <c r="AM723" s="128" t="s">
        <v>102</v>
      </c>
      <c r="AN723" s="14" t="s">
        <v>102</v>
      </c>
      <c r="AO723" s="14" t="s">
        <v>20</v>
      </c>
      <c r="AP723" s="14" t="s">
        <v>50</v>
      </c>
      <c r="AQ723" s="128" t="s">
        <v>95</v>
      </c>
    </row>
    <row r="724" spans="1:57" s="15" customFormat="1">
      <c r="B724" s="133"/>
      <c r="D724" s="123" t="s">
        <v>103</v>
      </c>
      <c r="E724" s="134" t="s">
        <v>1</v>
      </c>
      <c r="F724" s="135" t="s">
        <v>131</v>
      </c>
      <c r="H724" s="136">
        <v>633.51</v>
      </c>
      <c r="I724" s="1168"/>
      <c r="L724" s="133"/>
      <c r="N724" s="1053"/>
      <c r="O724" s="1053"/>
      <c r="P724" s="1053"/>
      <c r="Q724" s="1053"/>
      <c r="R724" s="1053"/>
      <c r="AL724" s="134" t="s">
        <v>103</v>
      </c>
      <c r="AM724" s="134" t="s">
        <v>102</v>
      </c>
      <c r="AN724" s="15" t="s">
        <v>101</v>
      </c>
      <c r="AO724" s="15" t="s">
        <v>20</v>
      </c>
      <c r="AP724" s="15" t="s">
        <v>55</v>
      </c>
      <c r="AQ724" s="134" t="s">
        <v>95</v>
      </c>
    </row>
    <row r="725" spans="1:57" s="2" customFormat="1" ht="33.75" customHeight="1">
      <c r="A725" s="29"/>
      <c r="B725" s="113"/>
      <c r="C725" s="114">
        <v>165</v>
      </c>
      <c r="D725" s="114" t="s">
        <v>97</v>
      </c>
      <c r="E725" s="115" t="s">
        <v>1516</v>
      </c>
      <c r="F725" s="1236" t="s">
        <v>2703</v>
      </c>
      <c r="G725" s="1246" t="s">
        <v>134</v>
      </c>
      <c r="H725" s="1165">
        <v>763.61</v>
      </c>
      <c r="I725" s="1165"/>
      <c r="J725" s="118"/>
      <c r="K725" s="119"/>
      <c r="L725" s="30"/>
      <c r="M725" s="1359"/>
      <c r="N725" s="152"/>
      <c r="O725" s="1400"/>
      <c r="P725" s="152"/>
      <c r="Q725" s="152"/>
      <c r="R725" s="152"/>
      <c r="S725" s="29"/>
      <c r="T725" s="29"/>
      <c r="U725" s="29"/>
      <c r="V725" s="29"/>
      <c r="W725" s="29"/>
      <c r="AJ725" s="120" t="s">
        <v>194</v>
      </c>
      <c r="AL725" s="120" t="s">
        <v>97</v>
      </c>
      <c r="AM725" s="120" t="s">
        <v>102</v>
      </c>
      <c r="AQ725" s="18" t="s">
        <v>95</v>
      </c>
      <c r="AW725" s="121" t="e">
        <f>IF(#REF!="základná",J725,0)</f>
        <v>#REF!</v>
      </c>
      <c r="AX725" s="121" t="e">
        <f>IF(#REF!="znížená",J725,0)</f>
        <v>#REF!</v>
      </c>
      <c r="AY725" s="121" t="e">
        <f>IF(#REF!="zákl. prenesená",J725,0)</f>
        <v>#REF!</v>
      </c>
      <c r="AZ725" s="121" t="e">
        <f>IF(#REF!="zníž. prenesená",J725,0)</f>
        <v>#REF!</v>
      </c>
      <c r="BA725" s="121" t="e">
        <f>IF(#REF!="nulová",J725,0)</f>
        <v>#REF!</v>
      </c>
      <c r="BB725" s="18" t="s">
        <v>102</v>
      </c>
      <c r="BC725" s="121">
        <f>ROUND(I725*H725,2)</f>
        <v>0</v>
      </c>
      <c r="BD725" s="18" t="s">
        <v>194</v>
      </c>
      <c r="BE725" s="120" t="s">
        <v>1517</v>
      </c>
    </row>
    <row r="726" spans="1:57" s="2" customFormat="1" ht="45.75" customHeight="1">
      <c r="A726" s="29"/>
      <c r="B726" s="113"/>
      <c r="C726" s="165">
        <v>166</v>
      </c>
      <c r="D726" s="165" t="s">
        <v>265</v>
      </c>
      <c r="E726" s="1260" t="s">
        <v>1598</v>
      </c>
      <c r="F726" s="167" t="s">
        <v>2790</v>
      </c>
      <c r="G726" s="1259" t="s">
        <v>134</v>
      </c>
      <c r="H726" s="1170">
        <v>839.97</v>
      </c>
      <c r="I726" s="1170"/>
      <c r="J726" s="142"/>
      <c r="K726" s="143"/>
      <c r="L726" s="144"/>
      <c r="M726" s="1359"/>
      <c r="N726" s="1386"/>
      <c r="O726" s="1400"/>
      <c r="P726" s="152"/>
      <c r="Q726" s="152"/>
      <c r="R726" s="152"/>
      <c r="S726" s="29"/>
      <c r="T726" s="29"/>
      <c r="U726" s="29"/>
      <c r="V726" s="29"/>
      <c r="W726" s="29"/>
      <c r="AJ726" s="120" t="s">
        <v>273</v>
      </c>
      <c r="AL726" s="120" t="s">
        <v>265</v>
      </c>
      <c r="AM726" s="120" t="s">
        <v>102</v>
      </c>
      <c r="AQ726" s="18" t="s">
        <v>95</v>
      </c>
      <c r="AW726" s="121" t="e">
        <f>IF(#REF!="základná",J726,0)</f>
        <v>#REF!</v>
      </c>
      <c r="AX726" s="121" t="e">
        <f>IF(#REF!="znížená",J726,0)</f>
        <v>#REF!</v>
      </c>
      <c r="AY726" s="121" t="e">
        <f>IF(#REF!="zákl. prenesená",J726,0)</f>
        <v>#REF!</v>
      </c>
      <c r="AZ726" s="121" t="e">
        <f>IF(#REF!="zníž. prenesená",J726,0)</f>
        <v>#REF!</v>
      </c>
      <c r="BA726" s="121" t="e">
        <f>IF(#REF!="nulová",J726,0)</f>
        <v>#REF!</v>
      </c>
      <c r="BB726" s="18" t="s">
        <v>102</v>
      </c>
      <c r="BC726" s="121">
        <f>ROUND(I726*H726,2)</f>
        <v>0</v>
      </c>
      <c r="BD726" s="18" t="s">
        <v>194</v>
      </c>
      <c r="BE726" s="120" t="s">
        <v>1518</v>
      </c>
    </row>
    <row r="727" spans="1:57" s="14" customFormat="1">
      <c r="B727" s="127"/>
      <c r="D727" s="123" t="s">
        <v>103</v>
      </c>
      <c r="F727" s="164" t="s">
        <v>2704</v>
      </c>
      <c r="H727" s="1172">
        <v>839.97</v>
      </c>
      <c r="I727" s="1167"/>
      <c r="L727" s="127"/>
      <c r="N727" s="1048"/>
      <c r="O727" s="1400"/>
      <c r="P727" s="1048"/>
      <c r="Q727" s="1048"/>
      <c r="R727" s="1048"/>
      <c r="AL727" s="128" t="s">
        <v>103</v>
      </c>
      <c r="AM727" s="128" t="s">
        <v>102</v>
      </c>
      <c r="AN727" s="14" t="s">
        <v>102</v>
      </c>
      <c r="AO727" s="14" t="s">
        <v>2</v>
      </c>
      <c r="AP727" s="14" t="s">
        <v>55</v>
      </c>
      <c r="AQ727" s="128" t="s">
        <v>95</v>
      </c>
    </row>
    <row r="728" spans="1:57" s="2" customFormat="1" ht="32.25" customHeight="1">
      <c r="A728" s="29"/>
      <c r="B728" s="113"/>
      <c r="C728" s="114">
        <v>167</v>
      </c>
      <c r="D728" s="114" t="s">
        <v>97</v>
      </c>
      <c r="E728" s="115" t="s">
        <v>1519</v>
      </c>
      <c r="F728" s="116" t="s">
        <v>1520</v>
      </c>
      <c r="G728" s="117" t="s">
        <v>134</v>
      </c>
      <c r="H728" s="118">
        <v>84.7</v>
      </c>
      <c r="I728" s="1165"/>
      <c r="J728" s="118"/>
      <c r="K728" s="119"/>
      <c r="L728" s="30"/>
      <c r="M728" s="1359"/>
      <c r="N728" s="152"/>
      <c r="O728" s="152"/>
      <c r="P728" s="152"/>
      <c r="Q728" s="152"/>
      <c r="R728" s="152"/>
      <c r="S728" s="29"/>
      <c r="T728" s="29"/>
      <c r="U728" s="29"/>
      <c r="V728" s="29"/>
      <c r="W728" s="29"/>
      <c r="AJ728" s="120" t="s">
        <v>194</v>
      </c>
      <c r="AL728" s="120" t="s">
        <v>97</v>
      </c>
      <c r="AM728" s="120" t="s">
        <v>102</v>
      </c>
      <c r="AQ728" s="18" t="s">
        <v>95</v>
      </c>
      <c r="AW728" s="121" t="e">
        <f>IF(#REF!="základná",J728,0)</f>
        <v>#REF!</v>
      </c>
      <c r="AX728" s="121" t="e">
        <f>IF(#REF!="znížená",J728,0)</f>
        <v>#REF!</v>
      </c>
      <c r="AY728" s="121" t="e">
        <f>IF(#REF!="zákl. prenesená",J728,0)</f>
        <v>#REF!</v>
      </c>
      <c r="AZ728" s="121" t="e">
        <f>IF(#REF!="zníž. prenesená",J728,0)</f>
        <v>#REF!</v>
      </c>
      <c r="BA728" s="121" t="e">
        <f>IF(#REF!="nulová",J728,0)</f>
        <v>#REF!</v>
      </c>
      <c r="BB728" s="18" t="s">
        <v>102</v>
      </c>
      <c r="BC728" s="121">
        <f>ROUND(I728*H728,2)</f>
        <v>0</v>
      </c>
      <c r="BD728" s="18" t="s">
        <v>194</v>
      </c>
      <c r="BE728" s="120" t="s">
        <v>1521</v>
      </c>
    </row>
    <row r="729" spans="1:57" s="2" customFormat="1" ht="62.25" customHeight="1">
      <c r="A729" s="29"/>
      <c r="B729" s="113"/>
      <c r="C729" s="165">
        <v>168</v>
      </c>
      <c r="D729" s="165" t="s">
        <v>265</v>
      </c>
      <c r="E729" s="166" t="s">
        <v>2737</v>
      </c>
      <c r="F729" s="167" t="s">
        <v>2739</v>
      </c>
      <c r="G729" s="141" t="s">
        <v>134</v>
      </c>
      <c r="H729" s="142">
        <v>88.94</v>
      </c>
      <c r="I729" s="1170"/>
      <c r="J729" s="142"/>
      <c r="K729" s="143"/>
      <c r="L729" s="144"/>
      <c r="M729" s="1359"/>
      <c r="N729" s="1386"/>
      <c r="O729" s="1409"/>
      <c r="P729" s="152"/>
      <c r="Q729" s="152"/>
      <c r="R729" s="152"/>
      <c r="S729" s="29"/>
      <c r="T729" s="29"/>
      <c r="U729" s="29"/>
      <c r="V729" s="29"/>
      <c r="W729" s="29"/>
      <c r="AJ729" s="120" t="s">
        <v>273</v>
      </c>
      <c r="AL729" s="120" t="s">
        <v>265</v>
      </c>
      <c r="AM729" s="120" t="s">
        <v>102</v>
      </c>
      <c r="AQ729" s="18" t="s">
        <v>95</v>
      </c>
      <c r="AW729" s="121" t="e">
        <f>IF(#REF!="základná",J729,0)</f>
        <v>#REF!</v>
      </c>
      <c r="AX729" s="121" t="e">
        <f>IF(#REF!="znížená",J729,0)</f>
        <v>#REF!</v>
      </c>
      <c r="AY729" s="121" t="e">
        <f>IF(#REF!="zákl. prenesená",J729,0)</f>
        <v>#REF!</v>
      </c>
      <c r="AZ729" s="121" t="e">
        <f>IF(#REF!="zníž. prenesená",J729,0)</f>
        <v>#REF!</v>
      </c>
      <c r="BA729" s="121" t="e">
        <f>IF(#REF!="nulová",J729,0)</f>
        <v>#REF!</v>
      </c>
      <c r="BB729" s="18" t="s">
        <v>102</v>
      </c>
      <c r="BC729" s="121">
        <f>ROUND(I729*H729,2)</f>
        <v>0</v>
      </c>
      <c r="BD729" s="18" t="s">
        <v>194</v>
      </c>
      <c r="BE729" s="120" t="s">
        <v>1522</v>
      </c>
    </row>
    <row r="730" spans="1:57" s="14" customFormat="1">
      <c r="B730" s="127"/>
      <c r="D730" s="123" t="s">
        <v>103</v>
      </c>
      <c r="F730" s="129" t="s">
        <v>1523</v>
      </c>
      <c r="H730" s="130">
        <v>88.94</v>
      </c>
      <c r="I730" s="131"/>
      <c r="L730" s="127"/>
      <c r="N730" s="1048"/>
      <c r="O730" s="1048"/>
      <c r="P730" s="1048"/>
      <c r="Q730" s="1048"/>
      <c r="R730" s="1048"/>
      <c r="AL730" s="128" t="s">
        <v>103</v>
      </c>
      <c r="AM730" s="128" t="s">
        <v>102</v>
      </c>
      <c r="AN730" s="14" t="s">
        <v>102</v>
      </c>
      <c r="AO730" s="14" t="s">
        <v>2</v>
      </c>
      <c r="AP730" s="14" t="s">
        <v>55</v>
      </c>
      <c r="AQ730" s="128" t="s">
        <v>95</v>
      </c>
    </row>
    <row r="731" spans="1:57" s="14" customFormat="1" ht="29.25" customHeight="1">
      <c r="B731" s="127"/>
      <c r="C731" s="1150" t="s">
        <v>2714</v>
      </c>
      <c r="D731" s="1150" t="s">
        <v>97</v>
      </c>
      <c r="E731" s="1151" t="s">
        <v>2705</v>
      </c>
      <c r="F731" s="1152" t="s">
        <v>2706</v>
      </c>
      <c r="G731" s="1278" t="s">
        <v>134</v>
      </c>
      <c r="H731" s="1158">
        <v>60</v>
      </c>
      <c r="I731" s="1165"/>
      <c r="J731" s="118"/>
      <c r="L731" s="127"/>
      <c r="N731" s="1048"/>
      <c r="O731" s="1400"/>
      <c r="P731" s="1048"/>
      <c r="Q731" s="1048"/>
      <c r="R731" s="1048"/>
      <c r="AL731" s="128"/>
      <c r="AM731" s="128"/>
      <c r="AQ731" s="128"/>
    </row>
    <row r="732" spans="1:57" s="14" customFormat="1" ht="31.5" customHeight="1">
      <c r="B732" s="127"/>
      <c r="C732" s="1150" t="s">
        <v>2715</v>
      </c>
      <c r="D732" s="1150" t="s">
        <v>97</v>
      </c>
      <c r="E732" s="1151" t="s">
        <v>2707</v>
      </c>
      <c r="F732" s="1152" t="s">
        <v>2708</v>
      </c>
      <c r="G732" s="1278" t="s">
        <v>134</v>
      </c>
      <c r="H732" s="1158">
        <v>60</v>
      </c>
      <c r="I732" s="1165"/>
      <c r="J732" s="118"/>
      <c r="L732" s="127"/>
      <c r="N732" s="1048"/>
      <c r="O732" s="1400"/>
      <c r="P732" s="1048"/>
      <c r="Q732" s="1048"/>
      <c r="R732" s="1048"/>
      <c r="AL732" s="128"/>
      <c r="AM732" s="128"/>
      <c r="AQ732" s="128"/>
    </row>
    <row r="733" spans="1:57" s="14" customFormat="1" ht="12">
      <c r="B733" s="127"/>
      <c r="C733" s="1154"/>
      <c r="D733" s="1154"/>
      <c r="E733" s="1155"/>
      <c r="F733" s="175" t="s">
        <v>2709</v>
      </c>
      <c r="G733" s="1185"/>
      <c r="H733" s="1186"/>
      <c r="I733" s="131"/>
      <c r="L733" s="127"/>
      <c r="N733" s="1048"/>
      <c r="O733" s="1400"/>
      <c r="P733" s="1048"/>
      <c r="Q733" s="1048"/>
      <c r="R733" s="1048"/>
      <c r="AL733" s="128"/>
      <c r="AM733" s="128"/>
      <c r="AQ733" s="128"/>
    </row>
    <row r="734" spans="1:57" s="2" customFormat="1" ht="30.75" customHeight="1">
      <c r="A734" s="29"/>
      <c r="B734" s="113"/>
      <c r="C734" s="114">
        <v>169</v>
      </c>
      <c r="D734" s="114" t="s">
        <v>97</v>
      </c>
      <c r="E734" s="115" t="s">
        <v>1524</v>
      </c>
      <c r="F734" s="116" t="s">
        <v>1525</v>
      </c>
      <c r="G734" s="117" t="s">
        <v>416</v>
      </c>
      <c r="H734" s="1165"/>
      <c r="I734" s="1165">
        <v>0.35</v>
      </c>
      <c r="J734" s="118"/>
      <c r="K734" s="119"/>
      <c r="L734" s="30"/>
      <c r="M734" s="1359"/>
      <c r="N734" s="152"/>
      <c r="O734" s="152"/>
      <c r="P734" s="152"/>
      <c r="Q734" s="152"/>
      <c r="R734" s="152"/>
      <c r="S734" s="29"/>
      <c r="T734" s="29"/>
      <c r="U734" s="29"/>
      <c r="V734" s="29"/>
      <c r="W734" s="29"/>
      <c r="AJ734" s="120" t="s">
        <v>194</v>
      </c>
      <c r="AL734" s="120" t="s">
        <v>97</v>
      </c>
      <c r="AM734" s="120" t="s">
        <v>102</v>
      </c>
      <c r="AQ734" s="18" t="s">
        <v>95</v>
      </c>
      <c r="AW734" s="121" t="e">
        <f>IF(#REF!="základná",J734,0)</f>
        <v>#REF!</v>
      </c>
      <c r="AX734" s="121" t="e">
        <f>IF(#REF!="znížená",J734,0)</f>
        <v>#REF!</v>
      </c>
      <c r="AY734" s="121" t="e">
        <f>IF(#REF!="zákl. prenesená",J734,0)</f>
        <v>#REF!</v>
      </c>
      <c r="AZ734" s="121" t="e">
        <f>IF(#REF!="zníž. prenesená",J734,0)</f>
        <v>#REF!</v>
      </c>
      <c r="BA734" s="121" t="e">
        <f>IF(#REF!="nulová",J734,0)</f>
        <v>#REF!</v>
      </c>
      <c r="BB734" s="18" t="s">
        <v>102</v>
      </c>
      <c r="BC734" s="121">
        <f>ROUND(I734*H734,2)</f>
        <v>0</v>
      </c>
      <c r="BD734" s="18" t="s">
        <v>194</v>
      </c>
      <c r="BE734" s="120" t="s">
        <v>1526</v>
      </c>
    </row>
    <row r="735" spans="1:57" s="12" customFormat="1" ht="22.9" customHeight="1">
      <c r="B735" s="104"/>
      <c r="D735" s="105" t="s">
        <v>49</v>
      </c>
      <c r="E735" s="111" t="s">
        <v>1527</v>
      </c>
      <c r="F735" s="111" t="s">
        <v>1528</v>
      </c>
      <c r="H735" s="162"/>
      <c r="I735" s="1169"/>
      <c r="J735" s="112"/>
      <c r="L735" s="104"/>
      <c r="N735" s="1038"/>
      <c r="O735" s="1038"/>
      <c r="P735" s="1038"/>
      <c r="Q735" s="1038"/>
      <c r="R735" s="1038"/>
      <c r="AJ735" s="105" t="s">
        <v>102</v>
      </c>
      <c r="AL735" s="109" t="s">
        <v>49</v>
      </c>
      <c r="AM735" s="109" t="s">
        <v>55</v>
      </c>
      <c r="AQ735" s="105" t="s">
        <v>95</v>
      </c>
      <c r="BC735" s="110">
        <f>SUM(BC736:BC744)</f>
        <v>0</v>
      </c>
    </row>
    <row r="736" spans="1:57" s="2" customFormat="1" ht="36.75" customHeight="1">
      <c r="A736" s="29"/>
      <c r="B736" s="113"/>
      <c r="C736" s="114">
        <v>170</v>
      </c>
      <c r="D736" s="114" t="s">
        <v>97</v>
      </c>
      <c r="E736" s="115" t="s">
        <v>1529</v>
      </c>
      <c r="F736" s="116" t="s">
        <v>1530</v>
      </c>
      <c r="G736" s="117" t="s">
        <v>134</v>
      </c>
      <c r="H736" s="1165">
        <v>99.5</v>
      </c>
      <c r="I736" s="1165"/>
      <c r="J736" s="118"/>
      <c r="K736" s="119"/>
      <c r="L736" s="30"/>
      <c r="M736" s="1359"/>
      <c r="N736" s="152"/>
      <c r="O736" s="152"/>
      <c r="P736" s="152"/>
      <c r="Q736" s="152"/>
      <c r="R736" s="152"/>
      <c r="S736" s="29"/>
      <c r="T736" s="29"/>
      <c r="U736" s="29"/>
      <c r="V736" s="29"/>
      <c r="W736" s="29"/>
      <c r="AJ736" s="120" t="s">
        <v>194</v>
      </c>
      <c r="AL736" s="120" t="s">
        <v>97</v>
      </c>
      <c r="AM736" s="120" t="s">
        <v>102</v>
      </c>
      <c r="AQ736" s="18" t="s">
        <v>95</v>
      </c>
      <c r="AW736" s="121" t="e">
        <f>IF(#REF!="základná",J736,0)</f>
        <v>#REF!</v>
      </c>
      <c r="AX736" s="121" t="e">
        <f>IF(#REF!="znížená",J736,0)</f>
        <v>#REF!</v>
      </c>
      <c r="AY736" s="121" t="e">
        <f>IF(#REF!="zákl. prenesená",J736,0)</f>
        <v>#REF!</v>
      </c>
      <c r="AZ736" s="121" t="e">
        <f>IF(#REF!="zníž. prenesená",J736,0)</f>
        <v>#REF!</v>
      </c>
      <c r="BA736" s="121" t="e">
        <f>IF(#REF!="nulová",J736,0)</f>
        <v>#REF!</v>
      </c>
      <c r="BB736" s="18" t="s">
        <v>102</v>
      </c>
      <c r="BC736" s="121">
        <f>ROUND(I736*H736,2)</f>
        <v>0</v>
      </c>
      <c r="BD736" s="18" t="s">
        <v>194</v>
      </c>
      <c r="BE736" s="120" t="s">
        <v>1531</v>
      </c>
    </row>
    <row r="737" spans="1:57" s="13" customFormat="1">
      <c r="B737" s="122"/>
      <c r="D737" s="123" t="s">
        <v>103</v>
      </c>
      <c r="E737" s="124" t="s">
        <v>1</v>
      </c>
      <c r="F737" s="125" t="s">
        <v>994</v>
      </c>
      <c r="H737" s="124" t="s">
        <v>1</v>
      </c>
      <c r="I737" s="126"/>
      <c r="L737" s="122"/>
      <c r="N737" s="1043"/>
      <c r="O737" s="1043"/>
      <c r="P737" s="1043"/>
      <c r="Q737" s="1043"/>
      <c r="R737" s="1043"/>
      <c r="AL737" s="124" t="s">
        <v>103</v>
      </c>
      <c r="AM737" s="124" t="s">
        <v>102</v>
      </c>
      <c r="AN737" s="13" t="s">
        <v>55</v>
      </c>
      <c r="AO737" s="13" t="s">
        <v>20</v>
      </c>
      <c r="AP737" s="13" t="s">
        <v>50</v>
      </c>
      <c r="AQ737" s="124" t="s">
        <v>95</v>
      </c>
    </row>
    <row r="738" spans="1:57" s="14" customFormat="1">
      <c r="B738" s="127"/>
      <c r="D738" s="123" t="s">
        <v>103</v>
      </c>
      <c r="E738" s="128" t="s">
        <v>1</v>
      </c>
      <c r="F738" s="129" t="s">
        <v>1532</v>
      </c>
      <c r="H738" s="130">
        <v>31.9</v>
      </c>
      <c r="I738" s="131"/>
      <c r="L738" s="127"/>
      <c r="N738" s="1048"/>
      <c r="O738" s="1048"/>
      <c r="P738" s="1048"/>
      <c r="Q738" s="1048"/>
      <c r="R738" s="1048"/>
      <c r="AL738" s="128" t="s">
        <v>103</v>
      </c>
      <c r="AM738" s="128" t="s">
        <v>102</v>
      </c>
      <c r="AN738" s="14" t="s">
        <v>102</v>
      </c>
      <c r="AO738" s="14" t="s">
        <v>20</v>
      </c>
      <c r="AP738" s="14" t="s">
        <v>50</v>
      </c>
      <c r="AQ738" s="128" t="s">
        <v>95</v>
      </c>
    </row>
    <row r="739" spans="1:57" s="13" customFormat="1">
      <c r="B739" s="122"/>
      <c r="D739" s="123" t="s">
        <v>103</v>
      </c>
      <c r="E739" s="124" t="s">
        <v>1</v>
      </c>
      <c r="F739" s="125" t="s">
        <v>990</v>
      </c>
      <c r="H739" s="124" t="s">
        <v>1</v>
      </c>
      <c r="I739" s="126"/>
      <c r="L739" s="122"/>
      <c r="N739" s="1043"/>
      <c r="O739" s="1043"/>
      <c r="P739" s="1043"/>
      <c r="Q739" s="1043"/>
      <c r="R739" s="1043"/>
      <c r="AL739" s="124" t="s">
        <v>103</v>
      </c>
      <c r="AM739" s="124" t="s">
        <v>102</v>
      </c>
      <c r="AN739" s="13" t="s">
        <v>55</v>
      </c>
      <c r="AO739" s="13" t="s">
        <v>20</v>
      </c>
      <c r="AP739" s="13" t="s">
        <v>50</v>
      </c>
      <c r="AQ739" s="124" t="s">
        <v>95</v>
      </c>
    </row>
    <row r="740" spans="1:57" s="14" customFormat="1">
      <c r="B740" s="127"/>
      <c r="D740" s="123" t="s">
        <v>103</v>
      </c>
      <c r="E740" s="128" t="s">
        <v>1</v>
      </c>
      <c r="F740" s="129" t="s">
        <v>1533</v>
      </c>
      <c r="H740" s="130">
        <v>67.599999999999994</v>
      </c>
      <c r="I740" s="131"/>
      <c r="L740" s="127"/>
      <c r="N740" s="1048"/>
      <c r="O740" s="1048"/>
      <c r="P740" s="1048"/>
      <c r="Q740" s="1048"/>
      <c r="R740" s="1048"/>
      <c r="AL740" s="128" t="s">
        <v>103</v>
      </c>
      <c r="AM740" s="128" t="s">
        <v>102</v>
      </c>
      <c r="AN740" s="14" t="s">
        <v>102</v>
      </c>
      <c r="AO740" s="14" t="s">
        <v>20</v>
      </c>
      <c r="AP740" s="14" t="s">
        <v>50</v>
      </c>
      <c r="AQ740" s="128" t="s">
        <v>95</v>
      </c>
    </row>
    <row r="741" spans="1:57" s="15" customFormat="1">
      <c r="B741" s="133"/>
      <c r="D741" s="123" t="s">
        <v>103</v>
      </c>
      <c r="E741" s="134" t="s">
        <v>1</v>
      </c>
      <c r="F741" s="135" t="s">
        <v>131</v>
      </c>
      <c r="H741" s="136">
        <v>99.5</v>
      </c>
      <c r="I741" s="137"/>
      <c r="L741" s="133"/>
      <c r="N741" s="1053"/>
      <c r="O741" s="1053"/>
      <c r="P741" s="1053"/>
      <c r="Q741" s="1053"/>
      <c r="R741" s="1053"/>
      <c r="AL741" s="134" t="s">
        <v>103</v>
      </c>
      <c r="AM741" s="134" t="s">
        <v>102</v>
      </c>
      <c r="AN741" s="15" t="s">
        <v>101</v>
      </c>
      <c r="AO741" s="15" t="s">
        <v>20</v>
      </c>
      <c r="AP741" s="15" t="s">
        <v>55</v>
      </c>
      <c r="AQ741" s="134" t="s">
        <v>95</v>
      </c>
    </row>
    <row r="742" spans="1:57" s="2" customFormat="1" ht="21.75" customHeight="1">
      <c r="A742" s="29"/>
      <c r="B742" s="113"/>
      <c r="C742" s="138">
        <v>171</v>
      </c>
      <c r="D742" s="138" t="s">
        <v>265</v>
      </c>
      <c r="E742" s="139" t="s">
        <v>1534</v>
      </c>
      <c r="F742" s="140" t="s">
        <v>1535</v>
      </c>
      <c r="G742" s="141" t="s">
        <v>134</v>
      </c>
      <c r="H742" s="1170">
        <v>104.48</v>
      </c>
      <c r="I742" s="1170"/>
      <c r="J742" s="142"/>
      <c r="K742" s="143"/>
      <c r="L742" s="144"/>
      <c r="M742" s="1359"/>
      <c r="N742" s="152"/>
      <c r="O742" s="152"/>
      <c r="P742" s="152"/>
      <c r="Q742" s="152"/>
      <c r="R742" s="152"/>
      <c r="S742" s="29"/>
      <c r="T742" s="29"/>
      <c r="U742" s="29"/>
      <c r="V742" s="29"/>
      <c r="W742" s="29"/>
      <c r="AJ742" s="120" t="s">
        <v>273</v>
      </c>
      <c r="AL742" s="120" t="s">
        <v>265</v>
      </c>
      <c r="AM742" s="120" t="s">
        <v>102</v>
      </c>
      <c r="AQ742" s="18" t="s">
        <v>95</v>
      </c>
      <c r="AW742" s="121" t="e">
        <f>IF(#REF!="základná",J742,0)</f>
        <v>#REF!</v>
      </c>
      <c r="AX742" s="121" t="e">
        <f>IF(#REF!="znížená",J742,0)</f>
        <v>#REF!</v>
      </c>
      <c r="AY742" s="121" t="e">
        <f>IF(#REF!="zákl. prenesená",J742,0)</f>
        <v>#REF!</v>
      </c>
      <c r="AZ742" s="121" t="e">
        <f>IF(#REF!="zníž. prenesená",J742,0)</f>
        <v>#REF!</v>
      </c>
      <c r="BA742" s="121" t="e">
        <f>IF(#REF!="nulová",J742,0)</f>
        <v>#REF!</v>
      </c>
      <c r="BB742" s="18" t="s">
        <v>102</v>
      </c>
      <c r="BC742" s="121">
        <f>ROUND(I742*H742,2)</f>
        <v>0</v>
      </c>
      <c r="BD742" s="18" t="s">
        <v>194</v>
      </c>
      <c r="BE742" s="120" t="s">
        <v>1536</v>
      </c>
    </row>
    <row r="743" spans="1:57" s="14" customFormat="1">
      <c r="B743" s="127"/>
      <c r="D743" s="123" t="s">
        <v>103</v>
      </c>
      <c r="F743" s="129" t="s">
        <v>1537</v>
      </c>
      <c r="H743" s="1172">
        <v>104.48</v>
      </c>
      <c r="I743" s="1167"/>
      <c r="L743" s="127"/>
      <c r="N743" s="1048"/>
      <c r="O743" s="1048"/>
      <c r="P743" s="1048"/>
      <c r="Q743" s="1048"/>
      <c r="R743" s="1048"/>
      <c r="AL743" s="128" t="s">
        <v>103</v>
      </c>
      <c r="AM743" s="128" t="s">
        <v>102</v>
      </c>
      <c r="AN743" s="14" t="s">
        <v>102</v>
      </c>
      <c r="AO743" s="14" t="s">
        <v>2</v>
      </c>
      <c r="AP743" s="14" t="s">
        <v>55</v>
      </c>
      <c r="AQ743" s="128" t="s">
        <v>95</v>
      </c>
    </row>
    <row r="744" spans="1:57" s="2" customFormat="1" ht="33" customHeight="1">
      <c r="A744" s="29"/>
      <c r="B744" s="113"/>
      <c r="C744" s="114">
        <v>172</v>
      </c>
      <c r="D744" s="114" t="s">
        <v>97</v>
      </c>
      <c r="E744" s="115" t="s">
        <v>1538</v>
      </c>
      <c r="F744" s="116" t="s">
        <v>1539</v>
      </c>
      <c r="G744" s="117" t="s">
        <v>416</v>
      </c>
      <c r="H744" s="1165"/>
      <c r="I744" s="1165">
        <v>2.2000000000000002</v>
      </c>
      <c r="J744" s="118"/>
      <c r="K744" s="119"/>
      <c r="L744" s="30"/>
      <c r="M744" s="1359"/>
      <c r="N744" s="152"/>
      <c r="O744" s="152"/>
      <c r="P744" s="152"/>
      <c r="Q744" s="152"/>
      <c r="R744" s="152"/>
      <c r="S744" s="29"/>
      <c r="T744" s="29"/>
      <c r="U744" s="29"/>
      <c r="V744" s="29"/>
      <c r="W744" s="29"/>
      <c r="AJ744" s="120" t="s">
        <v>194</v>
      </c>
      <c r="AL744" s="120" t="s">
        <v>97</v>
      </c>
      <c r="AM744" s="120" t="s">
        <v>102</v>
      </c>
      <c r="AQ744" s="18" t="s">
        <v>95</v>
      </c>
      <c r="AW744" s="121" t="e">
        <f>IF(#REF!="základná",J744,0)</f>
        <v>#REF!</v>
      </c>
      <c r="AX744" s="121" t="e">
        <f>IF(#REF!="znížená",J744,0)</f>
        <v>#REF!</v>
      </c>
      <c r="AY744" s="121" t="e">
        <f>IF(#REF!="zákl. prenesená",J744,0)</f>
        <v>#REF!</v>
      </c>
      <c r="AZ744" s="121" t="e">
        <f>IF(#REF!="zníž. prenesená",J744,0)</f>
        <v>#REF!</v>
      </c>
      <c r="BA744" s="121" t="e">
        <f>IF(#REF!="nulová",J744,0)</f>
        <v>#REF!</v>
      </c>
      <c r="BB744" s="18" t="s">
        <v>102</v>
      </c>
      <c r="BC744" s="121">
        <f>ROUND(I744*H744,2)</f>
        <v>0</v>
      </c>
      <c r="BD744" s="18" t="s">
        <v>194</v>
      </c>
      <c r="BE744" s="120" t="s">
        <v>1540</v>
      </c>
    </row>
    <row r="745" spans="1:57" s="12" customFormat="1" ht="22.9" customHeight="1">
      <c r="B745" s="104"/>
      <c r="D745" s="105" t="s">
        <v>49</v>
      </c>
      <c r="E745" s="111" t="s">
        <v>683</v>
      </c>
      <c r="F745" s="111" t="s">
        <v>684</v>
      </c>
      <c r="H745" s="162"/>
      <c r="I745" s="1169"/>
      <c r="J745" s="112"/>
      <c r="L745" s="104"/>
      <c r="N745" s="1038"/>
      <c r="O745" s="1038"/>
      <c r="P745" s="1038"/>
      <c r="Q745" s="1038"/>
      <c r="R745" s="1038"/>
      <c r="AJ745" s="105" t="s">
        <v>102</v>
      </c>
      <c r="AL745" s="109" t="s">
        <v>49</v>
      </c>
      <c r="AM745" s="109" t="s">
        <v>55</v>
      </c>
      <c r="AQ745" s="105" t="s">
        <v>95</v>
      </c>
      <c r="BC745" s="110">
        <f>SUM(BC746:BC754)</f>
        <v>0</v>
      </c>
    </row>
    <row r="746" spans="1:57" s="2" customFormat="1" ht="27" customHeight="1">
      <c r="A746" s="29"/>
      <c r="B746" s="113"/>
      <c r="C746" s="114">
        <v>173</v>
      </c>
      <c r="D746" s="114" t="s">
        <v>97</v>
      </c>
      <c r="E746" s="115" t="s">
        <v>1541</v>
      </c>
      <c r="F746" s="116" t="s">
        <v>1542</v>
      </c>
      <c r="G746" s="117" t="s">
        <v>134</v>
      </c>
      <c r="H746" s="1165">
        <v>31.52</v>
      </c>
      <c r="I746" s="1165"/>
      <c r="J746" s="118"/>
      <c r="K746" s="119"/>
      <c r="L746" s="30"/>
      <c r="M746" s="1359"/>
      <c r="N746" s="152"/>
      <c r="O746" s="152"/>
      <c r="P746" s="152"/>
      <c r="Q746" s="152"/>
      <c r="R746" s="152"/>
      <c r="S746" s="29"/>
      <c r="T746" s="29"/>
      <c r="U746" s="29"/>
      <c r="V746" s="29"/>
      <c r="W746" s="29"/>
      <c r="AJ746" s="120" t="s">
        <v>194</v>
      </c>
      <c r="AL746" s="120" t="s">
        <v>97</v>
      </c>
      <c r="AM746" s="120" t="s">
        <v>102</v>
      </c>
      <c r="AQ746" s="18" t="s">
        <v>95</v>
      </c>
      <c r="AW746" s="121" t="e">
        <f>IF(#REF!="základná",J746,0)</f>
        <v>#REF!</v>
      </c>
      <c r="AX746" s="121" t="e">
        <f>IF(#REF!="znížená",J746,0)</f>
        <v>#REF!</v>
      </c>
      <c r="AY746" s="121" t="e">
        <f>IF(#REF!="zákl. prenesená",J746,0)</f>
        <v>#REF!</v>
      </c>
      <c r="AZ746" s="121" t="e">
        <f>IF(#REF!="zníž. prenesená",J746,0)</f>
        <v>#REF!</v>
      </c>
      <c r="BA746" s="121" t="e">
        <f>IF(#REF!="nulová",J746,0)</f>
        <v>#REF!</v>
      </c>
      <c r="BB746" s="18" t="s">
        <v>102</v>
      </c>
      <c r="BC746" s="121">
        <f>ROUND(I746*H746,2)</f>
        <v>0</v>
      </c>
      <c r="BD746" s="18" t="s">
        <v>194</v>
      </c>
      <c r="BE746" s="120" t="s">
        <v>1543</v>
      </c>
    </row>
    <row r="747" spans="1:57" s="2" customFormat="1" ht="27" customHeight="1">
      <c r="A747" s="29"/>
      <c r="B747" s="113"/>
      <c r="C747" s="114">
        <v>174</v>
      </c>
      <c r="D747" s="114" t="s">
        <v>97</v>
      </c>
      <c r="E747" s="115" t="s">
        <v>1544</v>
      </c>
      <c r="F747" s="116" t="s">
        <v>1545</v>
      </c>
      <c r="G747" s="117" t="s">
        <v>134</v>
      </c>
      <c r="H747" s="1165">
        <v>31.52</v>
      </c>
      <c r="I747" s="1165"/>
      <c r="J747" s="118"/>
      <c r="K747" s="119"/>
      <c r="L747" s="30"/>
      <c r="M747" s="1359"/>
      <c r="N747" s="152"/>
      <c r="O747" s="152"/>
      <c r="P747" s="152"/>
      <c r="Q747" s="152"/>
      <c r="R747" s="152"/>
      <c r="S747" s="29"/>
      <c r="T747" s="29"/>
      <c r="U747" s="29"/>
      <c r="V747" s="29"/>
      <c r="W747" s="29"/>
      <c r="AJ747" s="120" t="s">
        <v>194</v>
      </c>
      <c r="AL747" s="120" t="s">
        <v>97</v>
      </c>
      <c r="AM747" s="120" t="s">
        <v>102</v>
      </c>
      <c r="AQ747" s="18" t="s">
        <v>95</v>
      </c>
      <c r="AW747" s="121" t="e">
        <f>IF(#REF!="základná",J747,0)</f>
        <v>#REF!</v>
      </c>
      <c r="AX747" s="121" t="e">
        <f>IF(#REF!="znížená",J747,0)</f>
        <v>#REF!</v>
      </c>
      <c r="AY747" s="121" t="e">
        <f>IF(#REF!="zákl. prenesená",J747,0)</f>
        <v>#REF!</v>
      </c>
      <c r="AZ747" s="121" t="e">
        <f>IF(#REF!="zníž. prenesená",J747,0)</f>
        <v>#REF!</v>
      </c>
      <c r="BA747" s="121" t="e">
        <f>IF(#REF!="nulová",J747,0)</f>
        <v>#REF!</v>
      </c>
      <c r="BB747" s="18" t="s">
        <v>102</v>
      </c>
      <c r="BC747" s="121">
        <f>ROUND(I747*H747,2)</f>
        <v>0</v>
      </c>
      <c r="BD747" s="18" t="s">
        <v>194</v>
      </c>
      <c r="BE747" s="120" t="s">
        <v>1546</v>
      </c>
    </row>
    <row r="748" spans="1:57" s="13" customFormat="1">
      <c r="B748" s="122"/>
      <c r="D748" s="123" t="s">
        <v>103</v>
      </c>
      <c r="E748" s="124" t="s">
        <v>1</v>
      </c>
      <c r="F748" s="125" t="s">
        <v>1547</v>
      </c>
      <c r="H748" s="124" t="s">
        <v>1</v>
      </c>
      <c r="I748" s="126"/>
      <c r="L748" s="122"/>
      <c r="N748" s="1043"/>
      <c r="O748" s="1043"/>
      <c r="P748" s="1043"/>
      <c r="Q748" s="1043"/>
      <c r="R748" s="1043"/>
      <c r="AL748" s="124" t="s">
        <v>103</v>
      </c>
      <c r="AM748" s="124" t="s">
        <v>102</v>
      </c>
      <c r="AN748" s="13" t="s">
        <v>55</v>
      </c>
      <c r="AO748" s="13" t="s">
        <v>20</v>
      </c>
      <c r="AP748" s="13" t="s">
        <v>50</v>
      </c>
      <c r="AQ748" s="124" t="s">
        <v>95</v>
      </c>
    </row>
    <row r="749" spans="1:57" s="14" customFormat="1">
      <c r="B749" s="127"/>
      <c r="D749" s="123" t="s">
        <v>103</v>
      </c>
      <c r="E749" s="128" t="s">
        <v>1</v>
      </c>
      <c r="F749" s="129" t="s">
        <v>1548</v>
      </c>
      <c r="H749" s="130">
        <v>13.62</v>
      </c>
      <c r="I749" s="131"/>
      <c r="L749" s="127"/>
      <c r="N749" s="1048"/>
      <c r="O749" s="1048"/>
      <c r="P749" s="1048"/>
      <c r="Q749" s="1048"/>
      <c r="R749" s="1048"/>
      <c r="AL749" s="128" t="s">
        <v>103</v>
      </c>
      <c r="AM749" s="128" t="s">
        <v>102</v>
      </c>
      <c r="AN749" s="14" t="s">
        <v>102</v>
      </c>
      <c r="AO749" s="14" t="s">
        <v>20</v>
      </c>
      <c r="AP749" s="14" t="s">
        <v>50</v>
      </c>
      <c r="AQ749" s="128" t="s">
        <v>95</v>
      </c>
    </row>
    <row r="750" spans="1:57" s="14" customFormat="1">
      <c r="B750" s="127"/>
      <c r="D750" s="123" t="s">
        <v>103</v>
      </c>
      <c r="E750" s="128" t="s">
        <v>1</v>
      </c>
      <c r="F750" s="129" t="s">
        <v>1549</v>
      </c>
      <c r="H750" s="130">
        <v>11.85</v>
      </c>
      <c r="I750" s="131"/>
      <c r="L750" s="127"/>
      <c r="N750" s="1048"/>
      <c r="O750" s="1048"/>
      <c r="P750" s="1048"/>
      <c r="Q750" s="1048"/>
      <c r="R750" s="1048"/>
      <c r="AL750" s="128" t="s">
        <v>103</v>
      </c>
      <c r="AM750" s="128" t="s">
        <v>102</v>
      </c>
      <c r="AN750" s="14" t="s">
        <v>102</v>
      </c>
      <c r="AO750" s="14" t="s">
        <v>20</v>
      </c>
      <c r="AP750" s="14" t="s">
        <v>50</v>
      </c>
      <c r="AQ750" s="128" t="s">
        <v>95</v>
      </c>
    </row>
    <row r="751" spans="1:57" s="14" customFormat="1">
      <c r="B751" s="127"/>
      <c r="D751" s="123" t="s">
        <v>103</v>
      </c>
      <c r="E751" s="128" t="s">
        <v>1</v>
      </c>
      <c r="F751" s="129" t="s">
        <v>1550</v>
      </c>
      <c r="H751" s="130">
        <v>6.05</v>
      </c>
      <c r="I751" s="131"/>
      <c r="L751" s="127"/>
      <c r="N751" s="1048"/>
      <c r="O751" s="1048"/>
      <c r="P751" s="1048"/>
      <c r="Q751" s="1048"/>
      <c r="R751" s="1048"/>
      <c r="AL751" s="128" t="s">
        <v>103</v>
      </c>
      <c r="AM751" s="128" t="s">
        <v>102</v>
      </c>
      <c r="AN751" s="14" t="s">
        <v>102</v>
      </c>
      <c r="AO751" s="14" t="s">
        <v>20</v>
      </c>
      <c r="AP751" s="14" t="s">
        <v>50</v>
      </c>
      <c r="AQ751" s="128" t="s">
        <v>95</v>
      </c>
    </row>
    <row r="752" spans="1:57" s="15" customFormat="1">
      <c r="B752" s="133"/>
      <c r="D752" s="123" t="s">
        <v>103</v>
      </c>
      <c r="E752" s="134" t="s">
        <v>1</v>
      </c>
      <c r="F752" s="135" t="s">
        <v>131</v>
      </c>
      <c r="H752" s="136">
        <v>31.52</v>
      </c>
      <c r="I752" s="137"/>
      <c r="L752" s="133"/>
      <c r="N752" s="1053"/>
      <c r="O752" s="1053"/>
      <c r="P752" s="1053"/>
      <c r="Q752" s="1053"/>
      <c r="R752" s="1053"/>
      <c r="AL752" s="134" t="s">
        <v>103</v>
      </c>
      <c r="AM752" s="134" t="s">
        <v>102</v>
      </c>
      <c r="AN752" s="15" t="s">
        <v>101</v>
      </c>
      <c r="AO752" s="15" t="s">
        <v>20</v>
      </c>
      <c r="AP752" s="15" t="s">
        <v>55</v>
      </c>
      <c r="AQ752" s="134" t="s">
        <v>95</v>
      </c>
    </row>
    <row r="753" spans="1:57" s="2" customFormat="1" ht="26.25" customHeight="1">
      <c r="A753" s="29"/>
      <c r="B753" s="113"/>
      <c r="C753" s="114">
        <v>175</v>
      </c>
      <c r="D753" s="114" t="s">
        <v>97</v>
      </c>
      <c r="E753" s="115" t="s">
        <v>1551</v>
      </c>
      <c r="F753" s="116" t="s">
        <v>1552</v>
      </c>
      <c r="G753" s="117" t="s">
        <v>134</v>
      </c>
      <c r="H753" s="118">
        <v>32.32</v>
      </c>
      <c r="I753" s="1165"/>
      <c r="J753" s="118"/>
      <c r="K753" s="119"/>
      <c r="L753" s="30"/>
      <c r="M753" s="1359"/>
      <c r="N753" s="152"/>
      <c r="O753" s="152"/>
      <c r="P753" s="152"/>
      <c r="Q753" s="152"/>
      <c r="R753" s="152"/>
      <c r="S753" s="29"/>
      <c r="T753" s="29"/>
      <c r="U753" s="29"/>
      <c r="V753" s="29"/>
      <c r="W753" s="29"/>
      <c r="AJ753" s="120" t="s">
        <v>194</v>
      </c>
      <c r="AL753" s="120" t="s">
        <v>97</v>
      </c>
      <c r="AM753" s="120" t="s">
        <v>102</v>
      </c>
      <c r="AQ753" s="18" t="s">
        <v>95</v>
      </c>
      <c r="AW753" s="121" t="e">
        <f>IF(#REF!="základná",J753,0)</f>
        <v>#REF!</v>
      </c>
      <c r="AX753" s="121" t="e">
        <f>IF(#REF!="znížená",J753,0)</f>
        <v>#REF!</v>
      </c>
      <c r="AY753" s="121" t="e">
        <f>IF(#REF!="zákl. prenesená",J753,0)</f>
        <v>#REF!</v>
      </c>
      <c r="AZ753" s="121" t="e">
        <f>IF(#REF!="zníž. prenesená",J753,0)</f>
        <v>#REF!</v>
      </c>
      <c r="BA753" s="121" t="e">
        <f>IF(#REF!="nulová",J753,0)</f>
        <v>#REF!</v>
      </c>
      <c r="BB753" s="18" t="s">
        <v>102</v>
      </c>
      <c r="BC753" s="121">
        <f>ROUND(I753*H753,2)</f>
        <v>0</v>
      </c>
      <c r="BD753" s="18" t="s">
        <v>194</v>
      </c>
      <c r="BE753" s="120" t="s">
        <v>1553</v>
      </c>
    </row>
    <row r="754" spans="1:57" s="14" customFormat="1">
      <c r="B754" s="127"/>
      <c r="D754" s="123" t="s">
        <v>103</v>
      </c>
      <c r="E754" s="128" t="s">
        <v>1</v>
      </c>
      <c r="F754" s="129" t="s">
        <v>1554</v>
      </c>
      <c r="H754" s="130">
        <v>32.32</v>
      </c>
      <c r="I754" s="1167"/>
      <c r="L754" s="127"/>
      <c r="N754" s="1048"/>
      <c r="O754" s="1048"/>
      <c r="P754" s="1048"/>
      <c r="Q754" s="1048"/>
      <c r="R754" s="1048"/>
      <c r="AL754" s="128" t="s">
        <v>103</v>
      </c>
      <c r="AM754" s="128" t="s">
        <v>102</v>
      </c>
      <c r="AN754" s="14" t="s">
        <v>102</v>
      </c>
      <c r="AO754" s="14" t="s">
        <v>20</v>
      </c>
      <c r="AP754" s="14" t="s">
        <v>55</v>
      </c>
      <c r="AQ754" s="128" t="s">
        <v>95</v>
      </c>
    </row>
    <row r="755" spans="1:57" s="12" customFormat="1" ht="22.9" customHeight="1">
      <c r="B755" s="104"/>
      <c r="D755" s="105" t="s">
        <v>49</v>
      </c>
      <c r="E755" s="111" t="s">
        <v>695</v>
      </c>
      <c r="F755" s="111" t="s">
        <v>696</v>
      </c>
      <c r="I755" s="1169"/>
      <c r="J755" s="112"/>
      <c r="L755" s="104"/>
      <c r="N755" s="1038"/>
      <c r="O755" s="1038"/>
      <c r="P755" s="1038"/>
      <c r="Q755" s="1038"/>
      <c r="R755" s="1038"/>
      <c r="AJ755" s="105" t="s">
        <v>102</v>
      </c>
      <c r="AL755" s="109" t="s">
        <v>49</v>
      </c>
      <c r="AM755" s="109" t="s">
        <v>55</v>
      </c>
      <c r="AQ755" s="105" t="s">
        <v>95</v>
      </c>
      <c r="BC755" s="110">
        <f>SUM(BC756:BC785)</f>
        <v>0</v>
      </c>
    </row>
    <row r="756" spans="1:57" s="2" customFormat="1" ht="27" customHeight="1">
      <c r="A756" s="29"/>
      <c r="B756" s="113"/>
      <c r="C756" s="114">
        <v>176</v>
      </c>
      <c r="D756" s="114" t="s">
        <v>97</v>
      </c>
      <c r="E756" s="115" t="s">
        <v>1555</v>
      </c>
      <c r="F756" s="116" t="s">
        <v>1556</v>
      </c>
      <c r="G756" s="117" t="s">
        <v>134</v>
      </c>
      <c r="H756" s="118">
        <v>820.92</v>
      </c>
      <c r="I756" s="1165"/>
      <c r="J756" s="118"/>
      <c r="K756" s="119"/>
      <c r="L756" s="30"/>
      <c r="M756" s="1359"/>
      <c r="N756" s="152"/>
      <c r="O756" s="152"/>
      <c r="P756" s="152"/>
      <c r="Q756" s="152"/>
      <c r="R756" s="152"/>
      <c r="S756" s="29"/>
      <c r="T756" s="29"/>
      <c r="U756" s="29"/>
      <c r="V756" s="29"/>
      <c r="W756" s="29"/>
      <c r="AJ756" s="120" t="s">
        <v>194</v>
      </c>
      <c r="AL756" s="120" t="s">
        <v>97</v>
      </c>
      <c r="AM756" s="120" t="s">
        <v>102</v>
      </c>
      <c r="AQ756" s="18" t="s">
        <v>95</v>
      </c>
      <c r="AW756" s="121" t="e">
        <f>IF(#REF!="základná",J756,0)</f>
        <v>#REF!</v>
      </c>
      <c r="AX756" s="121" t="e">
        <f>IF(#REF!="znížená",J756,0)</f>
        <v>#REF!</v>
      </c>
      <c r="AY756" s="121" t="e">
        <f>IF(#REF!="zákl. prenesená",J756,0)</f>
        <v>#REF!</v>
      </c>
      <c r="AZ756" s="121" t="e">
        <f>IF(#REF!="zníž. prenesená",J756,0)</f>
        <v>#REF!</v>
      </c>
      <c r="BA756" s="121" t="e">
        <f>IF(#REF!="nulová",J756,0)</f>
        <v>#REF!</v>
      </c>
      <c r="BB756" s="18" t="s">
        <v>102</v>
      </c>
      <c r="BC756" s="121">
        <f>ROUND(I756*H756,2)</f>
        <v>0</v>
      </c>
      <c r="BD756" s="18" t="s">
        <v>194</v>
      </c>
      <c r="BE756" s="120" t="s">
        <v>1557</v>
      </c>
    </row>
    <row r="757" spans="1:57" s="13" customFormat="1">
      <c r="B757" s="122"/>
      <c r="D757" s="123" t="s">
        <v>103</v>
      </c>
      <c r="E757" s="124" t="s">
        <v>1</v>
      </c>
      <c r="F757" s="125" t="s">
        <v>1558</v>
      </c>
      <c r="H757" s="124" t="s">
        <v>1</v>
      </c>
      <c r="I757" s="1166"/>
      <c r="L757" s="122"/>
      <c r="N757" s="1043"/>
      <c r="O757" s="1043"/>
      <c r="P757" s="1043"/>
      <c r="Q757" s="1043"/>
      <c r="R757" s="1043"/>
      <c r="AL757" s="124" t="s">
        <v>103</v>
      </c>
      <c r="AM757" s="124" t="s">
        <v>102</v>
      </c>
      <c r="AN757" s="13" t="s">
        <v>55</v>
      </c>
      <c r="AO757" s="13" t="s">
        <v>20</v>
      </c>
      <c r="AP757" s="13" t="s">
        <v>50</v>
      </c>
      <c r="AQ757" s="124" t="s">
        <v>95</v>
      </c>
    </row>
    <row r="758" spans="1:57" s="14" customFormat="1">
      <c r="B758" s="127"/>
      <c r="D758" s="123" t="s">
        <v>103</v>
      </c>
      <c r="E758" s="128" t="s">
        <v>1</v>
      </c>
      <c r="F758" s="129" t="s">
        <v>1559</v>
      </c>
      <c r="H758" s="130">
        <v>820.92</v>
      </c>
      <c r="I758" s="1167"/>
      <c r="L758" s="127"/>
      <c r="N758" s="1048"/>
      <c r="O758" s="1048"/>
      <c r="P758" s="1048"/>
      <c r="Q758" s="1048"/>
      <c r="R758" s="1048"/>
      <c r="AL758" s="128" t="s">
        <v>103</v>
      </c>
      <c r="AM758" s="128" t="s">
        <v>102</v>
      </c>
      <c r="AN758" s="14" t="s">
        <v>102</v>
      </c>
      <c r="AO758" s="14" t="s">
        <v>20</v>
      </c>
      <c r="AP758" s="14" t="s">
        <v>55</v>
      </c>
      <c r="AQ758" s="128" t="s">
        <v>95</v>
      </c>
    </row>
    <row r="759" spans="1:57" s="14" customFormat="1" ht="29.25" customHeight="1">
      <c r="B759" s="127"/>
      <c r="C759" s="1206">
        <v>226</v>
      </c>
      <c r="D759" s="1269" t="s">
        <v>97</v>
      </c>
      <c r="E759" s="1270" t="s">
        <v>2649</v>
      </c>
      <c r="F759" s="1271" t="s">
        <v>2650</v>
      </c>
      <c r="G759" s="1269" t="s">
        <v>134</v>
      </c>
      <c r="H759" s="1272">
        <v>15</v>
      </c>
      <c r="I759" s="1165"/>
      <c r="J759" s="118"/>
      <c r="L759" s="127"/>
      <c r="N759" s="1048"/>
      <c r="O759" s="1398"/>
      <c r="P759" s="1048"/>
      <c r="Q759" s="1048"/>
      <c r="R759" s="1048"/>
      <c r="AL759" s="128"/>
      <c r="AM759" s="128"/>
      <c r="AQ759" s="128"/>
    </row>
    <row r="760" spans="1:57" s="14" customFormat="1" ht="29.25" customHeight="1">
      <c r="B760" s="127"/>
      <c r="C760" s="1019">
        <v>227</v>
      </c>
      <c r="D760" s="1144" t="s">
        <v>97</v>
      </c>
      <c r="E760" s="1233" t="s">
        <v>2600</v>
      </c>
      <c r="F760" s="1236" t="s">
        <v>2601</v>
      </c>
      <c r="G760" s="1246" t="s">
        <v>134</v>
      </c>
      <c r="H760" s="1165">
        <v>1743</v>
      </c>
      <c r="I760" s="1165"/>
      <c r="J760" s="118"/>
      <c r="L760" s="127"/>
      <c r="N760" s="1048"/>
      <c r="O760" s="1391"/>
      <c r="P760" s="1048"/>
      <c r="Q760" s="1048"/>
      <c r="R760" s="1048"/>
      <c r="AL760" s="128"/>
      <c r="AM760" s="128"/>
      <c r="AQ760" s="128"/>
    </row>
    <row r="761" spans="1:57" s="14" customFormat="1" ht="12">
      <c r="B761" s="127"/>
      <c r="C761" s="1205"/>
      <c r="D761" s="1094" t="s">
        <v>103</v>
      </c>
      <c r="E761" s="1032" t="s">
        <v>1</v>
      </c>
      <c r="F761" s="125" t="s">
        <v>994</v>
      </c>
      <c r="G761" s="13"/>
      <c r="H761" s="124" t="s">
        <v>1</v>
      </c>
      <c r="I761" s="1166"/>
      <c r="J761" s="13"/>
      <c r="L761" s="127"/>
      <c r="N761" s="1048"/>
      <c r="O761" s="1048"/>
      <c r="P761" s="1048"/>
      <c r="Q761" s="1048"/>
      <c r="R761" s="1048"/>
      <c r="AL761" s="128"/>
      <c r="AM761" s="128"/>
      <c r="AQ761" s="128"/>
    </row>
    <row r="762" spans="1:57" s="14" customFormat="1" ht="12">
      <c r="B762" s="127"/>
      <c r="C762" s="1205"/>
      <c r="D762" s="1094" t="s">
        <v>103</v>
      </c>
      <c r="E762" s="1095" t="s">
        <v>1</v>
      </c>
      <c r="F762" s="1080">
        <v>1329.3</v>
      </c>
      <c r="H762" s="130">
        <v>1329.3</v>
      </c>
      <c r="I762" s="1166"/>
      <c r="J762" s="13"/>
      <c r="L762" s="127"/>
      <c r="N762" s="1048"/>
      <c r="O762" s="1048"/>
      <c r="P762" s="1048"/>
      <c r="Q762" s="1048"/>
      <c r="R762" s="1048"/>
      <c r="AL762" s="128"/>
      <c r="AM762" s="128"/>
      <c r="AQ762" s="128"/>
    </row>
    <row r="763" spans="1:57" s="14" customFormat="1" ht="12">
      <c r="B763" s="127"/>
      <c r="C763" s="1205"/>
      <c r="D763" s="1094" t="s">
        <v>103</v>
      </c>
      <c r="E763" s="1032" t="s">
        <v>1</v>
      </c>
      <c r="F763" s="125" t="s">
        <v>990</v>
      </c>
      <c r="G763" s="13"/>
      <c r="H763" s="124" t="s">
        <v>1</v>
      </c>
      <c r="I763" s="1166"/>
      <c r="J763" s="13"/>
      <c r="L763" s="127"/>
      <c r="N763" s="1048"/>
      <c r="O763" s="1048"/>
      <c r="P763" s="1048"/>
      <c r="Q763" s="1048"/>
      <c r="R763" s="1048"/>
      <c r="AL763" s="128"/>
      <c r="AM763" s="128"/>
      <c r="AQ763" s="128"/>
    </row>
    <row r="764" spans="1:57" s="14" customFormat="1" ht="12">
      <c r="B764" s="127"/>
      <c r="C764" s="1205"/>
      <c r="D764" s="1094" t="s">
        <v>103</v>
      </c>
      <c r="E764" s="1095" t="s">
        <v>1</v>
      </c>
      <c r="F764" s="1080">
        <v>365.7</v>
      </c>
      <c r="H764" s="130">
        <v>365.7</v>
      </c>
      <c r="I764" s="1166"/>
      <c r="J764" s="13"/>
      <c r="L764" s="127"/>
      <c r="N764" s="1048"/>
      <c r="O764" s="1048"/>
      <c r="P764" s="1048"/>
      <c r="Q764" s="1048"/>
      <c r="R764" s="1048"/>
      <c r="AL764" s="128"/>
      <c r="AM764" s="128"/>
      <c r="AQ764" s="128"/>
    </row>
    <row r="765" spans="1:57" s="14" customFormat="1" ht="12">
      <c r="B765" s="127"/>
      <c r="C765" s="1205"/>
      <c r="D765" s="1094" t="s">
        <v>103</v>
      </c>
      <c r="E765" s="1095"/>
      <c r="F765" s="125" t="s">
        <v>2693</v>
      </c>
      <c r="H765" s="130"/>
      <c r="I765" s="1166"/>
      <c r="J765" s="13"/>
      <c r="L765" s="127"/>
      <c r="N765" s="1419"/>
      <c r="O765" s="1048"/>
      <c r="P765" s="1048"/>
      <c r="Q765" s="1048"/>
      <c r="R765" s="1048"/>
      <c r="AL765" s="128"/>
      <c r="AM765" s="128"/>
      <c r="AQ765" s="128"/>
    </row>
    <row r="766" spans="1:57" s="14" customFormat="1" ht="12">
      <c r="B766" s="127"/>
      <c r="C766" s="1205"/>
      <c r="D766" s="1094" t="s">
        <v>103</v>
      </c>
      <c r="E766" s="1095"/>
      <c r="F766" s="1080">
        <v>48</v>
      </c>
      <c r="H766" s="130">
        <v>48</v>
      </c>
      <c r="I766" s="1166"/>
      <c r="J766" s="13"/>
      <c r="L766" s="127"/>
      <c r="N766" s="1420"/>
      <c r="O766" s="1048"/>
      <c r="P766" s="1048"/>
      <c r="Q766" s="1048"/>
      <c r="R766" s="1048"/>
      <c r="AL766" s="128"/>
      <c r="AM766" s="128"/>
      <c r="AQ766" s="128"/>
    </row>
    <row r="767" spans="1:57" s="14" customFormat="1" ht="12">
      <c r="B767" s="127"/>
      <c r="C767" s="1205"/>
      <c r="D767" s="1094" t="s">
        <v>103</v>
      </c>
      <c r="E767" s="1096" t="s">
        <v>1</v>
      </c>
      <c r="F767" s="135" t="s">
        <v>131</v>
      </c>
      <c r="G767" s="15"/>
      <c r="H767" s="136">
        <v>1743</v>
      </c>
      <c r="I767" s="1166"/>
      <c r="J767" s="13"/>
      <c r="L767" s="127"/>
      <c r="N767" s="1048"/>
      <c r="O767" s="1048"/>
      <c r="P767" s="1048"/>
      <c r="Q767" s="1048"/>
      <c r="R767" s="1048"/>
      <c r="AL767" s="128"/>
      <c r="AM767" s="128"/>
      <c r="AQ767" s="128"/>
    </row>
    <row r="768" spans="1:57" s="14" customFormat="1" ht="27.75" customHeight="1">
      <c r="B768" s="127"/>
      <c r="C768" s="1206">
        <v>228</v>
      </c>
      <c r="D768" s="1269" t="s">
        <v>97</v>
      </c>
      <c r="E768" s="1270" t="s">
        <v>2652</v>
      </c>
      <c r="F768" s="1271" t="s">
        <v>2710</v>
      </c>
      <c r="G768" s="1269" t="s">
        <v>134</v>
      </c>
      <c r="H768" s="1272">
        <v>58</v>
      </c>
      <c r="I768" s="1165"/>
      <c r="J768" s="118"/>
      <c r="L768" s="127"/>
      <c r="N768" s="1051"/>
      <c r="O768" s="1398"/>
      <c r="P768" s="1048"/>
      <c r="Q768" s="1048"/>
      <c r="R768" s="1048"/>
      <c r="AL768" s="128"/>
      <c r="AM768" s="128"/>
      <c r="AQ768" s="128"/>
    </row>
    <row r="769" spans="1:57" s="2" customFormat="1" ht="27.75" customHeight="1">
      <c r="A769" s="29"/>
      <c r="B769" s="113"/>
      <c r="C769" s="114">
        <v>177</v>
      </c>
      <c r="D769" s="114" t="s">
        <v>97</v>
      </c>
      <c r="E769" s="115" t="s">
        <v>1560</v>
      </c>
      <c r="F769" s="116" t="s">
        <v>1561</v>
      </c>
      <c r="G769" s="117" t="s">
        <v>134</v>
      </c>
      <c r="H769" s="118">
        <v>4583.3500000000004</v>
      </c>
      <c r="I769" s="1165"/>
      <c r="J769" s="118"/>
      <c r="K769" s="119"/>
      <c r="L769" s="30"/>
      <c r="M769" s="1359"/>
      <c r="N769" s="152"/>
      <c r="O769" s="152"/>
      <c r="P769" s="152"/>
      <c r="Q769" s="152"/>
      <c r="R769" s="152"/>
      <c r="S769" s="29"/>
      <c r="T769" s="29"/>
      <c r="U769" s="29"/>
      <c r="V769" s="29"/>
      <c r="W769" s="29"/>
      <c r="AJ769" s="120" t="s">
        <v>194</v>
      </c>
      <c r="AL769" s="120" t="s">
        <v>97</v>
      </c>
      <c r="AM769" s="120" t="s">
        <v>102</v>
      </c>
      <c r="AQ769" s="18" t="s">
        <v>95</v>
      </c>
      <c r="AW769" s="121" t="e">
        <f>IF(#REF!="základná",J769,0)</f>
        <v>#REF!</v>
      </c>
      <c r="AX769" s="121" t="e">
        <f>IF(#REF!="znížená",J769,0)</f>
        <v>#REF!</v>
      </c>
      <c r="AY769" s="121" t="e">
        <f>IF(#REF!="zákl. prenesená",J769,0)</f>
        <v>#REF!</v>
      </c>
      <c r="AZ769" s="121" t="e">
        <f>IF(#REF!="zníž. prenesená",J769,0)</f>
        <v>#REF!</v>
      </c>
      <c r="BA769" s="121" t="e">
        <f>IF(#REF!="nulová",J769,0)</f>
        <v>#REF!</v>
      </c>
      <c r="BB769" s="18" t="s">
        <v>102</v>
      </c>
      <c r="BC769" s="121">
        <f>ROUND(I769*H769,2)</f>
        <v>0</v>
      </c>
      <c r="BD769" s="18" t="s">
        <v>194</v>
      </c>
      <c r="BE769" s="120" t="s">
        <v>1562</v>
      </c>
    </row>
    <row r="770" spans="1:57" s="13" customFormat="1">
      <c r="B770" s="122"/>
      <c r="D770" s="123" t="s">
        <v>103</v>
      </c>
      <c r="E770" s="124" t="s">
        <v>1</v>
      </c>
      <c r="F770" s="125" t="s">
        <v>994</v>
      </c>
      <c r="H770" s="124" t="s">
        <v>1</v>
      </c>
      <c r="I770" s="126"/>
      <c r="L770" s="122"/>
      <c r="N770" s="1043"/>
      <c r="O770" s="1043"/>
      <c r="P770" s="1043"/>
      <c r="Q770" s="1043"/>
      <c r="R770" s="1043"/>
      <c r="AL770" s="124" t="s">
        <v>103</v>
      </c>
      <c r="AM770" s="124" t="s">
        <v>102</v>
      </c>
      <c r="AN770" s="13" t="s">
        <v>55</v>
      </c>
      <c r="AO770" s="13" t="s">
        <v>20</v>
      </c>
      <c r="AP770" s="13" t="s">
        <v>50</v>
      </c>
      <c r="AQ770" s="124" t="s">
        <v>95</v>
      </c>
    </row>
    <row r="771" spans="1:57" s="14" customFormat="1">
      <c r="B771" s="127"/>
      <c r="D771" s="123" t="s">
        <v>103</v>
      </c>
      <c r="E771" s="128" t="s">
        <v>1</v>
      </c>
      <c r="F771" s="129" t="s">
        <v>1563</v>
      </c>
      <c r="H771" s="130">
        <v>3281.3</v>
      </c>
      <c r="I771" s="131"/>
      <c r="L771" s="127"/>
      <c r="N771" s="1048"/>
      <c r="O771" s="1048"/>
      <c r="P771" s="1048"/>
      <c r="Q771" s="1048"/>
      <c r="R771" s="1048"/>
      <c r="AL771" s="128" t="s">
        <v>103</v>
      </c>
      <c r="AM771" s="128" t="s">
        <v>102</v>
      </c>
      <c r="AN771" s="14" t="s">
        <v>102</v>
      </c>
      <c r="AO771" s="14" t="s">
        <v>20</v>
      </c>
      <c r="AP771" s="14" t="s">
        <v>50</v>
      </c>
      <c r="AQ771" s="128" t="s">
        <v>95</v>
      </c>
    </row>
    <row r="772" spans="1:57" s="13" customFormat="1">
      <c r="B772" s="122"/>
      <c r="D772" s="123" t="s">
        <v>103</v>
      </c>
      <c r="E772" s="124" t="s">
        <v>1</v>
      </c>
      <c r="F772" s="125" t="s">
        <v>990</v>
      </c>
      <c r="H772" s="124" t="s">
        <v>1</v>
      </c>
      <c r="I772" s="126"/>
      <c r="L772" s="122"/>
      <c r="N772" s="1043"/>
      <c r="O772" s="1043"/>
      <c r="P772" s="1043"/>
      <c r="Q772" s="1043"/>
      <c r="R772" s="1043"/>
      <c r="AL772" s="124" t="s">
        <v>103</v>
      </c>
      <c r="AM772" s="124" t="s">
        <v>102</v>
      </c>
      <c r="AN772" s="13" t="s">
        <v>55</v>
      </c>
      <c r="AO772" s="13" t="s">
        <v>20</v>
      </c>
      <c r="AP772" s="13" t="s">
        <v>50</v>
      </c>
      <c r="AQ772" s="124" t="s">
        <v>95</v>
      </c>
    </row>
    <row r="773" spans="1:57" s="14" customFormat="1">
      <c r="B773" s="127"/>
      <c r="D773" s="123" t="s">
        <v>103</v>
      </c>
      <c r="E773" s="128" t="s">
        <v>1</v>
      </c>
      <c r="F773" s="129" t="s">
        <v>1564</v>
      </c>
      <c r="H773" s="130">
        <v>1302.05</v>
      </c>
      <c r="I773" s="131"/>
      <c r="L773" s="127"/>
      <c r="N773" s="1048"/>
      <c r="O773" s="1048"/>
      <c r="P773" s="1048"/>
      <c r="Q773" s="1048"/>
      <c r="R773" s="1048"/>
      <c r="AL773" s="128" t="s">
        <v>103</v>
      </c>
      <c r="AM773" s="128" t="s">
        <v>102</v>
      </c>
      <c r="AN773" s="14" t="s">
        <v>102</v>
      </c>
      <c r="AO773" s="14" t="s">
        <v>20</v>
      </c>
      <c r="AP773" s="14" t="s">
        <v>50</v>
      </c>
      <c r="AQ773" s="128" t="s">
        <v>95</v>
      </c>
    </row>
    <row r="774" spans="1:57" s="15" customFormat="1">
      <c r="B774" s="133"/>
      <c r="D774" s="123" t="s">
        <v>103</v>
      </c>
      <c r="E774" s="134" t="s">
        <v>1</v>
      </c>
      <c r="F774" s="135" t="s">
        <v>131</v>
      </c>
      <c r="H774" s="136">
        <v>4583.3500000000004</v>
      </c>
      <c r="I774" s="137"/>
      <c r="L774" s="133"/>
      <c r="N774" s="1053"/>
      <c r="O774" s="1053"/>
      <c r="P774" s="1053"/>
      <c r="Q774" s="1053"/>
      <c r="R774" s="1053"/>
      <c r="AL774" s="134" t="s">
        <v>103</v>
      </c>
      <c r="AM774" s="134" t="s">
        <v>102</v>
      </c>
      <c r="AN774" s="15" t="s">
        <v>101</v>
      </c>
      <c r="AO774" s="15" t="s">
        <v>20</v>
      </c>
      <c r="AP774" s="15" t="s">
        <v>55</v>
      </c>
      <c r="AQ774" s="134" t="s">
        <v>95</v>
      </c>
    </row>
    <row r="775" spans="1:57" s="2" customFormat="1" ht="36.75" customHeight="1">
      <c r="A775" s="29"/>
      <c r="B775" s="113"/>
      <c r="C775" s="114">
        <v>178</v>
      </c>
      <c r="D775" s="114" t="s">
        <v>97</v>
      </c>
      <c r="E775" s="115" t="s">
        <v>1565</v>
      </c>
      <c r="F775" s="116" t="s">
        <v>1566</v>
      </c>
      <c r="G775" s="117" t="s">
        <v>134</v>
      </c>
      <c r="H775" s="118">
        <v>820.92</v>
      </c>
      <c r="I775" s="1165"/>
      <c r="J775" s="118"/>
      <c r="K775" s="119"/>
      <c r="L775" s="30"/>
      <c r="M775" s="1359"/>
      <c r="N775" s="152"/>
      <c r="O775" s="152"/>
      <c r="P775" s="152"/>
      <c r="Q775" s="152"/>
      <c r="R775" s="152"/>
      <c r="S775" s="29"/>
      <c r="T775" s="29"/>
      <c r="U775" s="29"/>
      <c r="V775" s="29"/>
      <c r="W775" s="29"/>
      <c r="AJ775" s="120" t="s">
        <v>194</v>
      </c>
      <c r="AL775" s="120" t="s">
        <v>97</v>
      </c>
      <c r="AM775" s="120" t="s">
        <v>102</v>
      </c>
      <c r="AQ775" s="18" t="s">
        <v>95</v>
      </c>
      <c r="AW775" s="121" t="e">
        <f>IF(#REF!="základná",J775,0)</f>
        <v>#REF!</v>
      </c>
      <c r="AX775" s="121" t="e">
        <f>IF(#REF!="znížená",J775,0)</f>
        <v>#REF!</v>
      </c>
      <c r="AY775" s="121" t="e">
        <f>IF(#REF!="zákl. prenesená",J775,0)</f>
        <v>#REF!</v>
      </c>
      <c r="AZ775" s="121" t="e">
        <f>IF(#REF!="zníž. prenesená",J775,0)</f>
        <v>#REF!</v>
      </c>
      <c r="BA775" s="121" t="e">
        <f>IF(#REF!="nulová",J775,0)</f>
        <v>#REF!</v>
      </c>
      <c r="BB775" s="18" t="s">
        <v>102</v>
      </c>
      <c r="BC775" s="121">
        <f>ROUND(I775*H775,2)</f>
        <v>0</v>
      </c>
      <c r="BD775" s="18" t="s">
        <v>194</v>
      </c>
      <c r="BE775" s="120" t="s">
        <v>1567</v>
      </c>
    </row>
    <row r="776" spans="1:57" s="2" customFormat="1" ht="27.75" customHeight="1">
      <c r="A776" s="29"/>
      <c r="B776" s="113"/>
      <c r="C776" s="114">
        <v>179</v>
      </c>
      <c r="D776" s="114" t="s">
        <v>97</v>
      </c>
      <c r="E776" s="115" t="s">
        <v>1568</v>
      </c>
      <c r="F776" s="116" t="s">
        <v>1569</v>
      </c>
      <c r="G776" s="117" t="s">
        <v>134</v>
      </c>
      <c r="H776" s="118">
        <v>820.92</v>
      </c>
      <c r="I776" s="1165"/>
      <c r="J776" s="118"/>
      <c r="K776" s="119"/>
      <c r="L776" s="30"/>
      <c r="M776" s="1359"/>
      <c r="N776" s="152"/>
      <c r="O776" s="152"/>
      <c r="P776" s="152"/>
      <c r="Q776" s="152"/>
      <c r="R776" s="152"/>
      <c r="S776" s="29"/>
      <c r="T776" s="29"/>
      <c r="U776" s="29"/>
      <c r="V776" s="29"/>
      <c r="W776" s="29"/>
      <c r="AJ776" s="120" t="s">
        <v>194</v>
      </c>
      <c r="AL776" s="120" t="s">
        <v>97</v>
      </c>
      <c r="AM776" s="120" t="s">
        <v>102</v>
      </c>
      <c r="AQ776" s="18" t="s">
        <v>95</v>
      </c>
      <c r="AW776" s="121" t="e">
        <f>IF(#REF!="základná",J776,0)</f>
        <v>#REF!</v>
      </c>
      <c r="AX776" s="121" t="e">
        <f>IF(#REF!="znížená",J776,0)</f>
        <v>#REF!</v>
      </c>
      <c r="AY776" s="121" t="e">
        <f>IF(#REF!="zákl. prenesená",J776,0)</f>
        <v>#REF!</v>
      </c>
      <c r="AZ776" s="121" t="e">
        <f>IF(#REF!="zníž. prenesená",J776,0)</f>
        <v>#REF!</v>
      </c>
      <c r="BA776" s="121" t="e">
        <f>IF(#REF!="nulová",J776,0)</f>
        <v>#REF!</v>
      </c>
      <c r="BB776" s="18" t="s">
        <v>102</v>
      </c>
      <c r="BC776" s="121">
        <f>ROUND(I776*H776,2)</f>
        <v>0</v>
      </c>
      <c r="BD776" s="18" t="s">
        <v>194</v>
      </c>
      <c r="BE776" s="120" t="s">
        <v>1570</v>
      </c>
    </row>
    <row r="777" spans="1:57" s="2" customFormat="1" ht="40.5" customHeight="1">
      <c r="A777" s="29"/>
      <c r="B777" s="113"/>
      <c r="C777" s="114">
        <v>180</v>
      </c>
      <c r="D777" s="114" t="s">
        <v>97</v>
      </c>
      <c r="E777" s="115" t="s">
        <v>1571</v>
      </c>
      <c r="F777" s="116" t="s">
        <v>1572</v>
      </c>
      <c r="G777" s="117" t="s">
        <v>134</v>
      </c>
      <c r="H777" s="118">
        <v>4126.53</v>
      </c>
      <c r="I777" s="1165"/>
      <c r="J777" s="118"/>
      <c r="K777" s="119"/>
      <c r="L777" s="30"/>
      <c r="M777" s="1359"/>
      <c r="N777" s="152"/>
      <c r="O777" s="152"/>
      <c r="P777" s="152"/>
      <c r="Q777" s="152"/>
      <c r="R777" s="152"/>
      <c r="S777" s="29"/>
      <c r="T777" s="29"/>
      <c r="U777" s="29"/>
      <c r="V777" s="29"/>
      <c r="W777" s="29"/>
      <c r="AJ777" s="120" t="s">
        <v>194</v>
      </c>
      <c r="AL777" s="120" t="s">
        <v>97</v>
      </c>
      <c r="AM777" s="120" t="s">
        <v>102</v>
      </c>
      <c r="AQ777" s="18" t="s">
        <v>95</v>
      </c>
      <c r="AW777" s="121" t="e">
        <f>IF(#REF!="základná",J777,0)</f>
        <v>#REF!</v>
      </c>
      <c r="AX777" s="121" t="e">
        <f>IF(#REF!="znížená",J777,0)</f>
        <v>#REF!</v>
      </c>
      <c r="AY777" s="121" t="e">
        <f>IF(#REF!="zákl. prenesená",J777,0)</f>
        <v>#REF!</v>
      </c>
      <c r="AZ777" s="121" t="e">
        <f>IF(#REF!="zníž. prenesená",J777,0)</f>
        <v>#REF!</v>
      </c>
      <c r="BA777" s="121" t="e">
        <f>IF(#REF!="nulová",J777,0)</f>
        <v>#REF!</v>
      </c>
      <c r="BB777" s="18" t="s">
        <v>102</v>
      </c>
      <c r="BC777" s="121">
        <f>ROUND(I777*H777,2)</f>
        <v>0</v>
      </c>
      <c r="BD777" s="18" t="s">
        <v>194</v>
      </c>
      <c r="BE777" s="120" t="s">
        <v>1573</v>
      </c>
    </row>
    <row r="778" spans="1:57" s="13" customFormat="1">
      <c r="B778" s="122"/>
      <c r="D778" s="123" t="s">
        <v>103</v>
      </c>
      <c r="E778" s="124" t="s">
        <v>1</v>
      </c>
      <c r="F778" s="125" t="s">
        <v>994</v>
      </c>
      <c r="H778" s="124" t="s">
        <v>1</v>
      </c>
      <c r="I778" s="1166"/>
      <c r="L778" s="122"/>
      <c r="N778" s="1043"/>
      <c r="O778" s="1043"/>
      <c r="P778" s="1043"/>
      <c r="Q778" s="1043"/>
      <c r="R778" s="1043"/>
      <c r="AL778" s="124" t="s">
        <v>103</v>
      </c>
      <c r="AM778" s="124" t="s">
        <v>102</v>
      </c>
      <c r="AN778" s="13" t="s">
        <v>55</v>
      </c>
      <c r="AO778" s="13" t="s">
        <v>20</v>
      </c>
      <c r="AP778" s="13" t="s">
        <v>50</v>
      </c>
      <c r="AQ778" s="124" t="s">
        <v>95</v>
      </c>
    </row>
    <row r="779" spans="1:57" s="14" customFormat="1">
      <c r="B779" s="127"/>
      <c r="D779" s="123" t="s">
        <v>103</v>
      </c>
      <c r="E779" s="128" t="s">
        <v>1</v>
      </c>
      <c r="F779" s="164" t="s">
        <v>2651</v>
      </c>
      <c r="H779" s="130">
        <v>3020.1</v>
      </c>
      <c r="I779" s="1167"/>
      <c r="L779" s="127"/>
      <c r="N779" s="1048"/>
      <c r="O779" s="1398"/>
      <c r="P779" s="1048"/>
      <c r="Q779" s="1048"/>
      <c r="R779" s="1048"/>
      <c r="AL779" s="128" t="s">
        <v>103</v>
      </c>
      <c r="AM779" s="128" t="s">
        <v>102</v>
      </c>
      <c r="AN779" s="14" t="s">
        <v>102</v>
      </c>
      <c r="AO779" s="14" t="s">
        <v>20</v>
      </c>
      <c r="AP779" s="14" t="s">
        <v>50</v>
      </c>
      <c r="AQ779" s="128" t="s">
        <v>95</v>
      </c>
    </row>
    <row r="780" spans="1:57" s="13" customFormat="1">
      <c r="B780" s="122"/>
      <c r="D780" s="123" t="s">
        <v>103</v>
      </c>
      <c r="E780" s="124" t="s">
        <v>1</v>
      </c>
      <c r="F780" s="125" t="s">
        <v>990</v>
      </c>
      <c r="H780" s="124" t="s">
        <v>1</v>
      </c>
      <c r="I780" s="1166"/>
      <c r="L780" s="122"/>
      <c r="N780" s="1043"/>
      <c r="O780" s="1043"/>
      <c r="P780" s="1043"/>
      <c r="Q780" s="1043"/>
      <c r="R780" s="1043"/>
      <c r="AL780" s="124" t="s">
        <v>103</v>
      </c>
      <c r="AM780" s="124" t="s">
        <v>102</v>
      </c>
      <c r="AN780" s="13" t="s">
        <v>55</v>
      </c>
      <c r="AO780" s="13" t="s">
        <v>20</v>
      </c>
      <c r="AP780" s="13" t="s">
        <v>50</v>
      </c>
      <c r="AQ780" s="124" t="s">
        <v>95</v>
      </c>
    </row>
    <row r="781" spans="1:57" s="14" customFormat="1">
      <c r="B781" s="127"/>
      <c r="D781" s="123" t="s">
        <v>103</v>
      </c>
      <c r="E781" s="128" t="s">
        <v>1</v>
      </c>
      <c r="F781" s="129" t="s">
        <v>1574</v>
      </c>
      <c r="H781" s="130">
        <v>1058.43</v>
      </c>
      <c r="I781" s="1167"/>
      <c r="L781" s="127"/>
      <c r="N781" s="1048"/>
      <c r="O781" s="1048"/>
      <c r="P781" s="1048"/>
      <c r="Q781" s="1048"/>
      <c r="R781" s="1048"/>
      <c r="AL781" s="128" t="s">
        <v>103</v>
      </c>
      <c r="AM781" s="128" t="s">
        <v>102</v>
      </c>
      <c r="AN781" s="14" t="s">
        <v>102</v>
      </c>
      <c r="AO781" s="14" t="s">
        <v>20</v>
      </c>
      <c r="AP781" s="14" t="s">
        <v>50</v>
      </c>
      <c r="AQ781" s="128" t="s">
        <v>95</v>
      </c>
    </row>
    <row r="782" spans="1:57" s="14" customFormat="1" ht="11.25" customHeight="1">
      <c r="B782" s="127"/>
      <c r="D782" s="123" t="s">
        <v>103</v>
      </c>
      <c r="E782" s="128"/>
      <c r="F782" s="125" t="s">
        <v>2693</v>
      </c>
      <c r="H782" s="130"/>
      <c r="I782" s="1167"/>
      <c r="L782" s="127"/>
      <c r="N782" s="1419"/>
      <c r="O782" s="1048"/>
      <c r="P782" s="1048"/>
      <c r="Q782" s="1048"/>
      <c r="R782" s="1048"/>
      <c r="AL782" s="128"/>
      <c r="AM782" s="128"/>
      <c r="AQ782" s="128"/>
    </row>
    <row r="783" spans="1:57" s="14" customFormat="1">
      <c r="B783" s="127"/>
      <c r="D783" s="123" t="s">
        <v>103</v>
      </c>
      <c r="E783" s="128"/>
      <c r="F783" s="1080">
        <v>48</v>
      </c>
      <c r="H783" s="130">
        <v>48</v>
      </c>
      <c r="I783" s="1167"/>
      <c r="L783" s="127"/>
      <c r="N783" s="1419"/>
      <c r="O783" s="1048"/>
      <c r="P783" s="1048"/>
      <c r="Q783" s="1048"/>
      <c r="R783" s="1048"/>
      <c r="AL783" s="128"/>
      <c r="AM783" s="128"/>
      <c r="AQ783" s="128"/>
    </row>
    <row r="784" spans="1:57" s="15" customFormat="1">
      <c r="B784" s="133"/>
      <c r="D784" s="123" t="s">
        <v>103</v>
      </c>
      <c r="E784" s="134" t="s">
        <v>1</v>
      </c>
      <c r="F784" s="135" t="s">
        <v>131</v>
      </c>
      <c r="H784" s="136">
        <v>4126.53</v>
      </c>
      <c r="I784" s="1168"/>
      <c r="L784" s="133"/>
      <c r="N784" s="1419"/>
      <c r="O784" s="1053"/>
      <c r="P784" s="1053"/>
      <c r="Q784" s="1053"/>
      <c r="R784" s="1053"/>
      <c r="AL784" s="134" t="s">
        <v>103</v>
      </c>
      <c r="AM784" s="134" t="s">
        <v>102</v>
      </c>
      <c r="AN784" s="15" t="s">
        <v>101</v>
      </c>
      <c r="AO784" s="15" t="s">
        <v>20</v>
      </c>
      <c r="AP784" s="15" t="s">
        <v>55</v>
      </c>
      <c r="AQ784" s="134" t="s">
        <v>95</v>
      </c>
    </row>
    <row r="785" spans="1:57" s="2" customFormat="1" ht="38.25" customHeight="1">
      <c r="A785" s="29"/>
      <c r="B785" s="113"/>
      <c r="C785" s="114">
        <v>181</v>
      </c>
      <c r="D785" s="114" t="s">
        <v>97</v>
      </c>
      <c r="E785" s="115" t="s">
        <v>1575</v>
      </c>
      <c r="F785" s="116" t="s">
        <v>1576</v>
      </c>
      <c r="G785" s="117" t="s">
        <v>134</v>
      </c>
      <c r="H785" s="118">
        <v>4126.53</v>
      </c>
      <c r="I785" s="1165"/>
      <c r="J785" s="118"/>
      <c r="K785" s="119"/>
      <c r="L785" s="30"/>
      <c r="M785" s="1359"/>
      <c r="N785" s="1419"/>
      <c r="O785" s="152"/>
      <c r="P785" s="152"/>
      <c r="Q785" s="152"/>
      <c r="R785" s="152"/>
      <c r="S785" s="29"/>
      <c r="T785" s="29"/>
      <c r="U785" s="29"/>
      <c r="V785" s="29"/>
      <c r="W785" s="29"/>
      <c r="AJ785" s="120" t="s">
        <v>194</v>
      </c>
      <c r="AL785" s="120" t="s">
        <v>97</v>
      </c>
      <c r="AM785" s="120" t="s">
        <v>102</v>
      </c>
      <c r="AQ785" s="18" t="s">
        <v>95</v>
      </c>
      <c r="AW785" s="121" t="e">
        <f>IF(#REF!="základná",J785,0)</f>
        <v>#REF!</v>
      </c>
      <c r="AX785" s="121" t="e">
        <f>IF(#REF!="znížená",J785,0)</f>
        <v>#REF!</v>
      </c>
      <c r="AY785" s="121" t="e">
        <f>IF(#REF!="zákl. prenesená",J785,0)</f>
        <v>#REF!</v>
      </c>
      <c r="AZ785" s="121" t="e">
        <f>IF(#REF!="zníž. prenesená",J785,0)</f>
        <v>#REF!</v>
      </c>
      <c r="BA785" s="121" t="e">
        <f>IF(#REF!="nulová",J785,0)</f>
        <v>#REF!</v>
      </c>
      <c r="BB785" s="18" t="s">
        <v>102</v>
      </c>
      <c r="BC785" s="121">
        <f>ROUND(I785*H785,2)</f>
        <v>0</v>
      </c>
      <c r="BD785" s="18" t="s">
        <v>194</v>
      </c>
      <c r="BE785" s="120" t="s">
        <v>1577</v>
      </c>
    </row>
    <row r="786" spans="1:57" s="12" customFormat="1" ht="25.9" customHeight="1">
      <c r="B786" s="104"/>
      <c r="D786" s="105" t="s">
        <v>49</v>
      </c>
      <c r="E786" s="106" t="s">
        <v>265</v>
      </c>
      <c r="F786" s="106" t="s">
        <v>702</v>
      </c>
      <c r="I786" s="1169"/>
      <c r="J786" s="108"/>
      <c r="L786" s="104"/>
      <c r="N786" s="1038"/>
      <c r="O786" s="1038"/>
      <c r="P786" s="1038"/>
      <c r="Q786" s="1038"/>
      <c r="R786" s="1038"/>
      <c r="AJ786" s="105" t="s">
        <v>108</v>
      </c>
      <c r="AL786" s="109" t="s">
        <v>49</v>
      </c>
      <c r="AM786" s="109" t="s">
        <v>50</v>
      </c>
      <c r="AQ786" s="105" t="s">
        <v>95</v>
      </c>
      <c r="BC786" s="110">
        <f>BC787+BC790</f>
        <v>0</v>
      </c>
    </row>
    <row r="787" spans="1:57" s="12" customFormat="1" ht="22.9" customHeight="1">
      <c r="B787" s="104"/>
      <c r="D787" s="105" t="s">
        <v>49</v>
      </c>
      <c r="E787" s="111" t="s">
        <v>1578</v>
      </c>
      <c r="F787" s="111" t="s">
        <v>1579</v>
      </c>
      <c r="I787" s="1169"/>
      <c r="J787" s="112"/>
      <c r="L787" s="104"/>
      <c r="N787" s="1038"/>
      <c r="O787" s="1038"/>
      <c r="P787" s="1038"/>
      <c r="Q787" s="1038"/>
      <c r="R787" s="1038"/>
      <c r="AJ787" s="105" t="s">
        <v>108</v>
      </c>
      <c r="AL787" s="109" t="s">
        <v>49</v>
      </c>
      <c r="AM787" s="109" t="s">
        <v>55</v>
      </c>
      <c r="AQ787" s="105" t="s">
        <v>95</v>
      </c>
      <c r="BC787" s="110">
        <f>SUM(BC788:BC789)</f>
        <v>0</v>
      </c>
    </row>
    <row r="788" spans="1:57" s="2" customFormat="1" ht="47.25" customHeight="1">
      <c r="A788" s="29"/>
      <c r="B788" s="113"/>
      <c r="C788" s="1144">
        <v>182</v>
      </c>
      <c r="D788" s="1144" t="s">
        <v>97</v>
      </c>
      <c r="E788" s="1280" t="s">
        <v>1596</v>
      </c>
      <c r="F788" s="1235" t="s">
        <v>1597</v>
      </c>
      <c r="G788" s="1279" t="s">
        <v>725</v>
      </c>
      <c r="H788" s="1165">
        <v>20</v>
      </c>
      <c r="I788" s="1165"/>
      <c r="J788" s="118"/>
      <c r="K788" s="119"/>
      <c r="L788" s="30"/>
      <c r="M788" s="1359"/>
      <c r="N788" s="1386"/>
      <c r="O788" s="152"/>
      <c r="P788" s="152"/>
      <c r="Q788" s="152"/>
      <c r="R788" s="152"/>
      <c r="S788" s="29"/>
      <c r="T788" s="29"/>
      <c r="U788" s="29"/>
      <c r="V788" s="29"/>
      <c r="W788" s="29"/>
      <c r="AJ788" s="120" t="s">
        <v>448</v>
      </c>
      <c r="AL788" s="120" t="s">
        <v>97</v>
      </c>
      <c r="AM788" s="120" t="s">
        <v>102</v>
      </c>
      <c r="AQ788" s="18" t="s">
        <v>95</v>
      </c>
      <c r="AW788" s="121" t="e">
        <f>IF(#REF!="základná",J788,0)</f>
        <v>#REF!</v>
      </c>
      <c r="AX788" s="121" t="e">
        <f>IF(#REF!="znížená",J788,0)</f>
        <v>#REF!</v>
      </c>
      <c r="AY788" s="121" t="e">
        <f>IF(#REF!="zákl. prenesená",J788,0)</f>
        <v>#REF!</v>
      </c>
      <c r="AZ788" s="121" t="e">
        <f>IF(#REF!="zníž. prenesená",J788,0)</f>
        <v>#REF!</v>
      </c>
      <c r="BA788" s="121" t="e">
        <f>IF(#REF!="nulová",J788,0)</f>
        <v>#REF!</v>
      </c>
      <c r="BB788" s="18" t="s">
        <v>102</v>
      </c>
      <c r="BC788" s="121">
        <f>ROUND(I788*H788,2)</f>
        <v>0</v>
      </c>
      <c r="BD788" s="18" t="s">
        <v>448</v>
      </c>
      <c r="BE788" s="120" t="s">
        <v>1580</v>
      </c>
    </row>
    <row r="789" spans="1:57" s="2" customFormat="1" ht="21" customHeight="1">
      <c r="A789" s="29"/>
      <c r="B789" s="113"/>
      <c r="C789" s="114">
        <v>183</v>
      </c>
      <c r="D789" s="114" t="s">
        <v>97</v>
      </c>
      <c r="E789" s="115" t="s">
        <v>1581</v>
      </c>
      <c r="F789" s="116" t="s">
        <v>1582</v>
      </c>
      <c r="G789" s="117" t="s">
        <v>1281</v>
      </c>
      <c r="H789" s="118">
        <v>1</v>
      </c>
      <c r="I789" s="1165"/>
      <c r="J789" s="118"/>
      <c r="K789" s="119"/>
      <c r="L789" s="30"/>
      <c r="M789" s="1359"/>
      <c r="N789" s="152"/>
      <c r="O789" s="152"/>
      <c r="P789" s="152"/>
      <c r="Q789" s="152"/>
      <c r="R789" s="152"/>
      <c r="S789" s="29"/>
      <c r="T789" s="29"/>
      <c r="U789" s="29"/>
      <c r="V789" s="29"/>
      <c r="W789" s="29"/>
      <c r="AJ789" s="120" t="s">
        <v>448</v>
      </c>
      <c r="AL789" s="120" t="s">
        <v>97</v>
      </c>
      <c r="AM789" s="120" t="s">
        <v>102</v>
      </c>
      <c r="AQ789" s="18" t="s">
        <v>95</v>
      </c>
      <c r="AW789" s="121" t="e">
        <f>IF(#REF!="základná",J789,0)</f>
        <v>#REF!</v>
      </c>
      <c r="AX789" s="121" t="e">
        <f>IF(#REF!="znížená",J789,0)</f>
        <v>#REF!</v>
      </c>
      <c r="AY789" s="121" t="e">
        <f>IF(#REF!="zákl. prenesená",J789,0)</f>
        <v>#REF!</v>
      </c>
      <c r="AZ789" s="121" t="e">
        <f>IF(#REF!="zníž. prenesená",J789,0)</f>
        <v>#REF!</v>
      </c>
      <c r="BA789" s="121" t="e">
        <f>IF(#REF!="nulová",J789,0)</f>
        <v>#REF!</v>
      </c>
      <c r="BB789" s="18" t="s">
        <v>102</v>
      </c>
      <c r="BC789" s="121">
        <f>ROUND(I789*H789,2)</f>
        <v>0</v>
      </c>
      <c r="BD789" s="18" t="s">
        <v>448</v>
      </c>
      <c r="BE789" s="120" t="s">
        <v>1583</v>
      </c>
    </row>
    <row r="790" spans="1:57" s="12" customFormat="1" ht="22.9" customHeight="1">
      <c r="B790" s="104"/>
      <c r="D790" s="105" t="s">
        <v>49</v>
      </c>
      <c r="E790" s="111" t="s">
        <v>703</v>
      </c>
      <c r="F790" s="111" t="s">
        <v>704</v>
      </c>
      <c r="I790" s="1169"/>
      <c r="J790" s="112"/>
      <c r="L790" s="104"/>
      <c r="N790" s="1410"/>
      <c r="O790" s="1038"/>
      <c r="P790" s="1038"/>
      <c r="Q790" s="1411"/>
      <c r="R790" s="1038"/>
      <c r="AJ790" s="105" t="s">
        <v>108</v>
      </c>
      <c r="AL790" s="109" t="s">
        <v>49</v>
      </c>
      <c r="AM790" s="109" t="s">
        <v>55</v>
      </c>
      <c r="AQ790" s="105" t="s">
        <v>95</v>
      </c>
      <c r="BC790" s="110">
        <f>SUM(BC791:BC801)</f>
        <v>0</v>
      </c>
    </row>
    <row r="791" spans="1:57" s="2" customFormat="1" ht="20.25" customHeight="1">
      <c r="A791" s="29"/>
      <c r="B791" s="113"/>
      <c r="C791" s="114">
        <v>229</v>
      </c>
      <c r="D791" s="114" t="s">
        <v>97</v>
      </c>
      <c r="E791" s="115" t="s">
        <v>705</v>
      </c>
      <c r="F791" s="116" t="s">
        <v>706</v>
      </c>
      <c r="G791" s="117" t="s">
        <v>140</v>
      </c>
      <c r="H791" s="118">
        <v>70</v>
      </c>
      <c r="I791" s="1165"/>
      <c r="J791" s="118"/>
      <c r="K791" s="119"/>
      <c r="L791" s="30"/>
      <c r="M791" s="1359"/>
      <c r="N791" s="1386"/>
      <c r="O791" s="152"/>
      <c r="P791" s="152"/>
      <c r="Q791" s="181"/>
      <c r="R791" s="152"/>
      <c r="S791" s="29"/>
      <c r="T791" s="29"/>
      <c r="U791" s="29"/>
      <c r="V791" s="29"/>
      <c r="W791" s="29"/>
      <c r="AJ791" s="120" t="s">
        <v>448</v>
      </c>
      <c r="AL791" s="120" t="s">
        <v>97</v>
      </c>
      <c r="AM791" s="120" t="s">
        <v>102</v>
      </c>
      <c r="AQ791" s="18" t="s">
        <v>95</v>
      </c>
      <c r="AW791" s="121" t="e">
        <f>IF(#REF!="základná",J791,0)</f>
        <v>#REF!</v>
      </c>
      <c r="AX791" s="121" t="e">
        <f>IF(#REF!="znížená",J791,0)</f>
        <v>#REF!</v>
      </c>
      <c r="AY791" s="121" t="e">
        <f>IF(#REF!="zákl. prenesená",J791,0)</f>
        <v>#REF!</v>
      </c>
      <c r="AZ791" s="121" t="e">
        <f>IF(#REF!="zníž. prenesená",J791,0)</f>
        <v>#REF!</v>
      </c>
      <c r="BA791" s="121" t="e">
        <f>IF(#REF!="nulová",J791,0)</f>
        <v>#REF!</v>
      </c>
      <c r="BB791" s="18" t="s">
        <v>102</v>
      </c>
      <c r="BC791" s="121">
        <f>ROUND(I791*H791,2)</f>
        <v>0</v>
      </c>
      <c r="BD791" s="18" t="s">
        <v>448</v>
      </c>
      <c r="BE791" s="120" t="s">
        <v>1584</v>
      </c>
    </row>
    <row r="792" spans="1:57" s="2" customFormat="1" ht="20.25" customHeight="1">
      <c r="A792" s="29"/>
      <c r="B792" s="113"/>
      <c r="C792" s="138">
        <v>230</v>
      </c>
      <c r="D792" s="138" t="s">
        <v>265</v>
      </c>
      <c r="E792" s="139" t="s">
        <v>575</v>
      </c>
      <c r="F792" s="140" t="s">
        <v>707</v>
      </c>
      <c r="G792" s="141" t="s">
        <v>140</v>
      </c>
      <c r="H792" s="142">
        <v>70</v>
      </c>
      <c r="I792" s="1170"/>
      <c r="J792" s="142"/>
      <c r="K792" s="143"/>
      <c r="L792" s="144"/>
      <c r="M792" s="1359"/>
      <c r="N792" s="1386"/>
      <c r="O792" s="152"/>
      <c r="P792" s="152"/>
      <c r="Q792" s="1017"/>
      <c r="R792" s="152"/>
      <c r="S792" s="29"/>
      <c r="T792" s="29"/>
      <c r="U792" s="29"/>
      <c r="V792" s="29"/>
      <c r="W792" s="29"/>
      <c r="AJ792" s="120" t="s">
        <v>708</v>
      </c>
      <c r="AL792" s="120" t="s">
        <v>265</v>
      </c>
      <c r="AM792" s="120" t="s">
        <v>102</v>
      </c>
      <c r="AQ792" s="18" t="s">
        <v>95</v>
      </c>
      <c r="AW792" s="121" t="e">
        <f>IF(#REF!="základná",J792,0)</f>
        <v>#REF!</v>
      </c>
      <c r="AX792" s="121" t="e">
        <f>IF(#REF!="znížená",J792,0)</f>
        <v>#REF!</v>
      </c>
      <c r="AY792" s="121" t="e">
        <f>IF(#REF!="zákl. prenesená",J792,0)</f>
        <v>#REF!</v>
      </c>
      <c r="AZ792" s="121" t="e">
        <f>IF(#REF!="zníž. prenesená",J792,0)</f>
        <v>#REF!</v>
      </c>
      <c r="BA792" s="121" t="e">
        <f>IF(#REF!="nulová",J792,0)</f>
        <v>#REF!</v>
      </c>
      <c r="BB792" s="18" t="s">
        <v>102</v>
      </c>
      <c r="BC792" s="121">
        <f>ROUND(I792*H792,2)</f>
        <v>0</v>
      </c>
      <c r="BD792" s="18" t="s">
        <v>448</v>
      </c>
      <c r="BE792" s="120" t="s">
        <v>1585</v>
      </c>
    </row>
    <row r="793" spans="1:57" s="2" customFormat="1" ht="20.25" customHeight="1">
      <c r="A793" s="29"/>
      <c r="B793" s="113"/>
      <c r="C793" s="138">
        <v>231</v>
      </c>
      <c r="D793" s="138" t="s">
        <v>265</v>
      </c>
      <c r="E793" s="139" t="s">
        <v>578</v>
      </c>
      <c r="F793" s="140" t="s">
        <v>709</v>
      </c>
      <c r="G793" s="141" t="s">
        <v>140</v>
      </c>
      <c r="H793" s="142">
        <v>70</v>
      </c>
      <c r="I793" s="1170"/>
      <c r="J793" s="142"/>
      <c r="K793" s="143"/>
      <c r="L793" s="144"/>
      <c r="M793" s="1359"/>
      <c r="N793" s="1386"/>
      <c r="O793" s="152"/>
      <c r="P793" s="152"/>
      <c r="Q793" s="1017"/>
      <c r="R793" s="152"/>
      <c r="S793" s="29"/>
      <c r="T793" s="29"/>
      <c r="U793" s="29"/>
      <c r="V793" s="29"/>
      <c r="W793" s="29"/>
      <c r="AJ793" s="120" t="s">
        <v>708</v>
      </c>
      <c r="AL793" s="120" t="s">
        <v>265</v>
      </c>
      <c r="AM793" s="120" t="s">
        <v>102</v>
      </c>
      <c r="AQ793" s="18" t="s">
        <v>95</v>
      </c>
      <c r="AW793" s="121" t="e">
        <f>IF(#REF!="základná",J793,0)</f>
        <v>#REF!</v>
      </c>
      <c r="AX793" s="121" t="e">
        <f>IF(#REF!="znížená",J793,0)</f>
        <v>#REF!</v>
      </c>
      <c r="AY793" s="121" t="e">
        <f>IF(#REF!="zákl. prenesená",J793,0)</f>
        <v>#REF!</v>
      </c>
      <c r="AZ793" s="121" t="e">
        <f>IF(#REF!="zníž. prenesená",J793,0)</f>
        <v>#REF!</v>
      </c>
      <c r="BA793" s="121" t="e">
        <f>IF(#REF!="nulová",J793,0)</f>
        <v>#REF!</v>
      </c>
      <c r="BB793" s="18" t="s">
        <v>102</v>
      </c>
      <c r="BC793" s="121">
        <f>ROUND(I793*H793,2)</f>
        <v>0</v>
      </c>
      <c r="BD793" s="18" t="s">
        <v>448</v>
      </c>
      <c r="BE793" s="120" t="s">
        <v>1586</v>
      </c>
    </row>
    <row r="794" spans="1:57" s="2" customFormat="1" ht="20.25" customHeight="1">
      <c r="A794" s="29"/>
      <c r="B794" s="113"/>
      <c r="C794" s="114">
        <v>232</v>
      </c>
      <c r="D794" s="114" t="s">
        <v>97</v>
      </c>
      <c r="E794" s="115" t="s">
        <v>710</v>
      </c>
      <c r="F794" s="116" t="s">
        <v>711</v>
      </c>
      <c r="G794" s="117" t="s">
        <v>268</v>
      </c>
      <c r="H794" s="118">
        <v>1</v>
      </c>
      <c r="I794" s="1165"/>
      <c r="J794" s="118"/>
      <c r="K794" s="119"/>
      <c r="L794" s="30"/>
      <c r="M794" s="1359"/>
      <c r="N794" s="1386"/>
      <c r="O794" s="152"/>
      <c r="P794" s="152"/>
      <c r="Q794" s="181"/>
      <c r="R794" s="152"/>
      <c r="S794" s="29"/>
      <c r="T794" s="29"/>
      <c r="U794" s="29"/>
      <c r="V794" s="29"/>
      <c r="W794" s="29"/>
      <c r="AJ794" s="120" t="s">
        <v>448</v>
      </c>
      <c r="AL794" s="120" t="s">
        <v>97</v>
      </c>
      <c r="AM794" s="120" t="s">
        <v>102</v>
      </c>
      <c r="AQ794" s="18" t="s">
        <v>95</v>
      </c>
      <c r="AW794" s="121" t="e">
        <f>IF(#REF!="základná",J794,0)</f>
        <v>#REF!</v>
      </c>
      <c r="AX794" s="121" t="e">
        <f>IF(#REF!="znížená",J794,0)</f>
        <v>#REF!</v>
      </c>
      <c r="AY794" s="121" t="e">
        <f>IF(#REF!="zákl. prenesená",J794,0)</f>
        <v>#REF!</v>
      </c>
      <c r="AZ794" s="121" t="e">
        <f>IF(#REF!="zníž. prenesená",J794,0)</f>
        <v>#REF!</v>
      </c>
      <c r="BA794" s="121" t="e">
        <f>IF(#REF!="nulová",J794,0)</f>
        <v>#REF!</v>
      </c>
      <c r="BB794" s="18" t="s">
        <v>102</v>
      </c>
      <c r="BC794" s="121">
        <f>ROUND(I794*H794,2)</f>
        <v>0</v>
      </c>
      <c r="BD794" s="18" t="s">
        <v>448</v>
      </c>
      <c r="BE794" s="120" t="s">
        <v>1587</v>
      </c>
    </row>
    <row r="795" spans="1:57" s="2" customFormat="1" ht="24">
      <c r="A795" s="1010"/>
      <c r="B795" s="113"/>
      <c r="C795" s="114">
        <v>233</v>
      </c>
      <c r="D795" s="114" t="s">
        <v>97</v>
      </c>
      <c r="E795" s="115" t="s">
        <v>2548</v>
      </c>
      <c r="F795" s="116" t="s">
        <v>2547</v>
      </c>
      <c r="G795" s="117" t="s">
        <v>268</v>
      </c>
      <c r="H795" s="118">
        <v>3</v>
      </c>
      <c r="I795" s="1165"/>
      <c r="J795" s="118"/>
      <c r="K795" s="119"/>
      <c r="L795" s="30"/>
      <c r="M795" s="1359"/>
      <c r="N795" s="1386"/>
      <c r="O795" s="152"/>
      <c r="P795" s="152"/>
      <c r="Q795" s="181"/>
      <c r="R795" s="152"/>
      <c r="S795" s="1010"/>
      <c r="T795" s="1010"/>
      <c r="U795" s="1010"/>
      <c r="V795" s="1010"/>
      <c r="W795" s="1010"/>
      <c r="AJ795" s="120"/>
      <c r="AL795" s="120"/>
      <c r="AM795" s="120"/>
      <c r="AQ795" s="18"/>
      <c r="AW795" s="121"/>
      <c r="AX795" s="121"/>
      <c r="AY795" s="121"/>
      <c r="AZ795" s="121"/>
      <c r="BA795" s="121"/>
      <c r="BB795" s="18"/>
      <c r="BC795" s="121"/>
      <c r="BD795" s="18"/>
      <c r="BE795" s="120"/>
    </row>
    <row r="796" spans="1:57" s="2" customFormat="1" ht="40.5" customHeight="1">
      <c r="A796" s="29"/>
      <c r="B796" s="113"/>
      <c r="C796" s="114">
        <v>234</v>
      </c>
      <c r="D796" s="114" t="s">
        <v>97</v>
      </c>
      <c r="E796" s="115" t="s">
        <v>2545</v>
      </c>
      <c r="F796" s="116" t="s">
        <v>2573</v>
      </c>
      <c r="G796" s="117" t="s">
        <v>268</v>
      </c>
      <c r="H796" s="118">
        <v>2</v>
      </c>
      <c r="I796" s="1165"/>
      <c r="J796" s="118"/>
      <c r="K796" s="119"/>
      <c r="L796" s="30"/>
      <c r="M796" s="1359"/>
      <c r="N796" s="1386"/>
      <c r="O796" s="152"/>
      <c r="P796" s="152"/>
      <c r="Q796" s="181"/>
      <c r="R796" s="152"/>
      <c r="S796" s="29"/>
      <c r="T796" s="29"/>
      <c r="U796" s="29"/>
      <c r="V796" s="29"/>
      <c r="W796" s="29"/>
      <c r="AJ796" s="120" t="s">
        <v>448</v>
      </c>
      <c r="AL796" s="120" t="s">
        <v>97</v>
      </c>
      <c r="AM796" s="120" t="s">
        <v>102</v>
      </c>
      <c r="AQ796" s="18" t="s">
        <v>95</v>
      </c>
      <c r="AW796" s="121" t="e">
        <f>IF(#REF!="základná",J796,0)</f>
        <v>#REF!</v>
      </c>
      <c r="AX796" s="121" t="e">
        <f>IF(#REF!="znížená",J796,0)</f>
        <v>#REF!</v>
      </c>
      <c r="AY796" s="121" t="e">
        <f>IF(#REF!="zákl. prenesená",J796,0)</f>
        <v>#REF!</v>
      </c>
      <c r="AZ796" s="121" t="e">
        <f>IF(#REF!="zníž. prenesená",J796,0)</f>
        <v>#REF!</v>
      </c>
      <c r="BA796" s="121" t="e">
        <f>IF(#REF!="nulová",J796,0)</f>
        <v>#REF!</v>
      </c>
      <c r="BB796" s="18" t="s">
        <v>102</v>
      </c>
      <c r="BC796" s="121">
        <f t="shared" ref="BC796:BC801" si="3">ROUND(I796*H796,2)</f>
        <v>0</v>
      </c>
      <c r="BD796" s="18" t="s">
        <v>448</v>
      </c>
      <c r="BE796" s="120" t="s">
        <v>1588</v>
      </c>
    </row>
    <row r="797" spans="1:57" s="2" customFormat="1" ht="21.75" customHeight="1">
      <c r="A797" s="29"/>
      <c r="B797" s="113"/>
      <c r="C797" s="114">
        <v>235</v>
      </c>
      <c r="D797" s="114" t="s">
        <v>97</v>
      </c>
      <c r="E797" s="115" t="s">
        <v>712</v>
      </c>
      <c r="F797" s="116" t="s">
        <v>713</v>
      </c>
      <c r="G797" s="117" t="s">
        <v>268</v>
      </c>
      <c r="H797" s="118">
        <v>1</v>
      </c>
      <c r="I797" s="1165"/>
      <c r="J797" s="118"/>
      <c r="K797" s="119"/>
      <c r="L797" s="30"/>
      <c r="M797" s="1359"/>
      <c r="N797" s="1386"/>
      <c r="O797" s="152"/>
      <c r="P797" s="152"/>
      <c r="Q797" s="181"/>
      <c r="R797" s="152"/>
      <c r="S797" s="29"/>
      <c r="T797" s="29"/>
      <c r="U797" s="29"/>
      <c r="V797" s="29"/>
      <c r="W797" s="29"/>
      <c r="AJ797" s="120" t="s">
        <v>448</v>
      </c>
      <c r="AL797" s="120" t="s">
        <v>97</v>
      </c>
      <c r="AM797" s="120" t="s">
        <v>102</v>
      </c>
      <c r="AQ797" s="18" t="s">
        <v>95</v>
      </c>
      <c r="AW797" s="121" t="e">
        <f>IF(#REF!="základná",J797,0)</f>
        <v>#REF!</v>
      </c>
      <c r="AX797" s="121" t="e">
        <f>IF(#REF!="znížená",J797,0)</f>
        <v>#REF!</v>
      </c>
      <c r="AY797" s="121" t="e">
        <f>IF(#REF!="zákl. prenesená",J797,0)</f>
        <v>#REF!</v>
      </c>
      <c r="AZ797" s="121" t="e">
        <f>IF(#REF!="zníž. prenesená",J797,0)</f>
        <v>#REF!</v>
      </c>
      <c r="BA797" s="121" t="e">
        <f>IF(#REF!="nulová",J797,0)</f>
        <v>#REF!</v>
      </c>
      <c r="BB797" s="18" t="s">
        <v>102</v>
      </c>
      <c r="BC797" s="121">
        <f t="shared" si="3"/>
        <v>0</v>
      </c>
      <c r="BD797" s="18" t="s">
        <v>448</v>
      </c>
      <c r="BE797" s="120" t="s">
        <v>1589</v>
      </c>
    </row>
    <row r="798" spans="1:57" s="2" customFormat="1" ht="21.75" customHeight="1">
      <c r="A798" s="29"/>
      <c r="B798" s="113"/>
      <c r="C798" s="114">
        <v>236</v>
      </c>
      <c r="D798" s="114" t="s">
        <v>97</v>
      </c>
      <c r="E798" s="115" t="s">
        <v>714</v>
      </c>
      <c r="F798" s="116" t="s">
        <v>715</v>
      </c>
      <c r="G798" s="117" t="s">
        <v>268</v>
      </c>
      <c r="H798" s="118">
        <v>1</v>
      </c>
      <c r="I798" s="1165"/>
      <c r="J798" s="118"/>
      <c r="K798" s="119"/>
      <c r="L798" s="30"/>
      <c r="M798" s="1359"/>
      <c r="N798" s="1386"/>
      <c r="O798" s="152"/>
      <c r="P798" s="152"/>
      <c r="Q798" s="181"/>
      <c r="R798" s="152"/>
      <c r="S798" s="29"/>
      <c r="T798" s="29"/>
      <c r="U798" s="29"/>
      <c r="V798" s="29"/>
      <c r="W798" s="29"/>
      <c r="AJ798" s="120" t="s">
        <v>448</v>
      </c>
      <c r="AL798" s="120" t="s">
        <v>97</v>
      </c>
      <c r="AM798" s="120" t="s">
        <v>102</v>
      </c>
      <c r="AQ798" s="18" t="s">
        <v>95</v>
      </c>
      <c r="AW798" s="121" t="e">
        <f>IF(#REF!="základná",J798,0)</f>
        <v>#REF!</v>
      </c>
      <c r="AX798" s="121" t="e">
        <f>IF(#REF!="znížená",J798,0)</f>
        <v>#REF!</v>
      </c>
      <c r="AY798" s="121" t="e">
        <f>IF(#REF!="zákl. prenesená",J798,0)</f>
        <v>#REF!</v>
      </c>
      <c r="AZ798" s="121" t="e">
        <f>IF(#REF!="zníž. prenesená",J798,0)</f>
        <v>#REF!</v>
      </c>
      <c r="BA798" s="121" t="e">
        <f>IF(#REF!="nulová",J798,0)</f>
        <v>#REF!</v>
      </c>
      <c r="BB798" s="18" t="s">
        <v>102</v>
      </c>
      <c r="BC798" s="121">
        <f t="shared" si="3"/>
        <v>0</v>
      </c>
      <c r="BD798" s="18" t="s">
        <v>448</v>
      </c>
      <c r="BE798" s="120" t="s">
        <v>1590</v>
      </c>
    </row>
    <row r="799" spans="1:57" s="2" customFormat="1" ht="21.75" customHeight="1">
      <c r="A799" s="29"/>
      <c r="B799" s="113"/>
      <c r="C799" s="114">
        <v>237</v>
      </c>
      <c r="D799" s="114" t="s">
        <v>97</v>
      </c>
      <c r="E799" s="115" t="s">
        <v>716</v>
      </c>
      <c r="F799" s="116" t="s">
        <v>717</v>
      </c>
      <c r="G799" s="117" t="s">
        <v>268</v>
      </c>
      <c r="H799" s="118">
        <v>1</v>
      </c>
      <c r="I799" s="1165"/>
      <c r="J799" s="118"/>
      <c r="K799" s="119"/>
      <c r="L799" s="30"/>
      <c r="M799" s="1359"/>
      <c r="N799" s="1386"/>
      <c r="O799" s="152"/>
      <c r="P799" s="152"/>
      <c r="Q799" s="181"/>
      <c r="R799" s="152"/>
      <c r="S799" s="29"/>
      <c r="T799" s="29"/>
      <c r="U799" s="29"/>
      <c r="V799" s="29"/>
      <c r="W799" s="29"/>
      <c r="AJ799" s="120" t="s">
        <v>448</v>
      </c>
      <c r="AL799" s="120" t="s">
        <v>97</v>
      </c>
      <c r="AM799" s="120" t="s">
        <v>102</v>
      </c>
      <c r="AQ799" s="18" t="s">
        <v>95</v>
      </c>
      <c r="AW799" s="121" t="e">
        <f>IF(#REF!="základná",J799,0)</f>
        <v>#REF!</v>
      </c>
      <c r="AX799" s="121" t="e">
        <f>IF(#REF!="znížená",J799,0)</f>
        <v>#REF!</v>
      </c>
      <c r="AY799" s="121" t="e">
        <f>IF(#REF!="zákl. prenesená",J799,0)</f>
        <v>#REF!</v>
      </c>
      <c r="AZ799" s="121" t="e">
        <f>IF(#REF!="zníž. prenesená",J799,0)</f>
        <v>#REF!</v>
      </c>
      <c r="BA799" s="121" t="e">
        <f>IF(#REF!="nulová",J799,0)</f>
        <v>#REF!</v>
      </c>
      <c r="BB799" s="18" t="s">
        <v>102</v>
      </c>
      <c r="BC799" s="121">
        <f t="shared" si="3"/>
        <v>0</v>
      </c>
      <c r="BD799" s="18" t="s">
        <v>448</v>
      </c>
      <c r="BE799" s="120" t="s">
        <v>1591</v>
      </c>
    </row>
    <row r="800" spans="1:57" s="2" customFormat="1" ht="21.75" customHeight="1">
      <c r="A800" s="29"/>
      <c r="B800" s="113"/>
      <c r="C800" s="138">
        <v>238</v>
      </c>
      <c r="D800" s="138" t="s">
        <v>265</v>
      </c>
      <c r="E800" s="139" t="s">
        <v>581</v>
      </c>
      <c r="F800" s="140" t="s">
        <v>718</v>
      </c>
      <c r="G800" s="141" t="s">
        <v>719</v>
      </c>
      <c r="H800" s="142">
        <v>1</v>
      </c>
      <c r="I800" s="1170"/>
      <c r="J800" s="142"/>
      <c r="K800" s="143"/>
      <c r="L800" s="144"/>
      <c r="M800" s="1359"/>
      <c r="N800" s="1386"/>
      <c r="O800" s="152"/>
      <c r="P800" s="152"/>
      <c r="Q800" s="1017"/>
      <c r="R800" s="152"/>
      <c r="S800" s="29"/>
      <c r="T800" s="29"/>
      <c r="U800" s="29"/>
      <c r="V800" s="29"/>
      <c r="W800" s="29"/>
      <c r="AJ800" s="120" t="s">
        <v>708</v>
      </c>
      <c r="AL800" s="120" t="s">
        <v>265</v>
      </c>
      <c r="AM800" s="120" t="s">
        <v>102</v>
      </c>
      <c r="AQ800" s="18" t="s">
        <v>95</v>
      </c>
      <c r="AW800" s="121" t="e">
        <f>IF(#REF!="základná",J800,0)</f>
        <v>#REF!</v>
      </c>
      <c r="AX800" s="121" t="e">
        <f>IF(#REF!="znížená",J800,0)</f>
        <v>#REF!</v>
      </c>
      <c r="AY800" s="121" t="e">
        <f>IF(#REF!="zákl. prenesená",J800,0)</f>
        <v>#REF!</v>
      </c>
      <c r="AZ800" s="121" t="e">
        <f>IF(#REF!="zníž. prenesená",J800,0)</f>
        <v>#REF!</v>
      </c>
      <c r="BA800" s="121" t="e">
        <f>IF(#REF!="nulová",J800,0)</f>
        <v>#REF!</v>
      </c>
      <c r="BB800" s="18" t="s">
        <v>102</v>
      </c>
      <c r="BC800" s="121">
        <f t="shared" si="3"/>
        <v>0</v>
      </c>
      <c r="BD800" s="18" t="s">
        <v>448</v>
      </c>
      <c r="BE800" s="120" t="s">
        <v>1592</v>
      </c>
    </row>
    <row r="801" spans="1:57" s="2" customFormat="1" ht="27.75" customHeight="1">
      <c r="A801" s="29"/>
      <c r="B801" s="113"/>
      <c r="C801" s="138">
        <v>239</v>
      </c>
      <c r="D801" s="138" t="s">
        <v>265</v>
      </c>
      <c r="E801" s="139" t="s">
        <v>720</v>
      </c>
      <c r="F801" s="140" t="s">
        <v>721</v>
      </c>
      <c r="G801" s="141" t="s">
        <v>268</v>
      </c>
      <c r="H801" s="142">
        <v>1</v>
      </c>
      <c r="I801" s="1170"/>
      <c r="J801" s="142"/>
      <c r="K801" s="143"/>
      <c r="L801" s="144"/>
      <c r="M801" s="1359"/>
      <c r="N801" s="1386"/>
      <c r="O801" s="152"/>
      <c r="P801" s="152"/>
      <c r="Q801" s="1017"/>
      <c r="R801" s="152"/>
      <c r="S801" s="29"/>
      <c r="T801" s="29"/>
      <c r="U801" s="29"/>
      <c r="V801" s="29"/>
      <c r="W801" s="29"/>
      <c r="AJ801" s="120" t="s">
        <v>708</v>
      </c>
      <c r="AL801" s="120" t="s">
        <v>265</v>
      </c>
      <c r="AM801" s="120" t="s">
        <v>102</v>
      </c>
      <c r="AQ801" s="18" t="s">
        <v>95</v>
      </c>
      <c r="AW801" s="121" t="e">
        <f>IF(#REF!="základná",J801,0)</f>
        <v>#REF!</v>
      </c>
      <c r="AX801" s="121" t="e">
        <f>IF(#REF!="znížená",J801,0)</f>
        <v>#REF!</v>
      </c>
      <c r="AY801" s="121" t="e">
        <f>IF(#REF!="zákl. prenesená",J801,0)</f>
        <v>#REF!</v>
      </c>
      <c r="AZ801" s="121" t="e">
        <f>IF(#REF!="zníž. prenesená",J801,0)</f>
        <v>#REF!</v>
      </c>
      <c r="BA801" s="121" t="e">
        <f>IF(#REF!="nulová",J801,0)</f>
        <v>#REF!</v>
      </c>
      <c r="BB801" s="18" t="s">
        <v>102</v>
      </c>
      <c r="BC801" s="121">
        <f t="shared" si="3"/>
        <v>0</v>
      </c>
      <c r="BD801" s="18" t="s">
        <v>448</v>
      </c>
      <c r="BE801" s="120" t="s">
        <v>1593</v>
      </c>
    </row>
    <row r="802" spans="1:57" s="12" customFormat="1" ht="25.9" customHeight="1">
      <c r="B802" s="104"/>
      <c r="D802" s="105" t="s">
        <v>49</v>
      </c>
      <c r="E802" s="106" t="s">
        <v>722</v>
      </c>
      <c r="F802" s="106" t="s">
        <v>723</v>
      </c>
      <c r="I802" s="1169"/>
      <c r="J802" s="108"/>
      <c r="L802" s="104"/>
      <c r="N802" s="1038"/>
      <c r="O802" s="1038"/>
      <c r="P802" s="1038"/>
      <c r="Q802" s="1038"/>
      <c r="R802" s="1038"/>
      <c r="AJ802" s="105" t="s">
        <v>101</v>
      </c>
      <c r="AL802" s="109" t="s">
        <v>49</v>
      </c>
      <c r="AM802" s="109" t="s">
        <v>50</v>
      </c>
      <c r="AQ802" s="105" t="s">
        <v>95</v>
      </c>
      <c r="BC802" s="110">
        <f>BC804</f>
        <v>0</v>
      </c>
    </row>
    <row r="803" spans="1:57" s="12" customFormat="1" ht="117" customHeight="1">
      <c r="B803" s="104"/>
      <c r="C803" s="114">
        <v>184</v>
      </c>
      <c r="D803" s="114" t="s">
        <v>97</v>
      </c>
      <c r="E803" s="115" t="s">
        <v>724</v>
      </c>
      <c r="F803" s="116" t="s">
        <v>2784</v>
      </c>
      <c r="G803" s="117" t="s">
        <v>725</v>
      </c>
      <c r="H803" s="118">
        <v>100</v>
      </c>
      <c r="I803" s="1165"/>
      <c r="J803" s="118"/>
      <c r="L803" s="104"/>
      <c r="N803" s="1038"/>
      <c r="O803" s="1038"/>
      <c r="P803" s="1412"/>
      <c r="Q803" s="1038"/>
      <c r="R803" s="1038"/>
      <c r="AJ803" s="105"/>
      <c r="AL803" s="109"/>
      <c r="AM803" s="109"/>
      <c r="AQ803" s="105"/>
      <c r="BC803" s="110"/>
    </row>
    <row r="804" spans="1:57" s="2" customFormat="1" ht="57" customHeight="1">
      <c r="A804" s="29"/>
      <c r="B804" s="113"/>
      <c r="C804" s="114">
        <v>240</v>
      </c>
      <c r="D804" s="114" t="s">
        <v>97</v>
      </c>
      <c r="E804" s="183" t="s">
        <v>2574</v>
      </c>
      <c r="F804" s="116" t="s">
        <v>2752</v>
      </c>
      <c r="G804" s="117" t="s">
        <v>725</v>
      </c>
      <c r="H804" s="118">
        <v>12</v>
      </c>
      <c r="I804" s="1165"/>
      <c r="J804" s="118"/>
      <c r="K804" s="119"/>
      <c r="L804" s="30"/>
      <c r="M804" s="1359"/>
      <c r="N804" s="152"/>
      <c r="O804" s="152"/>
      <c r="P804" s="152"/>
      <c r="Q804" s="152"/>
      <c r="R804" s="152"/>
      <c r="S804" s="29"/>
      <c r="T804" s="29"/>
      <c r="U804" s="29"/>
      <c r="V804" s="29"/>
      <c r="W804" s="29"/>
      <c r="AJ804" s="120" t="s">
        <v>726</v>
      </c>
      <c r="AL804" s="120" t="s">
        <v>97</v>
      </c>
      <c r="AM804" s="120" t="s">
        <v>55</v>
      </c>
      <c r="AQ804" s="18" t="s">
        <v>95</v>
      </c>
      <c r="AW804" s="121" t="e">
        <f>IF(#REF!="základná",J804,0)</f>
        <v>#REF!</v>
      </c>
      <c r="AX804" s="121" t="e">
        <f>IF(#REF!="znížená",J804,0)</f>
        <v>#REF!</v>
      </c>
      <c r="AY804" s="121" t="e">
        <f>IF(#REF!="zákl. prenesená",J804,0)</f>
        <v>#REF!</v>
      </c>
      <c r="AZ804" s="121" t="e">
        <f>IF(#REF!="zníž. prenesená",J804,0)</f>
        <v>#REF!</v>
      </c>
      <c r="BA804" s="121" t="e">
        <f>IF(#REF!="nulová",J804,0)</f>
        <v>#REF!</v>
      </c>
      <c r="BB804" s="18" t="s">
        <v>102</v>
      </c>
      <c r="BC804" s="121">
        <f>ROUND(I804*H804,2)</f>
        <v>0</v>
      </c>
      <c r="BD804" s="18" t="s">
        <v>726</v>
      </c>
      <c r="BE804" s="120" t="s">
        <v>1594</v>
      </c>
    </row>
    <row r="805" spans="1:57" s="2" customFormat="1" ht="6.95" customHeight="1">
      <c r="A805" s="29"/>
      <c r="B805" s="46"/>
      <c r="C805" s="47"/>
      <c r="D805" s="47"/>
      <c r="E805" s="47"/>
      <c r="F805" s="47"/>
      <c r="G805" s="47"/>
      <c r="H805" s="47"/>
      <c r="I805" s="1183"/>
      <c r="J805" s="47"/>
      <c r="K805" s="47"/>
      <c r="L805" s="30"/>
      <c r="M805" s="1359"/>
      <c r="N805" s="152"/>
      <c r="O805" s="152"/>
      <c r="P805" s="152"/>
      <c r="Q805" s="152"/>
      <c r="R805" s="152"/>
      <c r="S805" s="29"/>
      <c r="T805" s="29"/>
      <c r="U805" s="29"/>
      <c r="V805" s="29"/>
      <c r="W805" s="29"/>
    </row>
    <row r="806" spans="1:57">
      <c r="I806" s="1138"/>
    </row>
  </sheetData>
  <autoFilter ref="C146:K804"/>
  <mergeCells count="12">
    <mergeCell ref="E87:H87"/>
    <mergeCell ref="E137:H137"/>
    <mergeCell ref="E139:H139"/>
    <mergeCell ref="T651:T653"/>
    <mergeCell ref="R651:R654"/>
    <mergeCell ref="E85:H85"/>
    <mergeCell ref="E7:H7"/>
    <mergeCell ref="E9:H9"/>
    <mergeCell ref="E18:H18"/>
    <mergeCell ref="E27:H27"/>
    <mergeCell ref="D33:E33"/>
    <mergeCell ref="D34:E34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J6" sqref="J6"/>
    </sheetView>
  </sheetViews>
  <sheetFormatPr defaultRowHeight="12.75"/>
  <cols>
    <col min="1" max="1" width="2" style="310" customWidth="1"/>
    <col min="2" max="2" width="4.33203125" style="310" customWidth="1"/>
    <col min="3" max="3" width="6.83203125" style="310" customWidth="1"/>
    <col min="4" max="6" width="12.5" style="310" customWidth="1"/>
    <col min="7" max="7" width="5.6640625" style="310" customWidth="1"/>
    <col min="8" max="8" width="23" style="310" customWidth="1"/>
    <col min="9" max="10" width="12.5" style="310" customWidth="1"/>
    <col min="11" max="26" width="0" style="310" hidden="1" customWidth="1"/>
    <col min="27" max="256" width="9.33203125" style="310"/>
    <col min="257" max="257" width="2" style="310" customWidth="1"/>
    <col min="258" max="258" width="4.33203125" style="310" customWidth="1"/>
    <col min="259" max="259" width="5.5" style="310" customWidth="1"/>
    <col min="260" max="262" width="12.5" style="310" customWidth="1"/>
    <col min="263" max="263" width="4.33203125" style="310" customWidth="1"/>
    <col min="264" max="264" width="23" style="310" customWidth="1"/>
    <col min="265" max="266" width="12.5" style="310" customWidth="1"/>
    <col min="267" max="282" width="0" style="310" hidden="1" customWidth="1"/>
    <col min="283" max="512" width="9.33203125" style="310"/>
    <col min="513" max="513" width="2" style="310" customWidth="1"/>
    <col min="514" max="514" width="4.33203125" style="310" customWidth="1"/>
    <col min="515" max="515" width="5.5" style="310" customWidth="1"/>
    <col min="516" max="518" width="12.5" style="310" customWidth="1"/>
    <col min="519" max="519" width="4.33203125" style="310" customWidth="1"/>
    <col min="520" max="520" width="23" style="310" customWidth="1"/>
    <col min="521" max="522" width="12.5" style="310" customWidth="1"/>
    <col min="523" max="538" width="0" style="310" hidden="1" customWidth="1"/>
    <col min="539" max="768" width="9.33203125" style="310"/>
    <col min="769" max="769" width="2" style="310" customWidth="1"/>
    <col min="770" max="770" width="4.33203125" style="310" customWidth="1"/>
    <col min="771" max="771" width="5.5" style="310" customWidth="1"/>
    <col min="772" max="774" width="12.5" style="310" customWidth="1"/>
    <col min="775" max="775" width="4.33203125" style="310" customWidth="1"/>
    <col min="776" max="776" width="23" style="310" customWidth="1"/>
    <col min="777" max="778" width="12.5" style="310" customWidth="1"/>
    <col min="779" max="794" width="0" style="310" hidden="1" customWidth="1"/>
    <col min="795" max="1024" width="9.33203125" style="310"/>
    <col min="1025" max="1025" width="2" style="310" customWidth="1"/>
    <col min="1026" max="1026" width="4.33203125" style="310" customWidth="1"/>
    <col min="1027" max="1027" width="5.5" style="310" customWidth="1"/>
    <col min="1028" max="1030" width="12.5" style="310" customWidth="1"/>
    <col min="1031" max="1031" width="4.33203125" style="310" customWidth="1"/>
    <col min="1032" max="1032" width="23" style="310" customWidth="1"/>
    <col min="1033" max="1034" width="12.5" style="310" customWidth="1"/>
    <col min="1035" max="1050" width="0" style="310" hidden="1" customWidth="1"/>
    <col min="1051" max="1280" width="9.33203125" style="310"/>
    <col min="1281" max="1281" width="2" style="310" customWidth="1"/>
    <col min="1282" max="1282" width="4.33203125" style="310" customWidth="1"/>
    <col min="1283" max="1283" width="5.5" style="310" customWidth="1"/>
    <col min="1284" max="1286" width="12.5" style="310" customWidth="1"/>
    <col min="1287" max="1287" width="4.33203125" style="310" customWidth="1"/>
    <col min="1288" max="1288" width="23" style="310" customWidth="1"/>
    <col min="1289" max="1290" width="12.5" style="310" customWidth="1"/>
    <col min="1291" max="1306" width="0" style="310" hidden="1" customWidth="1"/>
    <col min="1307" max="1536" width="9.33203125" style="310"/>
    <col min="1537" max="1537" width="2" style="310" customWidth="1"/>
    <col min="1538" max="1538" width="4.33203125" style="310" customWidth="1"/>
    <col min="1539" max="1539" width="5.5" style="310" customWidth="1"/>
    <col min="1540" max="1542" width="12.5" style="310" customWidth="1"/>
    <col min="1543" max="1543" width="4.33203125" style="310" customWidth="1"/>
    <col min="1544" max="1544" width="23" style="310" customWidth="1"/>
    <col min="1545" max="1546" width="12.5" style="310" customWidth="1"/>
    <col min="1547" max="1562" width="0" style="310" hidden="1" customWidth="1"/>
    <col min="1563" max="1792" width="9.33203125" style="310"/>
    <col min="1793" max="1793" width="2" style="310" customWidth="1"/>
    <col min="1794" max="1794" width="4.33203125" style="310" customWidth="1"/>
    <col min="1795" max="1795" width="5.5" style="310" customWidth="1"/>
    <col min="1796" max="1798" width="12.5" style="310" customWidth="1"/>
    <col min="1799" max="1799" width="4.33203125" style="310" customWidth="1"/>
    <col min="1800" max="1800" width="23" style="310" customWidth="1"/>
    <col min="1801" max="1802" width="12.5" style="310" customWidth="1"/>
    <col min="1803" max="1818" width="0" style="310" hidden="1" customWidth="1"/>
    <col min="1819" max="2048" width="9.33203125" style="310"/>
    <col min="2049" max="2049" width="2" style="310" customWidth="1"/>
    <col min="2050" max="2050" width="4.33203125" style="310" customWidth="1"/>
    <col min="2051" max="2051" width="5.5" style="310" customWidth="1"/>
    <col min="2052" max="2054" width="12.5" style="310" customWidth="1"/>
    <col min="2055" max="2055" width="4.33203125" style="310" customWidth="1"/>
    <col min="2056" max="2056" width="23" style="310" customWidth="1"/>
    <col min="2057" max="2058" width="12.5" style="310" customWidth="1"/>
    <col min="2059" max="2074" width="0" style="310" hidden="1" customWidth="1"/>
    <col min="2075" max="2304" width="9.33203125" style="310"/>
    <col min="2305" max="2305" width="2" style="310" customWidth="1"/>
    <col min="2306" max="2306" width="4.33203125" style="310" customWidth="1"/>
    <col min="2307" max="2307" width="5.5" style="310" customWidth="1"/>
    <col min="2308" max="2310" width="12.5" style="310" customWidth="1"/>
    <col min="2311" max="2311" width="4.33203125" style="310" customWidth="1"/>
    <col min="2312" max="2312" width="23" style="310" customWidth="1"/>
    <col min="2313" max="2314" width="12.5" style="310" customWidth="1"/>
    <col min="2315" max="2330" width="0" style="310" hidden="1" customWidth="1"/>
    <col min="2331" max="2560" width="9.33203125" style="310"/>
    <col min="2561" max="2561" width="2" style="310" customWidth="1"/>
    <col min="2562" max="2562" width="4.33203125" style="310" customWidth="1"/>
    <col min="2563" max="2563" width="5.5" style="310" customWidth="1"/>
    <col min="2564" max="2566" width="12.5" style="310" customWidth="1"/>
    <col min="2567" max="2567" width="4.33203125" style="310" customWidth="1"/>
    <col min="2568" max="2568" width="23" style="310" customWidth="1"/>
    <col min="2569" max="2570" width="12.5" style="310" customWidth="1"/>
    <col min="2571" max="2586" width="0" style="310" hidden="1" customWidth="1"/>
    <col min="2587" max="2816" width="9.33203125" style="310"/>
    <col min="2817" max="2817" width="2" style="310" customWidth="1"/>
    <col min="2818" max="2818" width="4.33203125" style="310" customWidth="1"/>
    <col min="2819" max="2819" width="5.5" style="310" customWidth="1"/>
    <col min="2820" max="2822" width="12.5" style="310" customWidth="1"/>
    <col min="2823" max="2823" width="4.33203125" style="310" customWidth="1"/>
    <col min="2824" max="2824" width="23" style="310" customWidth="1"/>
    <col min="2825" max="2826" width="12.5" style="310" customWidth="1"/>
    <col min="2827" max="2842" width="0" style="310" hidden="1" customWidth="1"/>
    <col min="2843" max="3072" width="9.33203125" style="310"/>
    <col min="3073" max="3073" width="2" style="310" customWidth="1"/>
    <col min="3074" max="3074" width="4.33203125" style="310" customWidth="1"/>
    <col min="3075" max="3075" width="5.5" style="310" customWidth="1"/>
    <col min="3076" max="3078" width="12.5" style="310" customWidth="1"/>
    <col min="3079" max="3079" width="4.33203125" style="310" customWidth="1"/>
    <col min="3080" max="3080" width="23" style="310" customWidth="1"/>
    <col min="3081" max="3082" width="12.5" style="310" customWidth="1"/>
    <col min="3083" max="3098" width="0" style="310" hidden="1" customWidth="1"/>
    <col min="3099" max="3328" width="9.33203125" style="310"/>
    <col min="3329" max="3329" width="2" style="310" customWidth="1"/>
    <col min="3330" max="3330" width="4.33203125" style="310" customWidth="1"/>
    <col min="3331" max="3331" width="5.5" style="310" customWidth="1"/>
    <col min="3332" max="3334" width="12.5" style="310" customWidth="1"/>
    <col min="3335" max="3335" width="4.33203125" style="310" customWidth="1"/>
    <col min="3336" max="3336" width="23" style="310" customWidth="1"/>
    <col min="3337" max="3338" width="12.5" style="310" customWidth="1"/>
    <col min="3339" max="3354" width="0" style="310" hidden="1" customWidth="1"/>
    <col min="3355" max="3584" width="9.33203125" style="310"/>
    <col min="3585" max="3585" width="2" style="310" customWidth="1"/>
    <col min="3586" max="3586" width="4.33203125" style="310" customWidth="1"/>
    <col min="3587" max="3587" width="5.5" style="310" customWidth="1"/>
    <col min="3588" max="3590" width="12.5" style="310" customWidth="1"/>
    <col min="3591" max="3591" width="4.33203125" style="310" customWidth="1"/>
    <col min="3592" max="3592" width="23" style="310" customWidth="1"/>
    <col min="3593" max="3594" width="12.5" style="310" customWidth="1"/>
    <col min="3595" max="3610" width="0" style="310" hidden="1" customWidth="1"/>
    <col min="3611" max="3840" width="9.33203125" style="310"/>
    <col min="3841" max="3841" width="2" style="310" customWidth="1"/>
    <col min="3842" max="3842" width="4.33203125" style="310" customWidth="1"/>
    <col min="3843" max="3843" width="5.5" style="310" customWidth="1"/>
    <col min="3844" max="3846" width="12.5" style="310" customWidth="1"/>
    <col min="3847" max="3847" width="4.33203125" style="310" customWidth="1"/>
    <col min="3848" max="3848" width="23" style="310" customWidth="1"/>
    <col min="3849" max="3850" width="12.5" style="310" customWidth="1"/>
    <col min="3851" max="3866" width="0" style="310" hidden="1" customWidth="1"/>
    <col min="3867" max="4096" width="9.33203125" style="310"/>
    <col min="4097" max="4097" width="2" style="310" customWidth="1"/>
    <col min="4098" max="4098" width="4.33203125" style="310" customWidth="1"/>
    <col min="4099" max="4099" width="5.5" style="310" customWidth="1"/>
    <col min="4100" max="4102" width="12.5" style="310" customWidth="1"/>
    <col min="4103" max="4103" width="4.33203125" style="310" customWidth="1"/>
    <col min="4104" max="4104" width="23" style="310" customWidth="1"/>
    <col min="4105" max="4106" width="12.5" style="310" customWidth="1"/>
    <col min="4107" max="4122" width="0" style="310" hidden="1" customWidth="1"/>
    <col min="4123" max="4352" width="9.33203125" style="310"/>
    <col min="4353" max="4353" width="2" style="310" customWidth="1"/>
    <col min="4354" max="4354" width="4.33203125" style="310" customWidth="1"/>
    <col min="4355" max="4355" width="5.5" style="310" customWidth="1"/>
    <col min="4356" max="4358" width="12.5" style="310" customWidth="1"/>
    <col min="4359" max="4359" width="4.33203125" style="310" customWidth="1"/>
    <col min="4360" max="4360" width="23" style="310" customWidth="1"/>
    <col min="4361" max="4362" width="12.5" style="310" customWidth="1"/>
    <col min="4363" max="4378" width="0" style="310" hidden="1" customWidth="1"/>
    <col min="4379" max="4608" width="9.33203125" style="310"/>
    <col min="4609" max="4609" width="2" style="310" customWidth="1"/>
    <col min="4610" max="4610" width="4.33203125" style="310" customWidth="1"/>
    <col min="4611" max="4611" width="5.5" style="310" customWidth="1"/>
    <col min="4612" max="4614" width="12.5" style="310" customWidth="1"/>
    <col min="4615" max="4615" width="4.33203125" style="310" customWidth="1"/>
    <col min="4616" max="4616" width="23" style="310" customWidth="1"/>
    <col min="4617" max="4618" width="12.5" style="310" customWidth="1"/>
    <col min="4619" max="4634" width="0" style="310" hidden="1" customWidth="1"/>
    <col min="4635" max="4864" width="9.33203125" style="310"/>
    <col min="4865" max="4865" width="2" style="310" customWidth="1"/>
    <col min="4866" max="4866" width="4.33203125" style="310" customWidth="1"/>
    <col min="4867" max="4867" width="5.5" style="310" customWidth="1"/>
    <col min="4868" max="4870" width="12.5" style="310" customWidth="1"/>
    <col min="4871" max="4871" width="4.33203125" style="310" customWidth="1"/>
    <col min="4872" max="4872" width="23" style="310" customWidth="1"/>
    <col min="4873" max="4874" width="12.5" style="310" customWidth="1"/>
    <col min="4875" max="4890" width="0" style="310" hidden="1" customWidth="1"/>
    <col min="4891" max="5120" width="9.33203125" style="310"/>
    <col min="5121" max="5121" width="2" style="310" customWidth="1"/>
    <col min="5122" max="5122" width="4.33203125" style="310" customWidth="1"/>
    <col min="5123" max="5123" width="5.5" style="310" customWidth="1"/>
    <col min="5124" max="5126" width="12.5" style="310" customWidth="1"/>
    <col min="5127" max="5127" width="4.33203125" style="310" customWidth="1"/>
    <col min="5128" max="5128" width="23" style="310" customWidth="1"/>
    <col min="5129" max="5130" width="12.5" style="310" customWidth="1"/>
    <col min="5131" max="5146" width="0" style="310" hidden="1" customWidth="1"/>
    <col min="5147" max="5376" width="9.33203125" style="310"/>
    <col min="5377" max="5377" width="2" style="310" customWidth="1"/>
    <col min="5378" max="5378" width="4.33203125" style="310" customWidth="1"/>
    <col min="5379" max="5379" width="5.5" style="310" customWidth="1"/>
    <col min="5380" max="5382" width="12.5" style="310" customWidth="1"/>
    <col min="5383" max="5383" width="4.33203125" style="310" customWidth="1"/>
    <col min="5384" max="5384" width="23" style="310" customWidth="1"/>
    <col min="5385" max="5386" width="12.5" style="310" customWidth="1"/>
    <col min="5387" max="5402" width="0" style="310" hidden="1" customWidth="1"/>
    <col min="5403" max="5632" width="9.33203125" style="310"/>
    <col min="5633" max="5633" width="2" style="310" customWidth="1"/>
    <col min="5634" max="5634" width="4.33203125" style="310" customWidth="1"/>
    <col min="5635" max="5635" width="5.5" style="310" customWidth="1"/>
    <col min="5636" max="5638" width="12.5" style="310" customWidth="1"/>
    <col min="5639" max="5639" width="4.33203125" style="310" customWidth="1"/>
    <col min="5640" max="5640" width="23" style="310" customWidth="1"/>
    <col min="5641" max="5642" width="12.5" style="310" customWidth="1"/>
    <col min="5643" max="5658" width="0" style="310" hidden="1" customWidth="1"/>
    <col min="5659" max="5888" width="9.33203125" style="310"/>
    <col min="5889" max="5889" width="2" style="310" customWidth="1"/>
    <col min="5890" max="5890" width="4.33203125" style="310" customWidth="1"/>
    <col min="5891" max="5891" width="5.5" style="310" customWidth="1"/>
    <col min="5892" max="5894" width="12.5" style="310" customWidth="1"/>
    <col min="5895" max="5895" width="4.33203125" style="310" customWidth="1"/>
    <col min="5896" max="5896" width="23" style="310" customWidth="1"/>
    <col min="5897" max="5898" width="12.5" style="310" customWidth="1"/>
    <col min="5899" max="5914" width="0" style="310" hidden="1" customWidth="1"/>
    <col min="5915" max="6144" width="9.33203125" style="310"/>
    <col min="6145" max="6145" width="2" style="310" customWidth="1"/>
    <col min="6146" max="6146" width="4.33203125" style="310" customWidth="1"/>
    <col min="6147" max="6147" width="5.5" style="310" customWidth="1"/>
    <col min="6148" max="6150" width="12.5" style="310" customWidth="1"/>
    <col min="6151" max="6151" width="4.33203125" style="310" customWidth="1"/>
    <col min="6152" max="6152" width="23" style="310" customWidth="1"/>
    <col min="6153" max="6154" width="12.5" style="310" customWidth="1"/>
    <col min="6155" max="6170" width="0" style="310" hidden="1" customWidth="1"/>
    <col min="6171" max="6400" width="9.33203125" style="310"/>
    <col min="6401" max="6401" width="2" style="310" customWidth="1"/>
    <col min="6402" max="6402" width="4.33203125" style="310" customWidth="1"/>
    <col min="6403" max="6403" width="5.5" style="310" customWidth="1"/>
    <col min="6404" max="6406" width="12.5" style="310" customWidth="1"/>
    <col min="6407" max="6407" width="4.33203125" style="310" customWidth="1"/>
    <col min="6408" max="6408" width="23" style="310" customWidth="1"/>
    <col min="6409" max="6410" width="12.5" style="310" customWidth="1"/>
    <col min="6411" max="6426" width="0" style="310" hidden="1" customWidth="1"/>
    <col min="6427" max="6656" width="9.33203125" style="310"/>
    <col min="6657" max="6657" width="2" style="310" customWidth="1"/>
    <col min="6658" max="6658" width="4.33203125" style="310" customWidth="1"/>
    <col min="6659" max="6659" width="5.5" style="310" customWidth="1"/>
    <col min="6660" max="6662" width="12.5" style="310" customWidth="1"/>
    <col min="6663" max="6663" width="4.33203125" style="310" customWidth="1"/>
    <col min="6664" max="6664" width="23" style="310" customWidth="1"/>
    <col min="6665" max="6666" width="12.5" style="310" customWidth="1"/>
    <col min="6667" max="6682" width="0" style="310" hidden="1" customWidth="1"/>
    <col min="6683" max="6912" width="9.33203125" style="310"/>
    <col min="6913" max="6913" width="2" style="310" customWidth="1"/>
    <col min="6914" max="6914" width="4.33203125" style="310" customWidth="1"/>
    <col min="6915" max="6915" width="5.5" style="310" customWidth="1"/>
    <col min="6916" max="6918" width="12.5" style="310" customWidth="1"/>
    <col min="6919" max="6919" width="4.33203125" style="310" customWidth="1"/>
    <col min="6920" max="6920" width="23" style="310" customWidth="1"/>
    <col min="6921" max="6922" width="12.5" style="310" customWidth="1"/>
    <col min="6923" max="6938" width="0" style="310" hidden="1" customWidth="1"/>
    <col min="6939" max="7168" width="9.33203125" style="310"/>
    <col min="7169" max="7169" width="2" style="310" customWidth="1"/>
    <col min="7170" max="7170" width="4.33203125" style="310" customWidth="1"/>
    <col min="7171" max="7171" width="5.5" style="310" customWidth="1"/>
    <col min="7172" max="7174" width="12.5" style="310" customWidth="1"/>
    <col min="7175" max="7175" width="4.33203125" style="310" customWidth="1"/>
    <col min="7176" max="7176" width="23" style="310" customWidth="1"/>
    <col min="7177" max="7178" width="12.5" style="310" customWidth="1"/>
    <col min="7179" max="7194" width="0" style="310" hidden="1" customWidth="1"/>
    <col min="7195" max="7424" width="9.33203125" style="310"/>
    <col min="7425" max="7425" width="2" style="310" customWidth="1"/>
    <col min="7426" max="7426" width="4.33203125" style="310" customWidth="1"/>
    <col min="7427" max="7427" width="5.5" style="310" customWidth="1"/>
    <col min="7428" max="7430" width="12.5" style="310" customWidth="1"/>
    <col min="7431" max="7431" width="4.33203125" style="310" customWidth="1"/>
    <col min="7432" max="7432" width="23" style="310" customWidth="1"/>
    <col min="7433" max="7434" width="12.5" style="310" customWidth="1"/>
    <col min="7435" max="7450" width="0" style="310" hidden="1" customWidth="1"/>
    <col min="7451" max="7680" width="9.33203125" style="310"/>
    <col min="7681" max="7681" width="2" style="310" customWidth="1"/>
    <col min="7682" max="7682" width="4.33203125" style="310" customWidth="1"/>
    <col min="7683" max="7683" width="5.5" style="310" customWidth="1"/>
    <col min="7684" max="7686" width="12.5" style="310" customWidth="1"/>
    <col min="7687" max="7687" width="4.33203125" style="310" customWidth="1"/>
    <col min="7688" max="7688" width="23" style="310" customWidth="1"/>
    <col min="7689" max="7690" width="12.5" style="310" customWidth="1"/>
    <col min="7691" max="7706" width="0" style="310" hidden="1" customWidth="1"/>
    <col min="7707" max="7936" width="9.33203125" style="310"/>
    <col min="7937" max="7937" width="2" style="310" customWidth="1"/>
    <col min="7938" max="7938" width="4.33203125" style="310" customWidth="1"/>
    <col min="7939" max="7939" width="5.5" style="310" customWidth="1"/>
    <col min="7940" max="7942" width="12.5" style="310" customWidth="1"/>
    <col min="7943" max="7943" width="4.33203125" style="310" customWidth="1"/>
    <col min="7944" max="7944" width="23" style="310" customWidth="1"/>
    <col min="7945" max="7946" width="12.5" style="310" customWidth="1"/>
    <col min="7947" max="7962" width="0" style="310" hidden="1" customWidth="1"/>
    <col min="7963" max="8192" width="9.33203125" style="310"/>
    <col min="8193" max="8193" width="2" style="310" customWidth="1"/>
    <col min="8194" max="8194" width="4.33203125" style="310" customWidth="1"/>
    <col min="8195" max="8195" width="5.5" style="310" customWidth="1"/>
    <col min="8196" max="8198" width="12.5" style="310" customWidth="1"/>
    <col min="8199" max="8199" width="4.33203125" style="310" customWidth="1"/>
    <col min="8200" max="8200" width="23" style="310" customWidth="1"/>
    <col min="8201" max="8202" width="12.5" style="310" customWidth="1"/>
    <col min="8203" max="8218" width="0" style="310" hidden="1" customWidth="1"/>
    <col min="8219" max="8448" width="9.33203125" style="310"/>
    <col min="8449" max="8449" width="2" style="310" customWidth="1"/>
    <col min="8450" max="8450" width="4.33203125" style="310" customWidth="1"/>
    <col min="8451" max="8451" width="5.5" style="310" customWidth="1"/>
    <col min="8452" max="8454" width="12.5" style="310" customWidth="1"/>
    <col min="8455" max="8455" width="4.33203125" style="310" customWidth="1"/>
    <col min="8456" max="8456" width="23" style="310" customWidth="1"/>
    <col min="8457" max="8458" width="12.5" style="310" customWidth="1"/>
    <col min="8459" max="8474" width="0" style="310" hidden="1" customWidth="1"/>
    <col min="8475" max="8704" width="9.33203125" style="310"/>
    <col min="8705" max="8705" width="2" style="310" customWidth="1"/>
    <col min="8706" max="8706" width="4.33203125" style="310" customWidth="1"/>
    <col min="8707" max="8707" width="5.5" style="310" customWidth="1"/>
    <col min="8708" max="8710" width="12.5" style="310" customWidth="1"/>
    <col min="8711" max="8711" width="4.33203125" style="310" customWidth="1"/>
    <col min="8712" max="8712" width="23" style="310" customWidth="1"/>
    <col min="8713" max="8714" width="12.5" style="310" customWidth="1"/>
    <col min="8715" max="8730" width="0" style="310" hidden="1" customWidth="1"/>
    <col min="8731" max="8960" width="9.33203125" style="310"/>
    <col min="8961" max="8961" width="2" style="310" customWidth="1"/>
    <col min="8962" max="8962" width="4.33203125" style="310" customWidth="1"/>
    <col min="8963" max="8963" width="5.5" style="310" customWidth="1"/>
    <col min="8964" max="8966" width="12.5" style="310" customWidth="1"/>
    <col min="8967" max="8967" width="4.33203125" style="310" customWidth="1"/>
    <col min="8968" max="8968" width="23" style="310" customWidth="1"/>
    <col min="8969" max="8970" width="12.5" style="310" customWidth="1"/>
    <col min="8971" max="8986" width="0" style="310" hidden="1" customWidth="1"/>
    <col min="8987" max="9216" width="9.33203125" style="310"/>
    <col min="9217" max="9217" width="2" style="310" customWidth="1"/>
    <col min="9218" max="9218" width="4.33203125" style="310" customWidth="1"/>
    <col min="9219" max="9219" width="5.5" style="310" customWidth="1"/>
    <col min="9220" max="9222" width="12.5" style="310" customWidth="1"/>
    <col min="9223" max="9223" width="4.33203125" style="310" customWidth="1"/>
    <col min="9224" max="9224" width="23" style="310" customWidth="1"/>
    <col min="9225" max="9226" width="12.5" style="310" customWidth="1"/>
    <col min="9227" max="9242" width="0" style="310" hidden="1" customWidth="1"/>
    <col min="9243" max="9472" width="9.33203125" style="310"/>
    <col min="9473" max="9473" width="2" style="310" customWidth="1"/>
    <col min="9474" max="9474" width="4.33203125" style="310" customWidth="1"/>
    <col min="9475" max="9475" width="5.5" style="310" customWidth="1"/>
    <col min="9476" max="9478" width="12.5" style="310" customWidth="1"/>
    <col min="9479" max="9479" width="4.33203125" style="310" customWidth="1"/>
    <col min="9480" max="9480" width="23" style="310" customWidth="1"/>
    <col min="9481" max="9482" width="12.5" style="310" customWidth="1"/>
    <col min="9483" max="9498" width="0" style="310" hidden="1" customWidth="1"/>
    <col min="9499" max="9728" width="9.33203125" style="310"/>
    <col min="9729" max="9729" width="2" style="310" customWidth="1"/>
    <col min="9730" max="9730" width="4.33203125" style="310" customWidth="1"/>
    <col min="9731" max="9731" width="5.5" style="310" customWidth="1"/>
    <col min="9732" max="9734" width="12.5" style="310" customWidth="1"/>
    <col min="9735" max="9735" width="4.33203125" style="310" customWidth="1"/>
    <col min="9736" max="9736" width="23" style="310" customWidth="1"/>
    <col min="9737" max="9738" width="12.5" style="310" customWidth="1"/>
    <col min="9739" max="9754" width="0" style="310" hidden="1" customWidth="1"/>
    <col min="9755" max="9984" width="9.33203125" style="310"/>
    <col min="9985" max="9985" width="2" style="310" customWidth="1"/>
    <col min="9986" max="9986" width="4.33203125" style="310" customWidth="1"/>
    <col min="9987" max="9987" width="5.5" style="310" customWidth="1"/>
    <col min="9988" max="9990" width="12.5" style="310" customWidth="1"/>
    <col min="9991" max="9991" width="4.33203125" style="310" customWidth="1"/>
    <col min="9992" max="9992" width="23" style="310" customWidth="1"/>
    <col min="9993" max="9994" width="12.5" style="310" customWidth="1"/>
    <col min="9995" max="10010" width="0" style="310" hidden="1" customWidth="1"/>
    <col min="10011" max="10240" width="9.33203125" style="310"/>
    <col min="10241" max="10241" width="2" style="310" customWidth="1"/>
    <col min="10242" max="10242" width="4.33203125" style="310" customWidth="1"/>
    <col min="10243" max="10243" width="5.5" style="310" customWidth="1"/>
    <col min="10244" max="10246" width="12.5" style="310" customWidth="1"/>
    <col min="10247" max="10247" width="4.33203125" style="310" customWidth="1"/>
    <col min="10248" max="10248" width="23" style="310" customWidth="1"/>
    <col min="10249" max="10250" width="12.5" style="310" customWidth="1"/>
    <col min="10251" max="10266" width="0" style="310" hidden="1" customWidth="1"/>
    <col min="10267" max="10496" width="9.33203125" style="310"/>
    <col min="10497" max="10497" width="2" style="310" customWidth="1"/>
    <col min="10498" max="10498" width="4.33203125" style="310" customWidth="1"/>
    <col min="10499" max="10499" width="5.5" style="310" customWidth="1"/>
    <col min="10500" max="10502" width="12.5" style="310" customWidth="1"/>
    <col min="10503" max="10503" width="4.33203125" style="310" customWidth="1"/>
    <col min="10504" max="10504" width="23" style="310" customWidth="1"/>
    <col min="10505" max="10506" width="12.5" style="310" customWidth="1"/>
    <col min="10507" max="10522" width="0" style="310" hidden="1" customWidth="1"/>
    <col min="10523" max="10752" width="9.33203125" style="310"/>
    <col min="10753" max="10753" width="2" style="310" customWidth="1"/>
    <col min="10754" max="10754" width="4.33203125" style="310" customWidth="1"/>
    <col min="10755" max="10755" width="5.5" style="310" customWidth="1"/>
    <col min="10756" max="10758" width="12.5" style="310" customWidth="1"/>
    <col min="10759" max="10759" width="4.33203125" style="310" customWidth="1"/>
    <col min="10760" max="10760" width="23" style="310" customWidth="1"/>
    <col min="10761" max="10762" width="12.5" style="310" customWidth="1"/>
    <col min="10763" max="10778" width="0" style="310" hidden="1" customWidth="1"/>
    <col min="10779" max="11008" width="9.33203125" style="310"/>
    <col min="11009" max="11009" width="2" style="310" customWidth="1"/>
    <col min="11010" max="11010" width="4.33203125" style="310" customWidth="1"/>
    <col min="11011" max="11011" width="5.5" style="310" customWidth="1"/>
    <col min="11012" max="11014" width="12.5" style="310" customWidth="1"/>
    <col min="11015" max="11015" width="4.33203125" style="310" customWidth="1"/>
    <col min="11016" max="11016" width="23" style="310" customWidth="1"/>
    <col min="11017" max="11018" width="12.5" style="310" customWidth="1"/>
    <col min="11019" max="11034" width="0" style="310" hidden="1" customWidth="1"/>
    <col min="11035" max="11264" width="9.33203125" style="310"/>
    <col min="11265" max="11265" width="2" style="310" customWidth="1"/>
    <col min="11266" max="11266" width="4.33203125" style="310" customWidth="1"/>
    <col min="11267" max="11267" width="5.5" style="310" customWidth="1"/>
    <col min="11268" max="11270" width="12.5" style="310" customWidth="1"/>
    <col min="11271" max="11271" width="4.33203125" style="310" customWidth="1"/>
    <col min="11272" max="11272" width="23" style="310" customWidth="1"/>
    <col min="11273" max="11274" width="12.5" style="310" customWidth="1"/>
    <col min="11275" max="11290" width="0" style="310" hidden="1" customWidth="1"/>
    <col min="11291" max="11520" width="9.33203125" style="310"/>
    <col min="11521" max="11521" width="2" style="310" customWidth="1"/>
    <col min="11522" max="11522" width="4.33203125" style="310" customWidth="1"/>
    <col min="11523" max="11523" width="5.5" style="310" customWidth="1"/>
    <col min="11524" max="11526" width="12.5" style="310" customWidth="1"/>
    <col min="11527" max="11527" width="4.33203125" style="310" customWidth="1"/>
    <col min="11528" max="11528" width="23" style="310" customWidth="1"/>
    <col min="11529" max="11530" width="12.5" style="310" customWidth="1"/>
    <col min="11531" max="11546" width="0" style="310" hidden="1" customWidth="1"/>
    <col min="11547" max="11776" width="9.33203125" style="310"/>
    <col min="11777" max="11777" width="2" style="310" customWidth="1"/>
    <col min="11778" max="11778" width="4.33203125" style="310" customWidth="1"/>
    <col min="11779" max="11779" width="5.5" style="310" customWidth="1"/>
    <col min="11780" max="11782" width="12.5" style="310" customWidth="1"/>
    <col min="11783" max="11783" width="4.33203125" style="310" customWidth="1"/>
    <col min="11784" max="11784" width="23" style="310" customWidth="1"/>
    <col min="11785" max="11786" width="12.5" style="310" customWidth="1"/>
    <col min="11787" max="11802" width="0" style="310" hidden="1" customWidth="1"/>
    <col min="11803" max="12032" width="9.33203125" style="310"/>
    <col min="12033" max="12033" width="2" style="310" customWidth="1"/>
    <col min="12034" max="12034" width="4.33203125" style="310" customWidth="1"/>
    <col min="12035" max="12035" width="5.5" style="310" customWidth="1"/>
    <col min="12036" max="12038" width="12.5" style="310" customWidth="1"/>
    <col min="12039" max="12039" width="4.33203125" style="310" customWidth="1"/>
    <col min="12040" max="12040" width="23" style="310" customWidth="1"/>
    <col min="12041" max="12042" width="12.5" style="310" customWidth="1"/>
    <col min="12043" max="12058" width="0" style="310" hidden="1" customWidth="1"/>
    <col min="12059" max="12288" width="9.33203125" style="310"/>
    <col min="12289" max="12289" width="2" style="310" customWidth="1"/>
    <col min="12290" max="12290" width="4.33203125" style="310" customWidth="1"/>
    <col min="12291" max="12291" width="5.5" style="310" customWidth="1"/>
    <col min="12292" max="12294" width="12.5" style="310" customWidth="1"/>
    <col min="12295" max="12295" width="4.33203125" style="310" customWidth="1"/>
    <col min="12296" max="12296" width="23" style="310" customWidth="1"/>
    <col min="12297" max="12298" width="12.5" style="310" customWidth="1"/>
    <col min="12299" max="12314" width="0" style="310" hidden="1" customWidth="1"/>
    <col min="12315" max="12544" width="9.33203125" style="310"/>
    <col min="12545" max="12545" width="2" style="310" customWidth="1"/>
    <col min="12546" max="12546" width="4.33203125" style="310" customWidth="1"/>
    <col min="12547" max="12547" width="5.5" style="310" customWidth="1"/>
    <col min="12548" max="12550" width="12.5" style="310" customWidth="1"/>
    <col min="12551" max="12551" width="4.33203125" style="310" customWidth="1"/>
    <col min="12552" max="12552" width="23" style="310" customWidth="1"/>
    <col min="12553" max="12554" width="12.5" style="310" customWidth="1"/>
    <col min="12555" max="12570" width="0" style="310" hidden="1" customWidth="1"/>
    <col min="12571" max="12800" width="9.33203125" style="310"/>
    <col min="12801" max="12801" width="2" style="310" customWidth="1"/>
    <col min="12802" max="12802" width="4.33203125" style="310" customWidth="1"/>
    <col min="12803" max="12803" width="5.5" style="310" customWidth="1"/>
    <col min="12804" max="12806" width="12.5" style="310" customWidth="1"/>
    <col min="12807" max="12807" width="4.33203125" style="310" customWidth="1"/>
    <col min="12808" max="12808" width="23" style="310" customWidth="1"/>
    <col min="12809" max="12810" width="12.5" style="310" customWidth="1"/>
    <col min="12811" max="12826" width="0" style="310" hidden="1" customWidth="1"/>
    <col min="12827" max="13056" width="9.33203125" style="310"/>
    <col min="13057" max="13057" width="2" style="310" customWidth="1"/>
    <col min="13058" max="13058" width="4.33203125" style="310" customWidth="1"/>
    <col min="13059" max="13059" width="5.5" style="310" customWidth="1"/>
    <col min="13060" max="13062" width="12.5" style="310" customWidth="1"/>
    <col min="13063" max="13063" width="4.33203125" style="310" customWidth="1"/>
    <col min="13064" max="13064" width="23" style="310" customWidth="1"/>
    <col min="13065" max="13066" width="12.5" style="310" customWidth="1"/>
    <col min="13067" max="13082" width="0" style="310" hidden="1" customWidth="1"/>
    <col min="13083" max="13312" width="9.33203125" style="310"/>
    <col min="13313" max="13313" width="2" style="310" customWidth="1"/>
    <col min="13314" max="13314" width="4.33203125" style="310" customWidth="1"/>
    <col min="13315" max="13315" width="5.5" style="310" customWidth="1"/>
    <col min="13316" max="13318" width="12.5" style="310" customWidth="1"/>
    <col min="13319" max="13319" width="4.33203125" style="310" customWidth="1"/>
    <col min="13320" max="13320" width="23" style="310" customWidth="1"/>
    <col min="13321" max="13322" width="12.5" style="310" customWidth="1"/>
    <col min="13323" max="13338" width="0" style="310" hidden="1" customWidth="1"/>
    <col min="13339" max="13568" width="9.33203125" style="310"/>
    <col min="13569" max="13569" width="2" style="310" customWidth="1"/>
    <col min="13570" max="13570" width="4.33203125" style="310" customWidth="1"/>
    <col min="13571" max="13571" width="5.5" style="310" customWidth="1"/>
    <col min="13572" max="13574" width="12.5" style="310" customWidth="1"/>
    <col min="13575" max="13575" width="4.33203125" style="310" customWidth="1"/>
    <col min="13576" max="13576" width="23" style="310" customWidth="1"/>
    <col min="13577" max="13578" width="12.5" style="310" customWidth="1"/>
    <col min="13579" max="13594" width="0" style="310" hidden="1" customWidth="1"/>
    <col min="13595" max="13824" width="9.33203125" style="310"/>
    <col min="13825" max="13825" width="2" style="310" customWidth="1"/>
    <col min="13826" max="13826" width="4.33203125" style="310" customWidth="1"/>
    <col min="13827" max="13827" width="5.5" style="310" customWidth="1"/>
    <col min="13828" max="13830" width="12.5" style="310" customWidth="1"/>
    <col min="13831" max="13831" width="4.33203125" style="310" customWidth="1"/>
    <col min="13832" max="13832" width="23" style="310" customWidth="1"/>
    <col min="13833" max="13834" width="12.5" style="310" customWidth="1"/>
    <col min="13835" max="13850" width="0" style="310" hidden="1" customWidth="1"/>
    <col min="13851" max="14080" width="9.33203125" style="310"/>
    <col min="14081" max="14081" width="2" style="310" customWidth="1"/>
    <col min="14082" max="14082" width="4.33203125" style="310" customWidth="1"/>
    <col min="14083" max="14083" width="5.5" style="310" customWidth="1"/>
    <col min="14084" max="14086" width="12.5" style="310" customWidth="1"/>
    <col min="14087" max="14087" width="4.33203125" style="310" customWidth="1"/>
    <col min="14088" max="14088" width="23" style="310" customWidth="1"/>
    <col min="14089" max="14090" width="12.5" style="310" customWidth="1"/>
    <col min="14091" max="14106" width="0" style="310" hidden="1" customWidth="1"/>
    <col min="14107" max="14336" width="9.33203125" style="310"/>
    <col min="14337" max="14337" width="2" style="310" customWidth="1"/>
    <col min="14338" max="14338" width="4.33203125" style="310" customWidth="1"/>
    <col min="14339" max="14339" width="5.5" style="310" customWidth="1"/>
    <col min="14340" max="14342" width="12.5" style="310" customWidth="1"/>
    <col min="14343" max="14343" width="4.33203125" style="310" customWidth="1"/>
    <col min="14344" max="14344" width="23" style="310" customWidth="1"/>
    <col min="14345" max="14346" width="12.5" style="310" customWidth="1"/>
    <col min="14347" max="14362" width="0" style="310" hidden="1" customWidth="1"/>
    <col min="14363" max="14592" width="9.33203125" style="310"/>
    <col min="14593" max="14593" width="2" style="310" customWidth="1"/>
    <col min="14594" max="14594" width="4.33203125" style="310" customWidth="1"/>
    <col min="14595" max="14595" width="5.5" style="310" customWidth="1"/>
    <col min="14596" max="14598" width="12.5" style="310" customWidth="1"/>
    <col min="14599" max="14599" width="4.33203125" style="310" customWidth="1"/>
    <col min="14600" max="14600" width="23" style="310" customWidth="1"/>
    <col min="14601" max="14602" width="12.5" style="310" customWidth="1"/>
    <col min="14603" max="14618" width="0" style="310" hidden="1" customWidth="1"/>
    <col min="14619" max="14848" width="9.33203125" style="310"/>
    <col min="14849" max="14849" width="2" style="310" customWidth="1"/>
    <col min="14850" max="14850" width="4.33203125" style="310" customWidth="1"/>
    <col min="14851" max="14851" width="5.5" style="310" customWidth="1"/>
    <col min="14852" max="14854" width="12.5" style="310" customWidth="1"/>
    <col min="14855" max="14855" width="4.33203125" style="310" customWidth="1"/>
    <col min="14856" max="14856" width="23" style="310" customWidth="1"/>
    <col min="14857" max="14858" width="12.5" style="310" customWidth="1"/>
    <col min="14859" max="14874" width="0" style="310" hidden="1" customWidth="1"/>
    <col min="14875" max="15104" width="9.33203125" style="310"/>
    <col min="15105" max="15105" width="2" style="310" customWidth="1"/>
    <col min="15106" max="15106" width="4.33203125" style="310" customWidth="1"/>
    <col min="15107" max="15107" width="5.5" style="310" customWidth="1"/>
    <col min="15108" max="15110" width="12.5" style="310" customWidth="1"/>
    <col min="15111" max="15111" width="4.33203125" style="310" customWidth="1"/>
    <col min="15112" max="15112" width="23" style="310" customWidth="1"/>
    <col min="15113" max="15114" width="12.5" style="310" customWidth="1"/>
    <col min="15115" max="15130" width="0" style="310" hidden="1" customWidth="1"/>
    <col min="15131" max="15360" width="9.33203125" style="310"/>
    <col min="15361" max="15361" width="2" style="310" customWidth="1"/>
    <col min="15362" max="15362" width="4.33203125" style="310" customWidth="1"/>
    <col min="15363" max="15363" width="5.5" style="310" customWidth="1"/>
    <col min="15364" max="15366" width="12.5" style="310" customWidth="1"/>
    <col min="15367" max="15367" width="4.33203125" style="310" customWidth="1"/>
    <col min="15368" max="15368" width="23" style="310" customWidth="1"/>
    <col min="15369" max="15370" width="12.5" style="310" customWidth="1"/>
    <col min="15371" max="15386" width="0" style="310" hidden="1" customWidth="1"/>
    <col min="15387" max="15616" width="9.33203125" style="310"/>
    <col min="15617" max="15617" width="2" style="310" customWidth="1"/>
    <col min="15618" max="15618" width="4.33203125" style="310" customWidth="1"/>
    <col min="15619" max="15619" width="5.5" style="310" customWidth="1"/>
    <col min="15620" max="15622" width="12.5" style="310" customWidth="1"/>
    <col min="15623" max="15623" width="4.33203125" style="310" customWidth="1"/>
    <col min="15624" max="15624" width="23" style="310" customWidth="1"/>
    <col min="15625" max="15626" width="12.5" style="310" customWidth="1"/>
    <col min="15627" max="15642" width="0" style="310" hidden="1" customWidth="1"/>
    <col min="15643" max="15872" width="9.33203125" style="310"/>
    <col min="15873" max="15873" width="2" style="310" customWidth="1"/>
    <col min="15874" max="15874" width="4.33203125" style="310" customWidth="1"/>
    <col min="15875" max="15875" width="5.5" style="310" customWidth="1"/>
    <col min="15876" max="15878" width="12.5" style="310" customWidth="1"/>
    <col min="15879" max="15879" width="4.33203125" style="310" customWidth="1"/>
    <col min="15880" max="15880" width="23" style="310" customWidth="1"/>
    <col min="15881" max="15882" width="12.5" style="310" customWidth="1"/>
    <col min="15883" max="15898" width="0" style="310" hidden="1" customWidth="1"/>
    <col min="15899" max="16128" width="9.33203125" style="310"/>
    <col min="16129" max="16129" width="2" style="310" customWidth="1"/>
    <col min="16130" max="16130" width="4.33203125" style="310" customWidth="1"/>
    <col min="16131" max="16131" width="5.5" style="310" customWidth="1"/>
    <col min="16132" max="16134" width="12.5" style="310" customWidth="1"/>
    <col min="16135" max="16135" width="4.33203125" style="310" customWidth="1"/>
    <col min="16136" max="16136" width="23" style="310" customWidth="1"/>
    <col min="16137" max="16138" width="12.5" style="310" customWidth="1"/>
    <col min="16139" max="16154" width="0" style="310" hidden="1" customWidth="1"/>
    <col min="16155" max="16384" width="9.33203125" style="310"/>
  </cols>
  <sheetData>
    <row r="1" spans="1:23" ht="27.95" customHeight="1" thickBot="1">
      <c r="A1" s="307"/>
      <c r="B1" s="308"/>
      <c r="C1" s="308"/>
      <c r="D1" s="308"/>
      <c r="E1" s="308"/>
      <c r="F1" s="309" t="s">
        <v>1841</v>
      </c>
      <c r="G1" s="308"/>
      <c r="H1" s="308"/>
      <c r="I1" s="308"/>
      <c r="J1" s="308"/>
      <c r="W1" s="310">
        <v>30.126000000000001</v>
      </c>
    </row>
    <row r="2" spans="1:23" ht="24.75" customHeight="1" thickTop="1">
      <c r="A2" s="311"/>
      <c r="B2" s="1524" t="s">
        <v>1842</v>
      </c>
      <c r="C2" s="1525"/>
      <c r="D2" s="1525"/>
      <c r="E2" s="1525"/>
      <c r="F2" s="1526"/>
      <c r="G2" s="312" t="s">
        <v>1843</v>
      </c>
      <c r="H2" s="313"/>
      <c r="I2" s="313"/>
      <c r="J2" s="314"/>
    </row>
    <row r="3" spans="1:23" ht="26.25" customHeight="1">
      <c r="A3" s="311"/>
      <c r="B3" s="1527" t="s">
        <v>1844</v>
      </c>
      <c r="C3" s="1528"/>
      <c r="D3" s="1528"/>
      <c r="E3" s="1528"/>
      <c r="F3" s="1529"/>
      <c r="G3" s="315" t="s">
        <v>1845</v>
      </c>
      <c r="H3" s="316"/>
      <c r="I3" s="316"/>
      <c r="J3" s="317"/>
    </row>
    <row r="4" spans="1:23" ht="15" customHeight="1">
      <c r="A4" s="311"/>
      <c r="B4" s="1530" t="s">
        <v>1846</v>
      </c>
      <c r="C4" s="1531"/>
      <c r="D4" s="1531"/>
      <c r="E4" s="1531"/>
      <c r="F4" s="316"/>
      <c r="G4" s="316"/>
      <c r="H4" s="316"/>
      <c r="I4" s="316"/>
      <c r="J4" s="317"/>
    </row>
    <row r="5" spans="1:23" ht="15" customHeight="1" thickBot="1">
      <c r="A5" s="311"/>
      <c r="B5" s="318" t="s">
        <v>1847</v>
      </c>
      <c r="C5" s="316"/>
      <c r="D5" s="316"/>
      <c r="E5" s="316"/>
      <c r="F5" s="315" t="s">
        <v>1848</v>
      </c>
      <c r="G5" s="316"/>
      <c r="H5" s="316"/>
      <c r="I5" s="315" t="s">
        <v>1849</v>
      </c>
      <c r="J5" s="1353" t="s">
        <v>2757</v>
      </c>
    </row>
    <row r="6" spans="1:23" ht="15" customHeight="1" thickTop="1">
      <c r="A6" s="311"/>
      <c r="B6" s="319" t="s">
        <v>2743</v>
      </c>
      <c r="C6" s="320"/>
      <c r="D6" s="320"/>
      <c r="E6" s="320"/>
      <c r="F6" s="320"/>
      <c r="G6" s="321" t="s">
        <v>1850</v>
      </c>
      <c r="H6" s="320"/>
      <c r="I6" s="320"/>
      <c r="J6" s="322"/>
    </row>
    <row r="7" spans="1:23" ht="15" customHeight="1">
      <c r="A7" s="311"/>
      <c r="B7" s="323"/>
      <c r="C7" s="316"/>
      <c r="D7" s="316"/>
      <c r="E7" s="316"/>
      <c r="F7" s="316"/>
      <c r="G7" s="315" t="s">
        <v>1851</v>
      </c>
      <c r="H7" s="316"/>
      <c r="I7" s="316"/>
      <c r="J7" s="317"/>
    </row>
    <row r="8" spans="1:23" ht="15" customHeight="1">
      <c r="A8" s="311"/>
      <c r="B8" s="318" t="s">
        <v>1852</v>
      </c>
      <c r="C8" s="316"/>
      <c r="D8" s="316"/>
      <c r="E8" s="316"/>
      <c r="F8" s="316"/>
      <c r="G8" s="315" t="s">
        <v>1850</v>
      </c>
      <c r="H8" s="316"/>
      <c r="I8" s="316"/>
      <c r="J8" s="317"/>
    </row>
    <row r="9" spans="1:23" ht="15" customHeight="1">
      <c r="A9" s="311"/>
      <c r="B9" s="323"/>
      <c r="C9" s="316"/>
      <c r="D9" s="316"/>
      <c r="E9" s="316"/>
      <c r="F9" s="316"/>
      <c r="G9" s="315" t="s">
        <v>1851</v>
      </c>
      <c r="H9" s="316"/>
      <c r="I9" s="316"/>
      <c r="J9" s="317"/>
    </row>
    <row r="10" spans="1:23" ht="15" customHeight="1">
      <c r="A10" s="311"/>
      <c r="B10" s="318" t="s">
        <v>1679</v>
      </c>
      <c r="C10" s="316"/>
      <c r="D10" s="316"/>
      <c r="E10" s="316"/>
      <c r="F10" s="316"/>
      <c r="G10" s="315" t="s">
        <v>1850</v>
      </c>
      <c r="H10" s="316"/>
      <c r="I10" s="316"/>
      <c r="J10" s="317"/>
    </row>
    <row r="11" spans="1:23" ht="15" customHeight="1" thickBot="1">
      <c r="A11" s="311"/>
      <c r="B11" s="323"/>
      <c r="C11" s="316"/>
      <c r="D11" s="316"/>
      <c r="E11" s="316"/>
      <c r="F11" s="316"/>
      <c r="G11" s="315" t="s">
        <v>1851</v>
      </c>
      <c r="H11" s="316"/>
      <c r="I11" s="316"/>
      <c r="J11" s="317"/>
    </row>
    <row r="12" spans="1:23" ht="15" customHeight="1" thickTop="1">
      <c r="A12" s="311"/>
      <c r="B12" s="324"/>
      <c r="C12" s="320"/>
      <c r="D12" s="320"/>
      <c r="E12" s="320"/>
      <c r="F12" s="320"/>
      <c r="G12" s="320"/>
      <c r="H12" s="320"/>
      <c r="I12" s="320"/>
      <c r="J12" s="322"/>
    </row>
    <row r="13" spans="1:23" ht="15" customHeight="1">
      <c r="A13" s="311"/>
      <c r="B13" s="323"/>
      <c r="C13" s="316"/>
      <c r="D13" s="316"/>
      <c r="E13" s="316"/>
      <c r="F13" s="316"/>
      <c r="G13" s="316"/>
      <c r="H13" s="316"/>
      <c r="I13" s="316"/>
      <c r="J13" s="317"/>
    </row>
    <row r="14" spans="1:23" ht="15" customHeight="1" thickBot="1">
      <c r="A14" s="311"/>
      <c r="B14" s="323"/>
      <c r="C14" s="316"/>
      <c r="D14" s="316"/>
      <c r="E14" s="316"/>
      <c r="F14" s="316"/>
      <c r="G14" s="316"/>
      <c r="H14" s="316"/>
      <c r="I14" s="316"/>
      <c r="J14" s="317"/>
    </row>
    <row r="15" spans="1:23" ht="15" customHeight="1" thickTop="1">
      <c r="A15" s="311"/>
      <c r="B15" s="325" t="s">
        <v>1853</v>
      </c>
      <c r="C15" s="326" t="s">
        <v>1854</v>
      </c>
      <c r="D15" s="326" t="s">
        <v>1855</v>
      </c>
      <c r="E15" s="326" t="s">
        <v>1856</v>
      </c>
      <c r="F15" s="327" t="s">
        <v>1857</v>
      </c>
      <c r="G15" s="328" t="s">
        <v>1858</v>
      </c>
      <c r="H15" s="329" t="s">
        <v>1859</v>
      </c>
      <c r="I15" s="320"/>
      <c r="J15" s="322"/>
    </row>
    <row r="16" spans="1:23" ht="15" customHeight="1">
      <c r="A16" s="311"/>
      <c r="B16" s="330">
        <v>1</v>
      </c>
      <c r="C16" s="331" t="s">
        <v>1860</v>
      </c>
      <c r="D16" s="332"/>
      <c r="E16" s="332"/>
      <c r="F16" s="333"/>
      <c r="G16" s="334">
        <v>6</v>
      </c>
      <c r="H16" s="335" t="s">
        <v>1861</v>
      </c>
      <c r="I16" s="336"/>
      <c r="J16" s="337"/>
    </row>
    <row r="17" spans="1:26" ht="15" customHeight="1">
      <c r="A17" s="311"/>
      <c r="B17" s="334">
        <v>2</v>
      </c>
      <c r="C17" s="338" t="s">
        <v>1862</v>
      </c>
      <c r="D17" s="339"/>
      <c r="E17" s="339"/>
      <c r="F17" s="340"/>
      <c r="G17" s="334">
        <v>7</v>
      </c>
      <c r="H17" s="335" t="s">
        <v>1863</v>
      </c>
      <c r="I17" s="336"/>
      <c r="J17" s="337"/>
    </row>
    <row r="18" spans="1:26" ht="15" customHeight="1">
      <c r="A18" s="311"/>
      <c r="B18" s="334">
        <v>3</v>
      </c>
      <c r="C18" s="338" t="s">
        <v>1864</v>
      </c>
      <c r="D18" s="339"/>
      <c r="E18" s="339"/>
      <c r="F18" s="340"/>
      <c r="G18" s="334">
        <v>8</v>
      </c>
      <c r="H18" s="335" t="s">
        <v>1865</v>
      </c>
      <c r="I18" s="336"/>
      <c r="J18" s="337"/>
    </row>
    <row r="19" spans="1:26" ht="15" customHeight="1">
      <c r="A19" s="311"/>
      <c r="B19" s="334">
        <v>4</v>
      </c>
      <c r="C19" s="341"/>
      <c r="D19" s="339"/>
      <c r="E19" s="339"/>
      <c r="F19" s="340"/>
      <c r="G19" s="334">
        <v>9</v>
      </c>
      <c r="H19" s="342"/>
      <c r="I19" s="336"/>
      <c r="J19" s="343"/>
    </row>
    <row r="20" spans="1:26" ht="15" customHeight="1" thickBot="1">
      <c r="A20" s="311"/>
      <c r="B20" s="334">
        <v>5</v>
      </c>
      <c r="C20" s="344" t="s">
        <v>1691</v>
      </c>
      <c r="D20" s="345"/>
      <c r="E20" s="346"/>
      <c r="F20" s="347"/>
      <c r="G20" s="334">
        <v>10</v>
      </c>
      <c r="H20" s="335" t="s">
        <v>1691</v>
      </c>
      <c r="I20" s="348"/>
      <c r="J20" s="349"/>
    </row>
    <row r="21" spans="1:26" ht="15" customHeight="1" thickTop="1">
      <c r="A21" s="311"/>
      <c r="B21" s="350" t="s">
        <v>1866</v>
      </c>
      <c r="C21" s="329" t="s">
        <v>1867</v>
      </c>
      <c r="D21" s="351"/>
      <c r="E21" s="351"/>
      <c r="F21" s="352"/>
      <c r="G21" s="350" t="s">
        <v>1868</v>
      </c>
      <c r="H21" s="329" t="s">
        <v>1867</v>
      </c>
      <c r="I21" s="320"/>
      <c r="J21" s="353"/>
    </row>
    <row r="22" spans="1:26" ht="15" customHeight="1">
      <c r="A22" s="311"/>
      <c r="B22" s="334">
        <v>11</v>
      </c>
      <c r="C22" s="335" t="s">
        <v>1869</v>
      </c>
      <c r="D22" s="354"/>
      <c r="E22" s="355" t="s">
        <v>1870</v>
      </c>
      <c r="F22" s="340"/>
      <c r="G22" s="334">
        <v>16</v>
      </c>
      <c r="H22" s="335" t="s">
        <v>1871</v>
      </c>
      <c r="I22" s="356" t="s">
        <v>1870</v>
      </c>
      <c r="J22" s="337"/>
      <c r="U22" s="310">
        <v>1</v>
      </c>
      <c r="V22" s="310">
        <v>1</v>
      </c>
      <c r="W22" s="310">
        <v>1</v>
      </c>
      <c r="X22" s="310">
        <v>1</v>
      </c>
      <c r="Y22" s="310">
        <v>1</v>
      </c>
      <c r="Z22" s="310">
        <v>1</v>
      </c>
    </row>
    <row r="23" spans="1:26" ht="15" customHeight="1">
      <c r="A23" s="311"/>
      <c r="B23" s="334">
        <v>12</v>
      </c>
      <c r="C23" s="335" t="s">
        <v>1872</v>
      </c>
      <c r="D23" s="354"/>
      <c r="E23" s="355" t="s">
        <v>1873</v>
      </c>
      <c r="F23" s="340"/>
      <c r="G23" s="334">
        <v>17</v>
      </c>
      <c r="H23" s="335" t="s">
        <v>1874</v>
      </c>
      <c r="I23" s="356" t="s">
        <v>1870</v>
      </c>
      <c r="J23" s="337"/>
      <c r="U23" s="310">
        <v>1</v>
      </c>
      <c r="V23" s="310">
        <v>1</v>
      </c>
      <c r="W23" s="310">
        <v>0</v>
      </c>
      <c r="X23" s="310">
        <v>1</v>
      </c>
      <c r="Y23" s="310">
        <v>1</v>
      </c>
      <c r="Z23" s="310">
        <v>1</v>
      </c>
    </row>
    <row r="24" spans="1:26" ht="15" customHeight="1">
      <c r="A24" s="311"/>
      <c r="B24" s="334">
        <v>13</v>
      </c>
      <c r="C24" s="335" t="s">
        <v>1875</v>
      </c>
      <c r="D24" s="354"/>
      <c r="E24" s="355" t="s">
        <v>1870</v>
      </c>
      <c r="F24" s="340"/>
      <c r="G24" s="334">
        <v>18</v>
      </c>
      <c r="H24" s="335" t="s">
        <v>1876</v>
      </c>
      <c r="I24" s="356" t="s">
        <v>1873</v>
      </c>
      <c r="J24" s="337"/>
      <c r="U24" s="310">
        <v>1</v>
      </c>
      <c r="V24" s="310">
        <v>1</v>
      </c>
      <c r="W24" s="310">
        <v>1</v>
      </c>
      <c r="X24" s="310">
        <v>1</v>
      </c>
      <c r="Y24" s="310">
        <v>1</v>
      </c>
      <c r="Z24" s="310">
        <v>0</v>
      </c>
    </row>
    <row r="25" spans="1:26" ht="15" customHeight="1">
      <c r="A25" s="311"/>
      <c r="B25" s="334">
        <v>14</v>
      </c>
      <c r="C25" s="342"/>
      <c r="D25" s="354"/>
      <c r="E25" s="357"/>
      <c r="F25" s="358"/>
      <c r="G25" s="334">
        <v>19</v>
      </c>
      <c r="H25" s="342"/>
      <c r="I25" s="336"/>
      <c r="J25" s="343"/>
    </row>
    <row r="26" spans="1:26" ht="15" customHeight="1" thickBot="1">
      <c r="A26" s="311"/>
      <c r="B26" s="334">
        <v>15</v>
      </c>
      <c r="C26" s="335"/>
      <c r="D26" s="354"/>
      <c r="E26" s="357"/>
      <c r="F26" s="349"/>
      <c r="G26" s="334">
        <v>20</v>
      </c>
      <c r="H26" s="335" t="s">
        <v>1691</v>
      </c>
      <c r="I26" s="348"/>
      <c r="J26" s="349"/>
    </row>
    <row r="27" spans="1:26" ht="15" customHeight="1" thickTop="1">
      <c r="A27" s="311"/>
      <c r="B27" s="359"/>
      <c r="C27" s="360" t="s">
        <v>1877</v>
      </c>
      <c r="D27" s="361"/>
      <c r="E27" s="362"/>
      <c r="F27" s="363"/>
      <c r="G27" s="325" t="s">
        <v>1878</v>
      </c>
      <c r="H27" s="364" t="s">
        <v>1671</v>
      </c>
      <c r="I27" s="313"/>
      <c r="J27" s="365"/>
    </row>
    <row r="28" spans="1:26" ht="15" customHeight="1">
      <c r="A28" s="311"/>
      <c r="B28" s="366"/>
      <c r="C28" s="307"/>
      <c r="D28" s="367"/>
      <c r="E28" s="368"/>
      <c r="F28" s="311"/>
      <c r="G28" s="330">
        <v>21</v>
      </c>
      <c r="H28" s="369" t="s">
        <v>1879</v>
      </c>
      <c r="I28" s="370"/>
      <c r="J28" s="333"/>
    </row>
    <row r="29" spans="1:26" ht="15" customHeight="1">
      <c r="A29" s="311"/>
      <c r="B29" s="371"/>
      <c r="C29" s="308"/>
      <c r="D29" s="372"/>
      <c r="E29" s="368"/>
      <c r="F29" s="311"/>
      <c r="G29" s="334">
        <v>22</v>
      </c>
      <c r="H29" s="335" t="s">
        <v>1880</v>
      </c>
      <c r="I29" s="355"/>
      <c r="J29" s="337"/>
    </row>
    <row r="30" spans="1:26" ht="15" customHeight="1">
      <c r="A30" s="311"/>
      <c r="B30" s="323"/>
      <c r="C30" s="316"/>
      <c r="D30" s="336"/>
      <c r="E30" s="368"/>
      <c r="F30" s="311"/>
      <c r="G30" s="334">
        <v>23</v>
      </c>
      <c r="H30" s="335" t="s">
        <v>1881</v>
      </c>
      <c r="I30" s="355"/>
      <c r="J30" s="337"/>
    </row>
    <row r="31" spans="1:26" ht="15" customHeight="1">
      <c r="A31" s="311"/>
      <c r="B31" s="373"/>
      <c r="C31" s="374"/>
      <c r="D31" s="375"/>
      <c r="E31" s="368"/>
      <c r="F31" s="311"/>
      <c r="G31" s="330">
        <v>24</v>
      </c>
      <c r="H31" s="369" t="s">
        <v>1691</v>
      </c>
      <c r="I31" s="376"/>
      <c r="J31" s="377"/>
    </row>
    <row r="32" spans="1:26" ht="15" customHeight="1" thickBot="1">
      <c r="A32" s="311"/>
      <c r="B32" s="371"/>
      <c r="C32" s="308"/>
      <c r="D32" s="378"/>
      <c r="E32" s="379"/>
      <c r="F32" s="380"/>
      <c r="G32" s="334" t="s">
        <v>1882</v>
      </c>
      <c r="H32" s="342"/>
      <c r="I32" s="348"/>
      <c r="J32" s="343"/>
    </row>
    <row r="33" spans="1:10" ht="15" customHeight="1" thickTop="1">
      <c r="A33" s="311"/>
      <c r="B33" s="359"/>
      <c r="C33" s="381"/>
      <c r="D33" s="360" t="s">
        <v>1883</v>
      </c>
      <c r="E33" s="381"/>
      <c r="F33" s="381"/>
      <c r="G33" s="382">
        <v>26</v>
      </c>
      <c r="H33" s="360" t="s">
        <v>1884</v>
      </c>
      <c r="I33" s="381"/>
      <c r="J33" s="383"/>
    </row>
    <row r="34" spans="1:10" ht="15" customHeight="1">
      <c r="A34" s="311"/>
      <c r="B34" s="366"/>
      <c r="C34" s="307"/>
      <c r="D34" s="307"/>
      <c r="E34" s="307"/>
      <c r="F34" s="307"/>
      <c r="G34" s="307"/>
      <c r="H34" s="307"/>
      <c r="I34" s="307"/>
      <c r="J34" s="384"/>
    </row>
    <row r="35" spans="1:10" ht="15" customHeight="1">
      <c r="A35" s="311"/>
      <c r="B35" s="366"/>
      <c r="C35" s="307"/>
      <c r="D35" s="307"/>
      <c r="E35" s="307"/>
      <c r="F35" s="307"/>
      <c r="G35" s="307"/>
      <c r="H35" s="307"/>
      <c r="I35" s="307"/>
      <c r="J35" s="384"/>
    </row>
    <row r="36" spans="1:10" ht="15" customHeight="1">
      <c r="A36" s="311"/>
      <c r="B36" s="366"/>
      <c r="C36" s="307"/>
      <c r="D36" s="307"/>
      <c r="E36" s="307"/>
      <c r="F36" s="307"/>
      <c r="G36" s="307"/>
      <c r="H36" s="307"/>
      <c r="I36" s="307"/>
      <c r="J36" s="384"/>
    </row>
    <row r="37" spans="1:10" ht="15" customHeight="1">
      <c r="A37" s="311"/>
      <c r="B37" s="366"/>
      <c r="C37" s="307"/>
      <c r="D37" s="307"/>
      <c r="E37" s="307"/>
      <c r="F37" s="307"/>
      <c r="G37" s="307"/>
      <c r="H37" s="307"/>
      <c r="I37" s="307"/>
      <c r="J37" s="384"/>
    </row>
    <row r="38" spans="1:10" ht="15" customHeight="1">
      <c r="A38" s="311"/>
      <c r="B38" s="366"/>
      <c r="C38" s="307"/>
      <c r="D38" s="307"/>
      <c r="E38" s="307"/>
      <c r="F38" s="307"/>
      <c r="G38" s="307"/>
      <c r="H38" s="307"/>
      <c r="I38" s="307"/>
      <c r="J38" s="384"/>
    </row>
    <row r="39" spans="1:10" ht="15" customHeight="1">
      <c r="A39" s="311"/>
      <c r="B39" s="366"/>
      <c r="C39" s="307"/>
      <c r="D39" s="307"/>
      <c r="E39" s="307"/>
      <c r="F39" s="307"/>
      <c r="G39" s="307"/>
      <c r="H39" s="307"/>
      <c r="I39" s="307"/>
      <c r="J39" s="384"/>
    </row>
    <row r="40" spans="1:10" ht="15" customHeight="1">
      <c r="A40" s="311"/>
      <c r="B40" s="366"/>
      <c r="C40" s="307"/>
      <c r="D40" s="307"/>
      <c r="E40" s="307"/>
      <c r="F40" s="307"/>
      <c r="G40" s="307"/>
      <c r="H40" s="307"/>
      <c r="I40" s="307"/>
      <c r="J40" s="384"/>
    </row>
    <row r="41" spans="1:10" ht="13.5" thickBot="1">
      <c r="A41" s="311"/>
      <c r="B41" s="371"/>
      <c r="C41" s="308"/>
      <c r="D41" s="308"/>
      <c r="E41" s="308"/>
      <c r="F41" s="308"/>
      <c r="G41" s="308"/>
      <c r="H41" s="308"/>
      <c r="I41" s="308"/>
      <c r="J41" s="385"/>
    </row>
    <row r="42" spans="1:10" ht="13.5" thickTop="1">
      <c r="A42" s="386"/>
      <c r="B42" s="387"/>
      <c r="C42" s="387"/>
      <c r="D42" s="387"/>
      <c r="E42" s="387"/>
      <c r="F42" s="387"/>
      <c r="G42" s="387"/>
      <c r="H42" s="387"/>
      <c r="I42" s="387"/>
      <c r="J42" s="387"/>
    </row>
  </sheetData>
  <mergeCells count="3">
    <mergeCell ref="B2:F2"/>
    <mergeCell ref="B3:F3"/>
    <mergeCell ref="B4:E4"/>
  </mergeCells>
  <pageMargins left="0.75" right="0.75" top="1" bottom="1" header="0.4921259845" footer="0.49212598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33</vt:i4>
      </vt:variant>
    </vt:vector>
  </HeadingPairs>
  <TitlesOfParts>
    <vt:vector size="58" baseType="lpstr">
      <vt:lpstr>Rekapitulácia stavby n</vt:lpstr>
      <vt:lpstr>Rek blok A n</vt:lpstr>
      <vt:lpstr>SO 101 - Zateplenie blok A n</vt:lpstr>
      <vt:lpstr>SO 102 - Zateplenie blok B n</vt:lpstr>
      <vt:lpstr>Kl blesk n</vt:lpstr>
      <vt:lpstr>Rek blesk n</vt:lpstr>
      <vt:lpstr>RZP blesk n</vt:lpstr>
      <vt:lpstr>RZP+Kl blok E n</vt:lpstr>
      <vt:lpstr>Kl ZTI n</vt:lpstr>
      <vt:lpstr>Rek ZTI n</vt:lpstr>
      <vt:lpstr>RZP ZTI n</vt:lpstr>
      <vt:lpstr>Kl ÚK n</vt:lpstr>
      <vt:lpstr>RZP ÚK n</vt:lpstr>
      <vt:lpstr>Kl VZT č.5 n</vt:lpstr>
      <vt:lpstr>RZP VZT č.5 n</vt:lpstr>
      <vt:lpstr>Kl VZT č.3 n</vt:lpstr>
      <vt:lpstr>RZP VZT č.3 n</vt:lpstr>
      <vt:lpstr>Kl VZT č.2 n</vt:lpstr>
      <vt:lpstr>RZP VZT č.2 n</vt:lpstr>
      <vt:lpstr>Kl VZT č.1 n</vt:lpstr>
      <vt:lpstr>RZP VZT č.1 n</vt:lpstr>
      <vt:lpstr>Kl VZT učební n</vt:lpstr>
      <vt:lpstr>Rek VZT učební n</vt:lpstr>
      <vt:lpstr>RZP VZT učební n</vt:lpstr>
      <vt:lpstr>M a D - ELI n</vt:lpstr>
      <vt:lpstr>'M a D - ELI n'!Názvy_tlače</vt:lpstr>
      <vt:lpstr>'Rek blesk n'!Názvy_tlače</vt:lpstr>
      <vt:lpstr>'Rek blok A n'!Názvy_tlače</vt:lpstr>
      <vt:lpstr>'Rekapitulácia stavby n'!Názvy_tlače</vt:lpstr>
      <vt:lpstr>'RZP blesk n'!Názvy_tlače</vt:lpstr>
      <vt:lpstr>'RZP ÚK n'!Názvy_tlače</vt:lpstr>
      <vt:lpstr>'RZP VZT č.1 n'!Názvy_tlače</vt:lpstr>
      <vt:lpstr>'RZP VZT č.2 n'!Názvy_tlače</vt:lpstr>
      <vt:lpstr>'RZP VZT č.3 n'!Názvy_tlače</vt:lpstr>
      <vt:lpstr>'RZP VZT č.5 n'!Názvy_tlače</vt:lpstr>
      <vt:lpstr>'RZP+Kl blok E n'!Názvy_tlače</vt:lpstr>
      <vt:lpstr>'SO 101 - Zateplenie blok A n'!Názvy_tlače</vt:lpstr>
      <vt:lpstr>'SO 102 - Zateplenie blok B n'!Názvy_tlače</vt:lpstr>
      <vt:lpstr>'Kl blesk n'!Oblasť_tlače</vt:lpstr>
      <vt:lpstr>'Kl VZT č.1 n'!Oblasť_tlače</vt:lpstr>
      <vt:lpstr>'Kl VZT č.2 n'!Oblasť_tlače</vt:lpstr>
      <vt:lpstr>'Kl VZT učební n'!Oblasť_tlače</vt:lpstr>
      <vt:lpstr>'M a D - ELI n'!Oblasť_tlače</vt:lpstr>
      <vt:lpstr>'Rek blesk n'!Oblasť_tlače</vt:lpstr>
      <vt:lpstr>'Rek blok A n'!Oblasť_tlače</vt:lpstr>
      <vt:lpstr>'Rek VZT učební n'!Oblasť_tlače</vt:lpstr>
      <vt:lpstr>'Rekapitulácia stavby n'!Oblasť_tlače</vt:lpstr>
      <vt:lpstr>'RZP blesk n'!Oblasť_tlače</vt:lpstr>
      <vt:lpstr>'RZP ÚK n'!Oblasť_tlače</vt:lpstr>
      <vt:lpstr>'RZP VZT č.1 n'!Oblasť_tlače</vt:lpstr>
      <vt:lpstr>'RZP VZT č.2 n'!Oblasť_tlače</vt:lpstr>
      <vt:lpstr>'RZP VZT č.3 n'!Oblasť_tlače</vt:lpstr>
      <vt:lpstr>'RZP VZT č.5 n'!Oblasť_tlače</vt:lpstr>
      <vt:lpstr>'RZP VZT učební n'!Oblasť_tlače</vt:lpstr>
      <vt:lpstr>'RZP ZTI n'!Oblasť_tlače</vt:lpstr>
      <vt:lpstr>'RZP+Kl blok E n'!Oblasť_tlače</vt:lpstr>
      <vt:lpstr>'SO 101 - Zateplenie blok A n'!Oblasť_tlače</vt:lpstr>
      <vt:lpstr>'SO 102 - Zateplenie blok B n'!Oblasť_tlače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DESKTOP-257U4MS\Szaricka</dc:creator>
  <cp:lastModifiedBy>Patrik Dinis</cp:lastModifiedBy>
  <cp:lastPrinted>2023-03-28T10:40:32Z</cp:lastPrinted>
  <dcterms:created xsi:type="dcterms:W3CDTF">2023-02-09T12:07:36Z</dcterms:created>
  <dcterms:modified xsi:type="dcterms:W3CDTF">2023-03-29T07:59:23Z</dcterms:modified>
</cp:coreProperties>
</file>