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lo\Desktop\plocha\UNB\Komplexná rekonštrukcia chladenia centrálnych\Na zverejnenie\"/>
    </mc:Choice>
  </mc:AlternateContent>
  <xr:revisionPtr revIDLastSave="0" documentId="13_ncr:1_{397C3EA0-6457-4CB6-A26F-A7397C372886}" xr6:coauthVersionLast="36" xr6:coauthVersionMax="36" xr10:uidLastSave="{00000000-0000-0000-0000-000000000000}"/>
  <bookViews>
    <workbookView xWindow="0" yWindow="0" windowWidth="28800" windowHeight="11625" tabRatio="500" xr2:uid="{00000000-000D-0000-FFFF-FFFF00000000}"/>
  </bookViews>
  <sheets>
    <sheet name="Rekapitulácia" sheetId="1" r:id="rId1"/>
    <sheet name="Demontáž a stavebné úp" sheetId="2" r:id="rId2"/>
    <sheet name="Stavebne_prace" sheetId="3" r:id="rId3"/>
    <sheet name="Nové zariadenia" sheetId="4" r:id="rId4"/>
    <sheet name="Armatúry" sheetId="5" r:id="rId5"/>
    <sheet name="Potrubná trasa" sheetId="6" r:id="rId6"/>
    <sheet name="Ostatné" sheetId="7" r:id="rId7"/>
  </sheets>
  <definedNames>
    <definedName name="_xlnm.Print_Area" localSheetId="4">Armatúry!$A$1:$L$57</definedName>
    <definedName name="_xlnm.Print_Area" localSheetId="1">'Demontáž a stavebné úp'!$A$1:$L$31</definedName>
    <definedName name="_xlnm.Print_Area" localSheetId="3">'Nové zariadenia'!$A$1:$L$119</definedName>
    <definedName name="_xlnm.Print_Area" localSheetId="6">Ostatné!$A$1:$L$36</definedName>
    <definedName name="_xlnm.Print_Area" localSheetId="5">'Potrubná trasa'!$A$1:$L$85</definedName>
    <definedName name="_xlnm.Print_Area" localSheetId="0">Rekapitulácia!$A$1:$G$31</definedName>
    <definedName name="_xlnm.Print_Area" localSheetId="2">Stavebne_prace!$A$1:$L$40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4" i="7" l="1"/>
  <c r="K34" i="7"/>
  <c r="J34" i="7"/>
  <c r="K32" i="7"/>
  <c r="L32" i="7" s="1"/>
  <c r="J32" i="7"/>
  <c r="K30" i="7"/>
  <c r="L30" i="7" s="1"/>
  <c r="J30" i="7"/>
  <c r="K28" i="7"/>
  <c r="L28" i="7" s="1"/>
  <c r="J28" i="7"/>
  <c r="L26" i="7"/>
  <c r="K26" i="7"/>
  <c r="J26" i="7"/>
  <c r="K24" i="7"/>
  <c r="L24" i="7" s="1"/>
  <c r="J24" i="7"/>
  <c r="K22" i="7"/>
  <c r="L22" i="7" s="1"/>
  <c r="J22" i="7"/>
  <c r="K20" i="7"/>
  <c r="L20" i="7" s="1"/>
  <c r="J20" i="7"/>
  <c r="L18" i="7"/>
  <c r="K18" i="7"/>
  <c r="J18" i="7"/>
  <c r="K16" i="7"/>
  <c r="L16" i="7" s="1"/>
  <c r="J16" i="7"/>
  <c r="K14" i="7"/>
  <c r="L14" i="7" s="1"/>
  <c r="J14" i="7"/>
  <c r="K12" i="7"/>
  <c r="L12" i="7" s="1"/>
  <c r="J12" i="7"/>
  <c r="J36" i="7" s="1"/>
  <c r="L10" i="7"/>
  <c r="L36" i="7" s="1"/>
  <c r="K10" i="7"/>
  <c r="K36" i="7" s="1"/>
  <c r="F27" i="1" s="1"/>
  <c r="G27" i="1" s="1"/>
  <c r="J10" i="7"/>
  <c r="K81" i="6"/>
  <c r="L81" i="6" s="1"/>
  <c r="J81" i="6"/>
  <c r="K80" i="6"/>
  <c r="L80" i="6" s="1"/>
  <c r="J80" i="6"/>
  <c r="L79" i="6"/>
  <c r="K79" i="6"/>
  <c r="J79" i="6"/>
  <c r="K78" i="6"/>
  <c r="L78" i="6" s="1"/>
  <c r="J78" i="6"/>
  <c r="K77" i="6"/>
  <c r="L77" i="6" s="1"/>
  <c r="J77" i="6"/>
  <c r="K76" i="6"/>
  <c r="L76" i="6" s="1"/>
  <c r="J76" i="6"/>
  <c r="G72" i="6"/>
  <c r="K72" i="6" s="1"/>
  <c r="L70" i="6"/>
  <c r="K70" i="6"/>
  <c r="J70" i="6"/>
  <c r="K69" i="6"/>
  <c r="L69" i="6" s="1"/>
  <c r="J69" i="6"/>
  <c r="K68" i="6"/>
  <c r="L68" i="6" s="1"/>
  <c r="J68" i="6"/>
  <c r="K67" i="6"/>
  <c r="L67" i="6" s="1"/>
  <c r="J67" i="6"/>
  <c r="L66" i="6"/>
  <c r="K66" i="6"/>
  <c r="J66" i="6"/>
  <c r="K65" i="6"/>
  <c r="L65" i="6" s="1"/>
  <c r="J65" i="6"/>
  <c r="K63" i="6"/>
  <c r="L63" i="6" s="1"/>
  <c r="J63" i="6"/>
  <c r="K62" i="6"/>
  <c r="L62" i="6" s="1"/>
  <c r="J62" i="6"/>
  <c r="L61" i="6"/>
  <c r="K61" i="6"/>
  <c r="J61" i="6"/>
  <c r="K60" i="6"/>
  <c r="L60" i="6" s="1"/>
  <c r="J60" i="6"/>
  <c r="K59" i="6"/>
  <c r="L59" i="6" s="1"/>
  <c r="J59" i="6"/>
  <c r="K58" i="6"/>
  <c r="L58" i="6" s="1"/>
  <c r="J58" i="6"/>
  <c r="L57" i="6"/>
  <c r="K57" i="6"/>
  <c r="J57" i="6"/>
  <c r="K55" i="6"/>
  <c r="L55" i="6" s="1"/>
  <c r="J55" i="6"/>
  <c r="K54" i="6"/>
  <c r="L54" i="6" s="1"/>
  <c r="J54" i="6"/>
  <c r="G54" i="6"/>
  <c r="K53" i="6"/>
  <c r="L53" i="6" s="1"/>
  <c r="J53" i="6"/>
  <c r="G53" i="6"/>
  <c r="K52" i="6"/>
  <c r="L52" i="6" s="1"/>
  <c r="J52" i="6"/>
  <c r="G52" i="6"/>
  <c r="K51" i="6"/>
  <c r="L51" i="6" s="1"/>
  <c r="J51" i="6"/>
  <c r="G51" i="6"/>
  <c r="K50" i="6"/>
  <c r="L50" i="6" s="1"/>
  <c r="J50" i="6"/>
  <c r="G50" i="6"/>
  <c r="K49" i="6"/>
  <c r="L49" i="6" s="1"/>
  <c r="J49" i="6"/>
  <c r="G49" i="6"/>
  <c r="K48" i="6"/>
  <c r="L48" i="6" s="1"/>
  <c r="J48" i="6"/>
  <c r="G48" i="6"/>
  <c r="K47" i="6"/>
  <c r="L47" i="6" s="1"/>
  <c r="J47" i="6"/>
  <c r="G47" i="6"/>
  <c r="K42" i="6"/>
  <c r="L42" i="6" s="1"/>
  <c r="J42" i="6"/>
  <c r="G42" i="6"/>
  <c r="K41" i="6"/>
  <c r="L41" i="6" s="1"/>
  <c r="J41" i="6"/>
  <c r="K37" i="6"/>
  <c r="J37" i="6"/>
  <c r="L37" i="6" s="1"/>
  <c r="L34" i="6"/>
  <c r="K34" i="6"/>
  <c r="J34" i="6"/>
  <c r="K33" i="6"/>
  <c r="L33" i="6" s="1"/>
  <c r="J33" i="6"/>
  <c r="K32" i="6"/>
  <c r="L32" i="6" s="1"/>
  <c r="J32" i="6"/>
  <c r="K31" i="6"/>
  <c r="J31" i="6"/>
  <c r="L31" i="6" s="1"/>
  <c r="L30" i="6"/>
  <c r="K30" i="6"/>
  <c r="J30" i="6"/>
  <c r="K27" i="6"/>
  <c r="L27" i="6" s="1"/>
  <c r="J27" i="6"/>
  <c r="K26" i="6"/>
  <c r="L26" i="6" s="1"/>
  <c r="J26" i="6"/>
  <c r="K25" i="6"/>
  <c r="J25" i="6"/>
  <c r="L25" i="6" s="1"/>
  <c r="L24" i="6"/>
  <c r="K24" i="6"/>
  <c r="J24" i="6"/>
  <c r="K23" i="6"/>
  <c r="L23" i="6" s="1"/>
  <c r="J23" i="6"/>
  <c r="K22" i="6"/>
  <c r="L22" i="6" s="1"/>
  <c r="J22" i="6"/>
  <c r="K19" i="6"/>
  <c r="J19" i="6"/>
  <c r="L19" i="6" s="1"/>
  <c r="L18" i="6"/>
  <c r="K18" i="6"/>
  <c r="J18" i="6"/>
  <c r="K17" i="6"/>
  <c r="L17" i="6" s="1"/>
  <c r="J17" i="6"/>
  <c r="K16" i="6"/>
  <c r="L16" i="6" s="1"/>
  <c r="J16" i="6"/>
  <c r="G16" i="6"/>
  <c r="K15" i="6"/>
  <c r="L15" i="6" s="1"/>
  <c r="J15" i="6"/>
  <c r="G14" i="6"/>
  <c r="K14" i="6" s="1"/>
  <c r="L53" i="5"/>
  <c r="K53" i="5"/>
  <c r="J53" i="5"/>
  <c r="K51" i="5"/>
  <c r="L51" i="5" s="1"/>
  <c r="J51" i="5"/>
  <c r="K50" i="5"/>
  <c r="L50" i="5" s="1"/>
  <c r="J50" i="5"/>
  <c r="K49" i="5"/>
  <c r="J49" i="5"/>
  <c r="L49" i="5" s="1"/>
  <c r="L47" i="5"/>
  <c r="K47" i="5"/>
  <c r="J47" i="5"/>
  <c r="K46" i="5"/>
  <c r="L46" i="5" s="1"/>
  <c r="J46" i="5"/>
  <c r="K42" i="5"/>
  <c r="L42" i="5" s="1"/>
  <c r="J42" i="5"/>
  <c r="K41" i="5"/>
  <c r="J41" i="5"/>
  <c r="L41" i="5" s="1"/>
  <c r="L40" i="5"/>
  <c r="K40" i="5"/>
  <c r="J40" i="5"/>
  <c r="K37" i="5"/>
  <c r="L37" i="5" s="1"/>
  <c r="J37" i="5"/>
  <c r="K36" i="5"/>
  <c r="L36" i="5" s="1"/>
  <c r="J36" i="5"/>
  <c r="K35" i="5"/>
  <c r="J35" i="5"/>
  <c r="L35" i="5" s="1"/>
  <c r="L34" i="5"/>
  <c r="K34" i="5"/>
  <c r="J34" i="5"/>
  <c r="K31" i="5"/>
  <c r="L31" i="5" s="1"/>
  <c r="J31" i="5"/>
  <c r="K30" i="5"/>
  <c r="L30" i="5" s="1"/>
  <c r="J30" i="5"/>
  <c r="K29" i="5"/>
  <c r="J29" i="5"/>
  <c r="L29" i="5" s="1"/>
  <c r="L28" i="5"/>
  <c r="K28" i="5"/>
  <c r="J28" i="5"/>
  <c r="K25" i="5"/>
  <c r="L25" i="5" s="1"/>
  <c r="J25" i="5"/>
  <c r="K24" i="5"/>
  <c r="L24" i="5" s="1"/>
  <c r="J24" i="5"/>
  <c r="K23" i="5"/>
  <c r="J23" i="5"/>
  <c r="L23" i="5" s="1"/>
  <c r="L20" i="5"/>
  <c r="K20" i="5"/>
  <c r="J20" i="5"/>
  <c r="K19" i="5"/>
  <c r="L19" i="5" s="1"/>
  <c r="J19" i="5"/>
  <c r="K18" i="5"/>
  <c r="L18" i="5" s="1"/>
  <c r="J18" i="5"/>
  <c r="K17" i="5"/>
  <c r="J17" i="5"/>
  <c r="L17" i="5" s="1"/>
  <c r="L16" i="5"/>
  <c r="K16" i="5"/>
  <c r="J16" i="5"/>
  <c r="K15" i="5"/>
  <c r="K57" i="5" s="1"/>
  <c r="F19" i="1" s="1"/>
  <c r="J15" i="5"/>
  <c r="K110" i="4"/>
  <c r="J110" i="4"/>
  <c r="L110" i="4" s="1"/>
  <c r="L107" i="4"/>
  <c r="K107" i="4"/>
  <c r="J107" i="4"/>
  <c r="K97" i="4"/>
  <c r="L97" i="4" s="1"/>
  <c r="J97" i="4"/>
  <c r="K95" i="4"/>
  <c r="L95" i="4" s="1"/>
  <c r="J95" i="4"/>
  <c r="K85" i="4"/>
  <c r="J85" i="4"/>
  <c r="L85" i="4" s="1"/>
  <c r="L83" i="4"/>
  <c r="K83" i="4"/>
  <c r="J83" i="4"/>
  <c r="K73" i="4"/>
  <c r="L73" i="4" s="1"/>
  <c r="J73" i="4"/>
  <c r="K71" i="4"/>
  <c r="L71" i="4" s="1"/>
  <c r="J71" i="4"/>
  <c r="K58" i="4"/>
  <c r="J58" i="4"/>
  <c r="L58" i="4" s="1"/>
  <c r="L53" i="4"/>
  <c r="K53" i="4"/>
  <c r="J53" i="4"/>
  <c r="K39" i="4"/>
  <c r="L39" i="4" s="1"/>
  <c r="J39" i="4"/>
  <c r="K37" i="4"/>
  <c r="K119" i="4" s="1"/>
  <c r="F17" i="1" s="1"/>
  <c r="J37" i="4"/>
  <c r="J119" i="4" s="1"/>
  <c r="E17" i="1" s="1"/>
  <c r="K36" i="4"/>
  <c r="J36" i="4"/>
  <c r="L36" i="4" s="1"/>
  <c r="L10" i="4"/>
  <c r="J10" i="4"/>
  <c r="G37" i="3"/>
  <c r="G36" i="3"/>
  <c r="G32" i="3"/>
  <c r="L29" i="3"/>
  <c r="K29" i="3"/>
  <c r="J29" i="3"/>
  <c r="G25" i="3"/>
  <c r="G26" i="3" s="1"/>
  <c r="G21" i="3"/>
  <c r="K18" i="3"/>
  <c r="L18" i="3" s="1"/>
  <c r="J18" i="3"/>
  <c r="J40" i="3" s="1"/>
  <c r="E15" i="1" s="1"/>
  <c r="K16" i="3"/>
  <c r="J16" i="3"/>
  <c r="L16" i="3" s="1"/>
  <c r="L14" i="3"/>
  <c r="K14" i="3"/>
  <c r="J14" i="3"/>
  <c r="K11" i="3"/>
  <c r="K40" i="3" s="1"/>
  <c r="F15" i="1" s="1"/>
  <c r="J11" i="3"/>
  <c r="J30" i="2"/>
  <c r="E13" i="1" s="1"/>
  <c r="K27" i="2"/>
  <c r="J27" i="2"/>
  <c r="L27" i="2" s="1"/>
  <c r="L26" i="2"/>
  <c r="K26" i="2"/>
  <c r="J26" i="2"/>
  <c r="K23" i="2"/>
  <c r="L23" i="2" s="1"/>
  <c r="J23" i="2"/>
  <c r="K22" i="2"/>
  <c r="L22" i="2" s="1"/>
  <c r="J22" i="2"/>
  <c r="K21" i="2"/>
  <c r="J21" i="2"/>
  <c r="L21" i="2" s="1"/>
  <c r="L17" i="2"/>
  <c r="K17" i="2"/>
  <c r="J17" i="2"/>
  <c r="K10" i="2"/>
  <c r="K30" i="2" s="1"/>
  <c r="J10" i="2"/>
  <c r="G25" i="1"/>
  <c r="G23" i="1"/>
  <c r="L14" i="6" l="1"/>
  <c r="G15" i="1"/>
  <c r="G17" i="1"/>
  <c r="L15" i="5"/>
  <c r="L57" i="5" s="1"/>
  <c r="J57" i="5"/>
  <c r="E19" i="1" s="1"/>
  <c r="G19" i="1" s="1"/>
  <c r="G73" i="6"/>
  <c r="L11" i="3"/>
  <c r="L40" i="3" s="1"/>
  <c r="J14" i="6"/>
  <c r="L37" i="4"/>
  <c r="L119" i="4" s="1"/>
  <c r="J72" i="6"/>
  <c r="L72" i="6" s="1"/>
  <c r="L10" i="2"/>
  <c r="L30" i="2" s="1"/>
  <c r="F13" i="1" s="1"/>
  <c r="K73" i="6" l="1"/>
  <c r="J73" i="6"/>
  <c r="G13" i="1"/>
  <c r="J84" i="6"/>
  <c r="E21" i="1" s="1"/>
  <c r="E30" i="1" s="1"/>
  <c r="L73" i="6" l="1"/>
  <c r="L84" i="6" s="1"/>
  <c r="K84" i="6"/>
  <c r="F21" i="1" s="1"/>
  <c r="G21" i="1" l="1"/>
  <c r="G30" i="1" s="1"/>
  <c r="F30" i="1"/>
</calcChain>
</file>

<file path=xl/sharedStrings.xml><?xml version="1.0" encoding="utf-8"?>
<sst xmlns="http://schemas.openxmlformats.org/spreadsheetml/2006/main" count="653" uniqueCount="282">
  <si>
    <t>Názov stavby:</t>
  </si>
  <si>
    <t>Komplexná rekonštrukcia chladenie UNBA Ružinov</t>
  </si>
  <si>
    <t xml:space="preserve">Miesto: </t>
  </si>
  <si>
    <t>Bratislava, Ružinov</t>
  </si>
  <si>
    <t>Vypracoval:</t>
  </si>
  <si>
    <t>Invenstor:</t>
  </si>
  <si>
    <t>UN BA</t>
  </si>
  <si>
    <t>Dátum:</t>
  </si>
  <si>
    <t>ROZPOČET - rekapitulacia</t>
  </si>
  <si>
    <t>Dodávka materiálu</t>
  </si>
  <si>
    <t>Montáž</t>
  </si>
  <si>
    <t>Spolu</t>
  </si>
  <si>
    <t>EUR bez DPH</t>
  </si>
  <si>
    <t>Demontáž</t>
  </si>
  <si>
    <t>Stavebné práce a statika</t>
  </si>
  <si>
    <t>Nové zariadenia</t>
  </si>
  <si>
    <t>Armatury</t>
  </si>
  <si>
    <t>Potrubná trasa</t>
  </si>
  <si>
    <t>Elektro - Silnoprúdove rozvody, úprava rozvodu</t>
  </si>
  <si>
    <t>MaR</t>
  </si>
  <si>
    <t>Ostatne</t>
  </si>
  <si>
    <t>SPOLU</t>
  </si>
  <si>
    <t>Upozornenie: Výkaz, výmer slúži ako podklad pre výberové konanie. Za konečnú špecifikáciu a ponuku odberateľovi zodpovedá dodávateľ ponuky</t>
  </si>
  <si>
    <t>Komplexná rekonštrukcia chladenia centrálnych operačných sál v Nemocnici Ružinov</t>
  </si>
  <si>
    <t>Nemocnica Ružinov, Ružinovská 6, 826 06 Bratislava</t>
  </si>
  <si>
    <t>Investor:</t>
  </si>
  <si>
    <t>Univerzitná nemocnica Bratislava, Pažítková 4, 821 01  Bratislava Slovenská republika</t>
  </si>
  <si>
    <t>PS:</t>
  </si>
  <si>
    <t>Profesia:</t>
  </si>
  <si>
    <t>Chladenie</t>
  </si>
  <si>
    <t>Špecifikácia:</t>
  </si>
  <si>
    <t>Stavebné práce</t>
  </si>
  <si>
    <t>Pozícia</t>
  </si>
  <si>
    <t xml:space="preserve">Porovnateľný  </t>
  </si>
  <si>
    <t>Porovnateľný</t>
  </si>
  <si>
    <t>Jednotková cena
(EUR bez DPH)</t>
  </si>
  <si>
    <t>Celková cena
(EUR bez DPH)</t>
  </si>
  <si>
    <t>Cena spolu
Za dodávku a montáž</t>
  </si>
  <si>
    <t xml:space="preserve">  kvalita / výrobca</t>
  </si>
  <si>
    <t>Typ</t>
  </si>
  <si>
    <t>Popis</t>
  </si>
  <si>
    <t>M.j.</t>
  </si>
  <si>
    <t>Množstvo</t>
  </si>
  <si>
    <t>Dodávka</t>
  </si>
  <si>
    <t>Práce/Montáž</t>
  </si>
  <si>
    <t>(EUR bez DPH)</t>
  </si>
  <si>
    <t>Demontáž a likvidácia chladiaceho zariadenia CLIVET  WAST – SC150F</t>
  </si>
  <si>
    <t>kpl</t>
  </si>
  <si>
    <t>- vypustenie a likvidácia oleja</t>
  </si>
  <si>
    <t>litr</t>
  </si>
  <si>
    <t xml:space="preserve">- odsávanie a likvidácia chladiva R407C </t>
  </si>
  <si>
    <t>kg</t>
  </si>
  <si>
    <t>- likvidácia zariadenia CLIVET prepravná hmotnosť 3273 kg</t>
  </si>
  <si>
    <t xml:space="preserve">Demontáž a likvidácia obehového čerpadla </t>
  </si>
  <si>
    <t>- CM 100- 200</t>
  </si>
  <si>
    <t>ks</t>
  </si>
  <si>
    <t>- hmotnosť 450 kg</t>
  </si>
  <si>
    <t>Demontáž  a likvidácia plastového potrubia DN 125</t>
  </si>
  <si>
    <t>- demontáž oplechovania DN 125</t>
  </si>
  <si>
    <t>m</t>
  </si>
  <si>
    <t>- demontáž izolácie</t>
  </si>
  <si>
    <t>- demontáž oplechovania</t>
  </si>
  <si>
    <t>Demontáž a likvidácia ocelového potrubia</t>
  </si>
  <si>
    <t>- demontáž a likvidácia potrubia DN200</t>
  </si>
  <si>
    <t>- demontáž a likvidácia izolácie DN200</t>
  </si>
  <si>
    <t>SPOLU bez DPH</t>
  </si>
  <si>
    <t>Otvory cez obvodový plášť budovy</t>
  </si>
  <si>
    <t>- potrubie DN 125 , otvor fi 200</t>
  </si>
  <si>
    <t>Vyspravenie otvoru</t>
  </si>
  <si>
    <t>Uchytenie oceľovej konštrukcie na betónové pätky</t>
  </si>
  <si>
    <t>Oceľová konštrukcia pod chladič, materiál S 235, hmotnosť 872 kg</t>
  </si>
  <si>
    <t>Oceľový profil HEB 200</t>
  </si>
  <si>
    <t>Oceľový plech 400x250x20</t>
  </si>
  <si>
    <t>Montážny materiál</t>
  </si>
  <si>
    <t xml:space="preserve">HILTI </t>
  </si>
  <si>
    <t>HSL-3-M10</t>
  </si>
  <si>
    <t>Kotviace prvky</t>
  </si>
  <si>
    <t>Chemolak</t>
  </si>
  <si>
    <t>CHEMOPUR G U 2061</t>
  </si>
  <si>
    <t>Základný náter</t>
  </si>
  <si>
    <t>m2</t>
  </si>
  <si>
    <t>CHEMOPUR E U 2081</t>
  </si>
  <si>
    <t xml:space="preserve">Krycí náter </t>
  </si>
  <si>
    <t>Podporné konštrukcie pre uchytenie potrubí, materiál S235</t>
  </si>
  <si>
    <t>Oceľový profil UPE 140</t>
  </si>
  <si>
    <t>Oceľový plech 250x500x15</t>
  </si>
  <si>
    <t>HSL-3-B M16/50</t>
  </si>
  <si>
    <t>CH-300</t>
  </si>
  <si>
    <t>Climaveneta</t>
  </si>
  <si>
    <t xml:space="preserve">Chladiace zariadenie </t>
  </si>
  <si>
    <t>- dva chladiace okruhy so skrutkovými kompresromy</t>
  </si>
  <si>
    <t>- regulácia plynulá 10% až 100%</t>
  </si>
  <si>
    <t>- počet chladiacich okruhov:2</t>
  </si>
  <si>
    <t>- chladiaci výkon : 400 kW</t>
  </si>
  <si>
    <t>- vstupná/výstupna teplota vody: +6°C/+12°C</t>
  </si>
  <si>
    <t xml:space="preserve">- teplota okolitého vzduchu: +35°C </t>
  </si>
  <si>
    <t>- tlaková strata výparníka 40,1 kPa</t>
  </si>
  <si>
    <t>- prietok vody: 17.2 l/s</t>
  </si>
  <si>
    <t>- elektrický príkon: 146 kW</t>
  </si>
  <si>
    <t>-elektrická napájacia sústava: 400V/50Hz/3f</t>
  </si>
  <si>
    <t>- akustický výkon: 88 dB(A)</t>
  </si>
  <si>
    <t>- pripojovacie rozmery (vstup-výstup): DN100/PN16-DN100/PN16</t>
  </si>
  <si>
    <t>Rozmery v mm (lxwxs): 4000x2260x2500</t>
  </si>
  <si>
    <t>Hmotnosť (prevádzková): 4230 kg</t>
  </si>
  <si>
    <t>Príslušenstvo:</t>
  </si>
  <si>
    <t xml:space="preserve">- antivibračné podložky pre uchytenie na oceľovú konštrukciu </t>
  </si>
  <si>
    <t xml:space="preserve">- protihlukové opláštenie kompresorov </t>
  </si>
  <si>
    <t>- spínač prietoku (flow switch )</t>
  </si>
  <si>
    <t xml:space="preserve">- zimná ochrana výparníka proti zamrznutiu -18°C </t>
  </si>
  <si>
    <t xml:space="preserve">- príruby a protipríruby </t>
  </si>
  <si>
    <t xml:space="preserve">Montáž a pripojenie chladiča </t>
  </si>
  <si>
    <t xml:space="preserve">Spustenie chladiča do prevádzky </t>
  </si>
  <si>
    <t>P-100</t>
  </si>
  <si>
    <t>KSB</t>
  </si>
  <si>
    <t>ETL 100-100-200</t>
  </si>
  <si>
    <t xml:space="preserve">Inline obehové čerpadlo </t>
  </si>
  <si>
    <t>P-300</t>
  </si>
  <si>
    <t>- prepravované médium: voda</t>
  </si>
  <si>
    <t>- prevádzková teplota média: +6 °C</t>
  </si>
  <si>
    <t>- prietok vody: 60,20 m3/h</t>
  </si>
  <si>
    <t>- dopravná výška: 10.6 m</t>
  </si>
  <si>
    <t>- elektrický príkon: 2,40 kW</t>
  </si>
  <si>
    <t>- veľkosť elektromotora: 3,0 kW</t>
  </si>
  <si>
    <t>- odoberaný prúd: 11A</t>
  </si>
  <si>
    <t>- elektrická sústava: 400V/50Hz/3f</t>
  </si>
  <si>
    <t>- pripojovacie rozmery (vstup - výstup): DN100/PN16 - DN100/PN16</t>
  </si>
  <si>
    <t>Rozmery v mm (l x w x s): 550x374x740</t>
  </si>
  <si>
    <t>Hmotnosť: 110 kg</t>
  </si>
  <si>
    <t>Montáž a pripojenie čerpadla na potrubný rozvod</t>
  </si>
  <si>
    <t>P-500A</t>
  </si>
  <si>
    <t>ETL 150-150-250</t>
  </si>
  <si>
    <t>Inline obehové čerpadlo VSD</t>
  </si>
  <si>
    <t>P-500B</t>
  </si>
  <si>
    <t>- prietok vody: 125,83 m3/h</t>
  </si>
  <si>
    <t>- dopravná výška: 30,0 m</t>
  </si>
  <si>
    <t>- elektrický príkon: 16,69 kW</t>
  </si>
  <si>
    <t>- veľkosť elektromotora: 18,5 kW</t>
  </si>
  <si>
    <t>- odoberaný prúd: 35 A</t>
  </si>
  <si>
    <t>- pripojovacie rozmery (vstup - výstup): DN150/PN16 - DN150/PN16</t>
  </si>
  <si>
    <t>Rozmery v mm (l x w x s): 700 x 501 x 1071</t>
  </si>
  <si>
    <t>Hmotnosť: 310 kg</t>
  </si>
  <si>
    <t>K-501</t>
  </si>
  <si>
    <t>Rozdelovač / Zberač</t>
  </si>
  <si>
    <t>- DN 250 x 4700</t>
  </si>
  <si>
    <t>- 1 x DN200 / PN10 - L=200 mm</t>
  </si>
  <si>
    <t>- 5 x DN150 / PN 10 - L=200 mm</t>
  </si>
  <si>
    <t>- 1x DN 32 - L=200 mm (nátrubok)</t>
  </si>
  <si>
    <t>- 1 x DN 32  - L=200 mm (nátrubok pre manometer)</t>
  </si>
  <si>
    <t>- 1 x DN 32 - L=200 mm (nátrubok pre teplomer)</t>
  </si>
  <si>
    <t>Hmotnosť (prepravná): 290 kg</t>
  </si>
  <si>
    <t>Hmotnosť (prevádzková): 540,0 kg</t>
  </si>
  <si>
    <t>Montáž a pripojenie zberača / rozdelovača</t>
  </si>
  <si>
    <t>K-502</t>
  </si>
  <si>
    <t>- DN 250 x 3950</t>
  </si>
  <si>
    <t>Hmotnosť (prepravná): 243 kg</t>
  </si>
  <si>
    <t>Hmotnosť (prevádzková): 443,0 kg</t>
  </si>
  <si>
    <t>K-503</t>
  </si>
  <si>
    <t>Reflex</t>
  </si>
  <si>
    <t xml:space="preserve"> typ G</t>
  </si>
  <si>
    <t>Expanzomat</t>
  </si>
  <si>
    <t>Objem: 400 litrov</t>
  </si>
  <si>
    <t>Konštrukčný tlak: PN10</t>
  </si>
  <si>
    <t>Rozmery v mm (fiD x h): 740 x 1253</t>
  </si>
  <si>
    <t>Hmotnosť (prepravná): 43,0 kg</t>
  </si>
  <si>
    <t>Hmotnosť (prevádzková): 343,0 kg</t>
  </si>
  <si>
    <t>Prílusšenstvo:</t>
  </si>
  <si>
    <t xml:space="preserve">- pripojovacia zostava </t>
  </si>
  <si>
    <t>Montáž a pripojenie expazomatu</t>
  </si>
  <si>
    <t>K-504</t>
  </si>
  <si>
    <t>Magcontrol+filset</t>
  </si>
  <si>
    <t>Doplňovacia sústava</t>
  </si>
  <si>
    <t xml:space="preserve">- 0,7 m3/h </t>
  </si>
  <si>
    <t>- elektrická sústava: 230V/50Hz/1f</t>
  </si>
  <si>
    <t>Hmotnosť (prevádzková): 2,5 kg</t>
  </si>
  <si>
    <t>Filset</t>
  </si>
  <si>
    <t>Armatúry</t>
  </si>
  <si>
    <t>Potrubný rozvod chladenej zmesi je navrhovaný pre médium voda, ktorý pracuje
s teplotným spádom +6 °C / +12 °C. Otvárací tlak poistného ventilu je 450 kPa. Minimálna
tlaková trieda potrubia, armatúr a spojov je PN 10.</t>
  </si>
  <si>
    <t>Uzatváracie klapky PN10/PN16</t>
  </si>
  <si>
    <t>tanier klapky z ušľachtilej ocele 1.4301/1.4308 (6g), prstencová manžeta EPDM (XC)</t>
  </si>
  <si>
    <t>BOAX-B</t>
  </si>
  <si>
    <t>- DN 200</t>
  </si>
  <si>
    <t>- DN 150</t>
  </si>
  <si>
    <t>- DN 125</t>
  </si>
  <si>
    <t>- DN 32</t>
  </si>
  <si>
    <t>- DN 25</t>
  </si>
  <si>
    <t>- DN 15</t>
  </si>
  <si>
    <t>ECOLINE WT/WTI</t>
  </si>
  <si>
    <t>Medziprírubové spätné klapky PN10/PN16</t>
  </si>
  <si>
    <t>Filter PN10/PN16</t>
  </si>
  <si>
    <t xml:space="preserve">BOA-S </t>
  </si>
  <si>
    <t xml:space="preserve">-DN200, štandardné sito oko  1,6mm, hrúbka drôtu 1,0 mm </t>
  </si>
  <si>
    <t>Jemné sito: 0,5 mm x 0,25 mm</t>
  </si>
  <si>
    <t xml:space="preserve">-DN125, štandardné sito oko  1,6mm, hrúbka drôtu 1,0 mm </t>
  </si>
  <si>
    <t>Závitové armatúry  PN10/PN16</t>
  </si>
  <si>
    <t>- závitový filter  5/4"</t>
  </si>
  <si>
    <t>- závitová spätná klapka 5/4"</t>
  </si>
  <si>
    <t>- vypúštací ventil 1" + nástavec na hadicu</t>
  </si>
  <si>
    <t>Extop</t>
  </si>
  <si>
    <t>- autoamtický odvzušnovací ventil 1/2"</t>
  </si>
  <si>
    <t>Prírubový spoj PN10/PN16 (príruba,protipríruba,tesnenie, skrutki, matice, vejárové podložky)</t>
  </si>
  <si>
    <t>Manomer</t>
  </si>
  <si>
    <t>AN 13 7530</t>
  </si>
  <si>
    <t>- kondenzačná slučka M20x1.5, tesnenie</t>
  </si>
  <si>
    <t>AN 137 517</t>
  </si>
  <si>
    <t>- tlakomerový kontrolný trojcestný ventil typ "B" M 20x1,5</t>
  </si>
  <si>
    <t>TCHR 31.10</t>
  </si>
  <si>
    <t>Teplomer d100 (-30°C - +50°C) l=100</t>
  </si>
  <si>
    <t>-nátrubok, vnútorný závit G 1/2" l=30 mm</t>
  </si>
  <si>
    <t>-jímka pre teplomer vonkajší závit G 1/2" l = 120 mm</t>
  </si>
  <si>
    <t>-nátrubok pre spínač prietoku , vnútorný závit G 6/4" l=30 mm</t>
  </si>
  <si>
    <t>(Spínač prietoku, súčasť chladiaceho zariadenia)</t>
  </si>
  <si>
    <t>Potrubný rozvod</t>
  </si>
  <si>
    <t>Potrubie rovne</t>
  </si>
  <si>
    <t>Tvarovky</t>
  </si>
  <si>
    <t>kolena 90° R=1.5xD  - DN 200</t>
  </si>
  <si>
    <t>kolena 90° R=1.5xD  - DN 150</t>
  </si>
  <si>
    <t>kolena 90° R=1.5xD  - DN 125</t>
  </si>
  <si>
    <t>kolena 90° R=1.5xD  - DN 32</t>
  </si>
  <si>
    <t>kolena 90° R=1.5xD  - DN 25</t>
  </si>
  <si>
    <t>kolena 90° R=1.5xD  - DN15</t>
  </si>
  <si>
    <t>Redukcie</t>
  </si>
  <si>
    <t>DN150/DN200</t>
  </si>
  <si>
    <t>DN150/DN125</t>
  </si>
  <si>
    <t>DN150/DN100</t>
  </si>
  <si>
    <t>DN125/DN100</t>
  </si>
  <si>
    <t>DN125/DN80</t>
  </si>
  <si>
    <t>Nátery, izolácie, povrchové úpravy</t>
  </si>
  <si>
    <t xml:space="preserve">Ochranný náter základný - syntetická základná farba na kov </t>
  </si>
  <si>
    <t>Vrchný náter základný - syntetická  farba na kov  farba zelena</t>
  </si>
  <si>
    <t>Izolácia s parotesnou uzatvorenou bunkovou štruktúrou, syntetický kaučuk hrúbka 19 mm</t>
  </si>
  <si>
    <t>K-Flex ST</t>
  </si>
  <si>
    <t>DN 250</t>
  </si>
  <si>
    <t>Plošná izolácia  hr 19mm</t>
  </si>
  <si>
    <t>DN 200</t>
  </si>
  <si>
    <t>DN 150</t>
  </si>
  <si>
    <t>K-flex ST 19 - hadicová izolácia</t>
  </si>
  <si>
    <t>DN 125</t>
  </si>
  <si>
    <t>DN 32</t>
  </si>
  <si>
    <t>DN 25</t>
  </si>
  <si>
    <t>DN 15</t>
  </si>
  <si>
    <t>Lepidlo K414</t>
  </si>
  <si>
    <t>Páska 3mm x100mm x 10m</t>
  </si>
  <si>
    <t>Parotesné závesné púzdra K-Flex DN 250</t>
  </si>
  <si>
    <t>Parotesné závesné púzdra K-Flex DN 200</t>
  </si>
  <si>
    <t>Parotesné závesné púzdra K-Flex DN 150</t>
  </si>
  <si>
    <t>Parotesné závesné púzdra K-Flex DN 125</t>
  </si>
  <si>
    <t>Parotesné závesné púzdra K-Flex DN 32</t>
  </si>
  <si>
    <t>Parotesné závesné púzdra K-Flex DN 25</t>
  </si>
  <si>
    <t>Parotesné závesné púzdra K-Flex DN 15</t>
  </si>
  <si>
    <t>SIKLA/HILTI</t>
  </si>
  <si>
    <t xml:space="preserve">Oceľové závesné objímky - tažké potrubia - priemer DN 200 +19 mm izol. </t>
  </si>
  <si>
    <t xml:space="preserve">Oceľové závesné objímky - tažké potrubia - priemer DN 150 + 19 mm izol. </t>
  </si>
  <si>
    <t xml:space="preserve">Oceľové závesné objímky - tažké potrubia - priemer DN 125 + 19 mm izol. </t>
  </si>
  <si>
    <t>Oceľové závesné objímky - tažké potrubia - priemer DN 32 + 19 mm izol</t>
  </si>
  <si>
    <t>Oceľové závesné objímky - tažké potrubia - priemer DN 25 + 19 mm izol</t>
  </si>
  <si>
    <t>Oceľové závesné objímky - tažké potrubia - priemer DN 15 + 19 mm izol</t>
  </si>
  <si>
    <t>Oplechovanie potrubia DN 125 AL plechom min.hr 0.6 mm</t>
  </si>
  <si>
    <t>Ochranná izolácia z mineralnych vlákien hr.20 mm</t>
  </si>
  <si>
    <t>Pomocné podporné konštrukcie</t>
  </si>
  <si>
    <t>Nosníky UPE80 - mat.: S235JR</t>
  </si>
  <si>
    <t>Základný náter -  základná syntetická antikorózna farba S 2000</t>
  </si>
  <si>
    <t>Povrchový náter - vrchná syntetická farba na kov a drevo S2013 N</t>
  </si>
  <si>
    <t>Závitové tyče M16 -1000 mm</t>
  </si>
  <si>
    <t>Závitová tyč M10 -1000 mm</t>
  </si>
  <si>
    <t>Spojovací montážny materiál (skrutky, matice, podložky)</t>
  </si>
  <si>
    <t>Ostatné</t>
  </si>
  <si>
    <t>Overenie projektu TÜV/TISR</t>
  </si>
  <si>
    <t>paré</t>
  </si>
  <si>
    <t>Projekt skutočného vyhotovenia</t>
  </si>
  <si>
    <t>Skúška pevnosti tlakom potrubného rozvodu</t>
  </si>
  <si>
    <t>hod</t>
  </si>
  <si>
    <t>Skúška tesnosti tlakom potrubného rozvodu</t>
  </si>
  <si>
    <t>Prepláchnutie chladiaceho okruhu</t>
  </si>
  <si>
    <t>Plnenie systému vodou</t>
  </si>
  <si>
    <t>TÜV/TISR</t>
  </si>
  <si>
    <t>Odborná prehliadka pred spustením zariadenia</t>
  </si>
  <si>
    <t>Spustenie zariadenia do prevádzky</t>
  </si>
  <si>
    <t>Skúšobná prevádzka zariadenia</t>
  </si>
  <si>
    <t>Autorský dozor</t>
  </si>
  <si>
    <t>Presun materiálu a hmôt</t>
  </si>
  <si>
    <t>Doprava, žeriav, …</t>
  </si>
  <si>
    <t>Príplatok na 5 r. záruku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</si>
</sst>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1"/>
      <color rgb="FFCE181E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7" xfId="0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34" xfId="0" applyFont="1" applyBorder="1" applyAlignment="1" applyProtection="1">
      <alignment horizontal="center" vertical="center" textRotation="90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1" fillId="0" borderId="0" xfId="0" applyFont="1"/>
    <xf numFmtId="0" fontId="1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Protection="1">
      <protection locked="0"/>
    </xf>
    <xf numFmtId="0" fontId="1" fillId="0" borderId="7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1" fillId="0" borderId="8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9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14" fontId="1" fillId="0" borderId="9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" fillId="0" borderId="0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27" xfId="0" applyFont="1" applyBorder="1"/>
    <xf numFmtId="4" fontId="1" fillId="0" borderId="9" xfId="0" applyNumberFormat="1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0" fontId="2" fillId="0" borderId="8" xfId="0" applyFont="1" applyBorder="1"/>
    <xf numFmtId="0" fontId="2" fillId="0" borderId="0" xfId="0" applyFont="1" applyBorder="1"/>
    <xf numFmtId="4" fontId="2" fillId="0" borderId="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" fontId="2" fillId="0" borderId="29" xfId="0" applyNumberFormat="1" applyFont="1" applyBorder="1"/>
    <xf numFmtId="2" fontId="1" fillId="0" borderId="0" xfId="0" applyNumberFormat="1" applyFont="1"/>
    <xf numFmtId="0" fontId="2" fillId="0" borderId="27" xfId="0" applyFont="1" applyBorder="1"/>
    <xf numFmtId="0" fontId="2" fillId="2" borderId="30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4" fontId="2" fillId="2" borderId="33" xfId="0" applyNumberFormat="1" applyFont="1" applyFill="1" applyBorder="1" applyAlignment="1">
      <alignment horizontal="right"/>
    </xf>
    <xf numFmtId="4" fontId="2" fillId="2" borderId="34" xfId="0" applyNumberFormat="1" applyFont="1" applyFill="1" applyBorder="1" applyAlignment="1">
      <alignment horizontal="right"/>
    </xf>
    <xf numFmtId="4" fontId="2" fillId="2" borderId="35" xfId="0" applyNumberFormat="1" applyFont="1" applyFill="1" applyBorder="1"/>
    <xf numFmtId="0" fontId="0" fillId="0" borderId="15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0" borderId="0" xfId="0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27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Border="1"/>
    <xf numFmtId="0" fontId="0" fillId="0" borderId="27" xfId="0" applyBorder="1"/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14" fontId="0" fillId="0" borderId="23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49" fontId="0" fillId="0" borderId="19" xfId="0" applyNumberFormat="1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horizontal="center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10" xfId="0" applyFont="1" applyBorder="1" applyProtection="1"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/>
      <protection locked="0"/>
    </xf>
    <xf numFmtId="0" fontId="0" fillId="0" borderId="37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0" fillId="0" borderId="1" xfId="0" applyBorder="1"/>
    <xf numFmtId="0" fontId="0" fillId="0" borderId="19" xfId="0" applyBorder="1"/>
    <xf numFmtId="49" fontId="0" fillId="0" borderId="19" xfId="0" applyNumberFormat="1" applyBorder="1"/>
    <xf numFmtId="0" fontId="0" fillId="0" borderId="20" xfId="0" applyBorder="1"/>
    <xf numFmtId="0" fontId="0" fillId="0" borderId="6" xfId="0" applyBorder="1"/>
    <xf numFmtId="0" fontId="0" fillId="0" borderId="28" xfId="0" applyBorder="1"/>
    <xf numFmtId="49" fontId="3" fillId="0" borderId="28" xfId="0" applyNumberFormat="1" applyFont="1" applyBorder="1"/>
    <xf numFmtId="0" fontId="0" fillId="0" borderId="28" xfId="0" applyFont="1" applyBorder="1" applyAlignment="1">
      <alignment horizontal="center"/>
    </xf>
    <xf numFmtId="2" fontId="0" fillId="0" borderId="28" xfId="0" applyNumberFormat="1" applyBorder="1" applyProtection="1">
      <protection locked="0"/>
    </xf>
    <xf numFmtId="2" fontId="0" fillId="0" borderId="29" xfId="0" applyNumberFormat="1" applyBorder="1" applyProtection="1">
      <protection locked="0"/>
    </xf>
    <xf numFmtId="49" fontId="0" fillId="0" borderId="28" xfId="0" applyNumberFormat="1" applyFont="1" applyBorder="1"/>
    <xf numFmtId="0" fontId="5" fillId="0" borderId="28" xfId="0" applyFont="1" applyBorder="1"/>
    <xf numFmtId="0" fontId="6" fillId="0" borderId="0" xfId="0" applyFont="1"/>
    <xf numFmtId="0" fontId="0" fillId="0" borderId="29" xfId="0" applyBorder="1"/>
    <xf numFmtId="49" fontId="3" fillId="0" borderId="0" xfId="0" applyNumberFormat="1" applyFont="1"/>
    <xf numFmtId="49" fontId="0" fillId="0" borderId="0" xfId="0" applyNumberFormat="1" applyFont="1"/>
    <xf numFmtId="0" fontId="0" fillId="0" borderId="38" xfId="0" applyBorder="1"/>
    <xf numFmtId="0" fontId="0" fillId="0" borderId="39" xfId="0" applyBorder="1"/>
    <xf numFmtId="49" fontId="0" fillId="0" borderId="39" xfId="0" applyNumberFormat="1" applyBorder="1"/>
    <xf numFmtId="0" fontId="0" fillId="0" borderId="40" xfId="0" applyBorder="1"/>
    <xf numFmtId="0" fontId="0" fillId="0" borderId="41" xfId="0" applyBorder="1"/>
    <xf numFmtId="49" fontId="0" fillId="0" borderId="42" xfId="0" applyNumberFormat="1" applyBorder="1"/>
    <xf numFmtId="0" fontId="0" fillId="0" borderId="42" xfId="0" applyBorder="1"/>
    <xf numFmtId="0" fontId="3" fillId="0" borderId="42" xfId="0" applyFont="1" applyBorder="1" applyAlignment="1">
      <alignment horizontal="left"/>
    </xf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45" xfId="0" applyNumberFormat="1" applyFont="1" applyBorder="1"/>
    <xf numFmtId="2" fontId="0" fillId="0" borderId="28" xfId="0" applyNumberFormat="1" applyBorder="1"/>
    <xf numFmtId="2" fontId="0" fillId="0" borderId="29" xfId="0" applyNumberFormat="1" applyBorder="1"/>
    <xf numFmtId="0" fontId="0" fillId="0" borderId="9" xfId="0" applyBorder="1" applyAlignment="1">
      <alignment horizontal="center"/>
    </xf>
    <xf numFmtId="0" fontId="0" fillId="0" borderId="7" xfId="0" applyFont="1" applyBorder="1"/>
    <xf numFmtId="0" fontId="0" fillId="0" borderId="28" xfId="0" applyFont="1" applyBorder="1" applyAlignment="1">
      <alignment horizontal="left"/>
    </xf>
    <xf numFmtId="2" fontId="0" fillId="0" borderId="28" xfId="0" applyNumberFormat="1" applyBorder="1" applyAlignment="1">
      <alignment horizontal="right"/>
    </xf>
    <xf numFmtId="2" fontId="0" fillId="0" borderId="28" xfId="0" applyNumberFormat="1" applyFont="1" applyBorder="1" applyAlignment="1">
      <alignment horizontal="right"/>
    </xf>
    <xf numFmtId="0" fontId="0" fillId="0" borderId="0" xfId="0" applyFont="1" applyAlignment="1">
      <alignment wrapText="1"/>
    </xf>
    <xf numFmtId="49" fontId="0" fillId="0" borderId="28" xfId="0" applyNumberFormat="1" applyFont="1" applyBorder="1" applyProtection="1">
      <protection locked="0"/>
    </xf>
    <xf numFmtId="49" fontId="0" fillId="0" borderId="28" xfId="0" applyNumberFormat="1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49" fontId="3" fillId="0" borderId="28" xfId="0" applyNumberFormat="1" applyFont="1" applyBorder="1" applyProtection="1">
      <protection locked="0"/>
    </xf>
    <xf numFmtId="2" fontId="0" fillId="0" borderId="28" xfId="0" applyNumberFormat="1" applyBorder="1" applyAlignment="1" applyProtection="1">
      <protection locked="0"/>
    </xf>
    <xf numFmtId="0" fontId="0" fillId="0" borderId="46" xfId="0" applyBorder="1"/>
    <xf numFmtId="49" fontId="0" fillId="0" borderId="47" xfId="0" applyNumberFormat="1" applyBorder="1"/>
    <xf numFmtId="0" fontId="0" fillId="0" borderId="47" xfId="0" applyBorder="1"/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0" fontId="3" fillId="0" borderId="37" xfId="0" applyFont="1" applyBorder="1"/>
    <xf numFmtId="0" fontId="3" fillId="0" borderId="49" xfId="0" applyFont="1" applyBorder="1"/>
    <xf numFmtId="49" fontId="0" fillId="0" borderId="0" xfId="0" applyNumberFormat="1" applyBorder="1" applyProtection="1"/>
    <xf numFmtId="49" fontId="0" fillId="0" borderId="0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Protection="1"/>
    <xf numFmtId="49" fontId="5" fillId="0" borderId="0" xfId="0" applyNumberFormat="1" applyFont="1"/>
    <xf numFmtId="49" fontId="7" fillId="0" borderId="0" xfId="0" applyNumberFormat="1" applyFont="1"/>
    <xf numFmtId="0" fontId="3" fillId="0" borderId="42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45" xfId="0" applyFont="1" applyBorder="1"/>
    <xf numFmtId="0" fontId="0" fillId="0" borderId="3" xfId="0" applyBorder="1"/>
    <xf numFmtId="49" fontId="0" fillId="0" borderId="3" xfId="0" applyNumberFormat="1" applyBorder="1"/>
    <xf numFmtId="0" fontId="3" fillId="0" borderId="3" xfId="0" applyFont="1" applyBorder="1" applyAlignment="1">
      <alignment horizontal="left"/>
    </xf>
    <xf numFmtId="2" fontId="3" fillId="0" borderId="3" xfId="0" applyNumberFormat="1" applyFont="1" applyBorder="1"/>
    <xf numFmtId="0" fontId="0" fillId="0" borderId="6" xfId="0" applyFont="1" applyBorder="1" applyProtection="1">
      <protection locked="0"/>
    </xf>
    <xf numFmtId="49" fontId="0" fillId="0" borderId="28" xfId="0" applyNumberFormat="1" applyFont="1" applyBorder="1" applyProtection="1"/>
    <xf numFmtId="2" fontId="0" fillId="0" borderId="28" xfId="0" applyNumberFormat="1" applyBorder="1" applyAlignment="1" applyProtection="1">
      <alignment horizontal="right"/>
      <protection locked="0"/>
    </xf>
    <xf numFmtId="49" fontId="0" fillId="0" borderId="28" xfId="0" applyNumberFormat="1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Font="1"/>
    <xf numFmtId="49" fontId="3" fillId="0" borderId="0" xfId="0" applyNumberFormat="1" applyFont="1" applyBorder="1" applyProtection="1">
      <protection locked="0"/>
    </xf>
    <xf numFmtId="49" fontId="0" fillId="0" borderId="0" xfId="0" applyNumberFormat="1" applyFont="1" applyBorder="1" applyProtection="1">
      <protection locked="0"/>
    </xf>
    <xf numFmtId="49" fontId="5" fillId="0" borderId="28" xfId="0" applyNumberFormat="1" applyFont="1" applyBorder="1" applyAlignment="1" applyProtection="1">
      <alignment horizontal="center"/>
    </xf>
    <xf numFmtId="0" fontId="5" fillId="0" borderId="28" xfId="0" applyFont="1" applyBorder="1" applyProtection="1">
      <protection locked="0"/>
    </xf>
    <xf numFmtId="49" fontId="5" fillId="0" borderId="28" xfId="0" applyNumberFormat="1" applyFont="1" applyBorder="1" applyProtection="1">
      <protection locked="0"/>
    </xf>
    <xf numFmtId="49" fontId="5" fillId="0" borderId="2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49" fontId="5" fillId="0" borderId="28" xfId="0" applyNumberFormat="1" applyFont="1" applyBorder="1" applyProtection="1"/>
    <xf numFmtId="49" fontId="8" fillId="0" borderId="28" xfId="0" applyNumberFormat="1" applyFont="1" applyBorder="1" applyProtection="1"/>
    <xf numFmtId="0" fontId="9" fillId="0" borderId="28" xfId="0" applyFont="1" applyBorder="1" applyAlignment="1" applyProtection="1">
      <alignment horizontal="center"/>
      <protection locked="0"/>
    </xf>
    <xf numFmtId="0" fontId="9" fillId="0" borderId="28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0" fillId="0" borderId="28" xfId="0" applyFont="1" applyBorder="1" applyAlignment="1" applyProtection="1">
      <alignment horizontal="center"/>
      <protection locked="0"/>
    </xf>
    <xf numFmtId="0" fontId="0" fillId="0" borderId="28" xfId="0" applyFont="1" applyBorder="1" applyProtection="1">
      <protection locked="0"/>
    </xf>
    <xf numFmtId="2" fontId="5" fillId="0" borderId="28" xfId="0" applyNumberFormat="1" applyFont="1" applyBorder="1"/>
    <xf numFmtId="0" fontId="0" fillId="0" borderId="30" xfId="0" applyBorder="1"/>
    <xf numFmtId="49" fontId="0" fillId="0" borderId="31" xfId="0" applyNumberFormat="1" applyBorder="1"/>
    <xf numFmtId="0" fontId="0" fillId="0" borderId="31" xfId="0" applyBorder="1" applyAlignment="1">
      <alignment horizontal="center"/>
    </xf>
    <xf numFmtId="0" fontId="0" fillId="0" borderId="31" xfId="0" applyBorder="1"/>
    <xf numFmtId="0" fontId="3" fillId="0" borderId="33" xfId="0" applyFont="1" applyBorder="1" applyAlignment="1">
      <alignment horizontal="center"/>
    </xf>
    <xf numFmtId="2" fontId="3" fillId="0" borderId="34" xfId="0" applyNumberFormat="1" applyFont="1" applyBorder="1" applyAlignment="1">
      <alignment horizontal="right"/>
    </xf>
    <xf numFmtId="2" fontId="3" fillId="0" borderId="50" xfId="0" applyNumberFormat="1" applyFont="1" applyBorder="1" applyAlignment="1">
      <alignment horizontal="right"/>
    </xf>
    <xf numFmtId="2" fontId="3" fillId="0" borderId="35" xfId="0" applyNumberFormat="1" applyFont="1" applyBorder="1" applyAlignment="1">
      <alignment horizontal="right"/>
    </xf>
    <xf numFmtId="0" fontId="8" fillId="0" borderId="6" xfId="0" applyFont="1" applyBorder="1" applyProtection="1">
      <protection locked="0"/>
    </xf>
    <xf numFmtId="49" fontId="10" fillId="0" borderId="28" xfId="0" applyNumberFormat="1" applyFont="1" applyBorder="1" applyProtection="1">
      <protection locked="0"/>
    </xf>
    <xf numFmtId="2" fontId="9" fillId="0" borderId="28" xfId="0" applyNumberFormat="1" applyFont="1" applyBorder="1" applyProtection="1">
      <protection locked="0"/>
    </xf>
    <xf numFmtId="2" fontId="9" fillId="0" borderId="29" xfId="0" applyNumberFormat="1" applyFont="1" applyBorder="1" applyProtection="1">
      <protection locked="0"/>
    </xf>
    <xf numFmtId="1" fontId="0" fillId="0" borderId="28" xfId="0" applyNumberFormat="1" applyBorder="1" applyAlignment="1" applyProtection="1">
      <alignment horizontal="center"/>
      <protection locked="0"/>
    </xf>
    <xf numFmtId="164" fontId="0" fillId="0" borderId="28" xfId="0" applyNumberFormat="1" applyBorder="1" applyAlignment="1" applyProtection="1">
      <alignment horizontal="center"/>
      <protection locked="0"/>
    </xf>
    <xf numFmtId="0" fontId="3" fillId="0" borderId="28" xfId="0" applyFont="1" applyBorder="1"/>
    <xf numFmtId="164" fontId="0" fillId="0" borderId="28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7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2"/>
  <sheetViews>
    <sheetView tabSelected="1" topLeftCell="B1" zoomScale="70" zoomScaleNormal="70" workbookViewId="0">
      <selection activeCell="G3" sqref="G3"/>
    </sheetView>
  </sheetViews>
  <sheetFormatPr defaultRowHeight="26.25" x14ac:dyDescent="0.4"/>
  <cols>
    <col min="1" max="1" width="11.5703125" style="11" hidden="1"/>
    <col min="2" max="2" width="31.28515625" style="11" customWidth="1"/>
    <col min="3" max="3" width="64.42578125" style="11" customWidth="1"/>
    <col min="4" max="4" width="38.7109375" style="11" customWidth="1"/>
    <col min="5" max="5" width="36.140625" style="11" customWidth="1"/>
    <col min="6" max="7" width="24.7109375" style="11" customWidth="1"/>
    <col min="8" max="8" width="9.140625" style="11" customWidth="1"/>
    <col min="9" max="9" width="19.28515625" style="11" customWidth="1"/>
    <col min="10" max="1025" width="9.140625" style="11" customWidth="1"/>
  </cols>
  <sheetData>
    <row r="1" spans="1:9" x14ac:dyDescent="0.4">
      <c r="A1" s="12" t="s">
        <v>0</v>
      </c>
      <c r="B1" s="13" t="s">
        <v>0</v>
      </c>
      <c r="C1" s="14" t="s">
        <v>1</v>
      </c>
      <c r="D1" s="14"/>
      <c r="E1" s="15"/>
      <c r="F1" s="16"/>
      <c r="G1" s="17"/>
    </row>
    <row r="2" spans="1:9" x14ac:dyDescent="0.4">
      <c r="A2" s="18" t="s">
        <v>2</v>
      </c>
      <c r="B2" s="19" t="s">
        <v>2</v>
      </c>
      <c r="C2" s="20" t="s">
        <v>3</v>
      </c>
      <c r="D2" s="20"/>
      <c r="E2" s="21" t="s">
        <v>4</v>
      </c>
      <c r="F2" s="22"/>
      <c r="G2" s="23"/>
    </row>
    <row r="3" spans="1:9" x14ac:dyDescent="0.4">
      <c r="A3" s="18" t="s">
        <v>5</v>
      </c>
      <c r="B3" s="24" t="s">
        <v>5</v>
      </c>
      <c r="C3" s="25" t="s">
        <v>6</v>
      </c>
      <c r="D3" s="25"/>
      <c r="E3" s="21" t="s">
        <v>7</v>
      </c>
      <c r="F3" s="22"/>
      <c r="G3" s="26"/>
    </row>
    <row r="4" spans="1:9" x14ac:dyDescent="0.4">
      <c r="A4" s="27"/>
      <c r="B4" s="28"/>
      <c r="C4" s="29"/>
      <c r="D4" s="29"/>
      <c r="E4" s="30"/>
      <c r="F4" s="29"/>
      <c r="G4" s="31"/>
    </row>
    <row r="6" spans="1:9" x14ac:dyDescent="0.4">
      <c r="C6" s="32" t="s">
        <v>8</v>
      </c>
      <c r="D6" s="32"/>
      <c r="E6" s="32"/>
    </row>
    <row r="10" spans="1:9" x14ac:dyDescent="0.4">
      <c r="B10" s="33"/>
      <c r="C10" s="34"/>
      <c r="D10" s="35"/>
      <c r="E10" s="36" t="s">
        <v>9</v>
      </c>
      <c r="F10" s="37" t="s">
        <v>10</v>
      </c>
      <c r="G10" s="38" t="s">
        <v>11</v>
      </c>
    </row>
    <row r="11" spans="1:9" x14ac:dyDescent="0.4">
      <c r="B11" s="39"/>
      <c r="C11" s="40"/>
      <c r="D11" s="41"/>
      <c r="E11" s="42" t="s">
        <v>12</v>
      </c>
      <c r="F11" s="43" t="s">
        <v>12</v>
      </c>
      <c r="G11" s="44" t="s">
        <v>12</v>
      </c>
    </row>
    <row r="12" spans="1:9" x14ac:dyDescent="0.4">
      <c r="B12" s="45"/>
      <c r="C12" s="46"/>
      <c r="D12" s="47"/>
      <c r="E12" s="48"/>
      <c r="F12" s="49"/>
      <c r="G12" s="50"/>
    </row>
    <row r="13" spans="1:9" x14ac:dyDescent="0.4">
      <c r="B13" s="51" t="s">
        <v>13</v>
      </c>
      <c r="C13" s="52"/>
      <c r="D13" s="47"/>
      <c r="E13" s="53">
        <f>'Demontáž a stavebné úp'!J30</f>
        <v>0</v>
      </c>
      <c r="F13" s="54">
        <f>'Demontáž a stavebné úp'!L30</f>
        <v>0</v>
      </c>
      <c r="G13" s="55">
        <f>F13+E13</f>
        <v>0</v>
      </c>
      <c r="I13" s="56"/>
    </row>
    <row r="14" spans="1:9" x14ac:dyDescent="0.4">
      <c r="B14" s="51"/>
      <c r="C14" s="52"/>
      <c r="D14" s="47"/>
      <c r="E14" s="53"/>
      <c r="F14" s="54"/>
      <c r="G14" s="55"/>
    </row>
    <row r="15" spans="1:9" x14ac:dyDescent="0.4">
      <c r="B15" s="51" t="s">
        <v>14</v>
      </c>
      <c r="C15" s="52"/>
      <c r="D15" s="47"/>
      <c r="E15" s="53">
        <f>Stavebne_prace!J40</f>
        <v>0</v>
      </c>
      <c r="F15" s="54">
        <f>Stavebne_prace!K40</f>
        <v>0</v>
      </c>
      <c r="G15" s="55">
        <f>F15+E15</f>
        <v>0</v>
      </c>
    </row>
    <row r="16" spans="1:9" x14ac:dyDescent="0.4">
      <c r="B16" s="51"/>
      <c r="C16" s="52"/>
      <c r="D16" s="47"/>
      <c r="E16" s="53"/>
      <c r="F16" s="54"/>
      <c r="G16" s="55"/>
    </row>
    <row r="17" spans="2:10" x14ac:dyDescent="0.4">
      <c r="B17" s="51" t="s">
        <v>15</v>
      </c>
      <c r="C17" s="52"/>
      <c r="D17" s="47"/>
      <c r="E17" s="53">
        <f>'Nové zariadenia'!J119</f>
        <v>0</v>
      </c>
      <c r="F17" s="54">
        <f>'Nové zariadenia'!K119</f>
        <v>0</v>
      </c>
      <c r="G17" s="55">
        <f>F17+E17</f>
        <v>0</v>
      </c>
    </row>
    <row r="18" spans="2:10" x14ac:dyDescent="0.4">
      <c r="B18" s="51"/>
      <c r="C18" s="52"/>
      <c r="D18" s="47"/>
      <c r="E18" s="53"/>
      <c r="F18" s="54"/>
      <c r="G18" s="55"/>
    </row>
    <row r="19" spans="2:10" x14ac:dyDescent="0.4">
      <c r="B19" s="51" t="s">
        <v>16</v>
      </c>
      <c r="C19" s="52"/>
      <c r="D19" s="47"/>
      <c r="E19" s="53">
        <f>Armatúry!J57</f>
        <v>0</v>
      </c>
      <c r="F19" s="54">
        <f>Armatúry!K57</f>
        <v>0</v>
      </c>
      <c r="G19" s="55">
        <f>F19+E19</f>
        <v>0</v>
      </c>
    </row>
    <row r="20" spans="2:10" x14ac:dyDescent="0.4">
      <c r="B20" s="51"/>
      <c r="C20" s="52"/>
      <c r="D20" s="47"/>
      <c r="E20" s="53"/>
      <c r="F20" s="54"/>
      <c r="G20" s="55"/>
    </row>
    <row r="21" spans="2:10" x14ac:dyDescent="0.4">
      <c r="B21" s="51" t="s">
        <v>17</v>
      </c>
      <c r="C21" s="52"/>
      <c r="D21" s="47"/>
      <c r="E21" s="53">
        <f>'Potrubná trasa'!J84</f>
        <v>0</v>
      </c>
      <c r="F21" s="54">
        <f>'Potrubná trasa'!K84</f>
        <v>0</v>
      </c>
      <c r="G21" s="55">
        <f>F21+E21</f>
        <v>0</v>
      </c>
      <c r="I21" s="56"/>
    </row>
    <row r="22" spans="2:10" x14ac:dyDescent="0.4">
      <c r="B22" s="51"/>
      <c r="C22" s="52"/>
      <c r="D22" s="47"/>
      <c r="E22" s="53"/>
      <c r="F22" s="54"/>
      <c r="G22" s="55"/>
    </row>
    <row r="23" spans="2:10" x14ac:dyDescent="0.4">
      <c r="B23" s="51" t="s">
        <v>18</v>
      </c>
      <c r="C23" s="52"/>
      <c r="D23" s="47"/>
      <c r="E23" s="53"/>
      <c r="F23" s="54">
        <v>0</v>
      </c>
      <c r="G23" s="55">
        <f>F23+E23</f>
        <v>0</v>
      </c>
    </row>
    <row r="24" spans="2:10" x14ac:dyDescent="0.4">
      <c r="B24" s="51"/>
      <c r="C24" s="52"/>
      <c r="D24" s="47"/>
      <c r="E24" s="53"/>
      <c r="F24" s="54"/>
      <c r="G24" s="55"/>
    </row>
    <row r="25" spans="2:10" x14ac:dyDescent="0.4">
      <c r="B25" s="51" t="s">
        <v>19</v>
      </c>
      <c r="C25" s="52"/>
      <c r="D25" s="47"/>
      <c r="E25" s="53"/>
      <c r="F25" s="54">
        <v>0</v>
      </c>
      <c r="G25" s="55">
        <f>F25+E25</f>
        <v>0</v>
      </c>
    </row>
    <row r="26" spans="2:10" x14ac:dyDescent="0.4">
      <c r="B26" s="51"/>
      <c r="C26" s="52"/>
      <c r="D26" s="47"/>
      <c r="E26" s="53"/>
      <c r="F26" s="54"/>
      <c r="G26" s="55"/>
    </row>
    <row r="27" spans="2:10" x14ac:dyDescent="0.4">
      <c r="B27" s="51" t="s">
        <v>20</v>
      </c>
      <c r="C27" s="52"/>
      <c r="D27" s="47"/>
      <c r="E27" s="53"/>
      <c r="F27" s="54">
        <f>Ostatné!K36</f>
        <v>0</v>
      </c>
      <c r="G27" s="55">
        <f>F27+E27</f>
        <v>0</v>
      </c>
    </row>
    <row r="28" spans="2:10" x14ac:dyDescent="0.4">
      <c r="B28" s="51"/>
      <c r="C28" s="52"/>
      <c r="D28" s="47"/>
      <c r="E28" s="53"/>
      <c r="F28" s="54"/>
      <c r="G28" s="55"/>
    </row>
    <row r="29" spans="2:10" x14ac:dyDescent="0.4">
      <c r="B29" s="51"/>
      <c r="C29" s="52"/>
      <c r="D29" s="57"/>
      <c r="E29" s="53"/>
      <c r="F29" s="54"/>
      <c r="G29" s="55"/>
    </row>
    <row r="30" spans="2:10" x14ac:dyDescent="0.4">
      <c r="B30" s="58" t="s">
        <v>21</v>
      </c>
      <c r="C30" s="59"/>
      <c r="D30" s="60"/>
      <c r="E30" s="61">
        <f>SUM(E12:E29)</f>
        <v>0</v>
      </c>
      <c r="F30" s="62">
        <f>SUM(F12:F29)</f>
        <v>0</v>
      </c>
      <c r="G30" s="63">
        <f>SUM(G12:H29)</f>
        <v>0</v>
      </c>
      <c r="J30" s="56"/>
    </row>
    <row r="32" spans="2:10" x14ac:dyDescent="0.4">
      <c r="B32" s="11" t="s">
        <v>22</v>
      </c>
    </row>
  </sheetData>
  <pageMargins left="0.70833333333333304" right="0.70833333333333304" top="0.74791666666666701" bottom="0.91458333333333297" header="0.51180555555555496" footer="0.74791666666666701"/>
  <pageSetup paperSize="9" firstPageNumber="0" orientation="portrait" horizontalDpi="300" verticalDpi="300"/>
  <headerFooter>
    <oddFooter>&amp;C&amp;12Upozornenie: Výkaz, výmer slúži ako podklad pre výberové konanie. Za konečnú špecifikáciu a ponuku odberateľovi zodpovedá dodávateľ ponuky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0"/>
  <sheetViews>
    <sheetView zoomScale="80" zoomScaleNormal="80" workbookViewId="0">
      <selection activeCell="L6" sqref="L6"/>
    </sheetView>
  </sheetViews>
  <sheetFormatPr defaultRowHeight="15" x14ac:dyDescent="0.25"/>
  <cols>
    <col min="1" max="1" width="8.7109375" customWidth="1"/>
    <col min="2" max="2" width="6.5703125" customWidth="1"/>
    <col min="3" max="4" width="18.42578125" customWidth="1"/>
    <col min="5" max="5" width="89.28515625" customWidth="1"/>
    <col min="6" max="6" width="6.5703125" customWidth="1"/>
    <col min="7" max="7" width="9.140625" customWidth="1"/>
    <col min="8" max="8" width="10.140625" customWidth="1"/>
    <col min="9" max="11" width="12.7109375" customWidth="1"/>
    <col min="12" max="12" width="20.42578125" customWidth="1"/>
    <col min="13" max="1025" width="8.7109375" customWidth="1"/>
  </cols>
  <sheetData>
    <row r="1" spans="1:22" x14ac:dyDescent="0.25">
      <c r="A1" s="64" t="s">
        <v>0</v>
      </c>
      <c r="B1" s="65"/>
      <c r="C1" s="10" t="s">
        <v>23</v>
      </c>
      <c r="D1" s="10"/>
      <c r="E1" s="10"/>
      <c r="F1" s="10"/>
      <c r="G1" s="10"/>
      <c r="H1" s="10"/>
      <c r="I1" s="10"/>
      <c r="J1" s="66"/>
      <c r="K1" s="67"/>
      <c r="L1" s="68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3.9" customHeight="1" x14ac:dyDescent="0.25">
      <c r="A2" s="70" t="s">
        <v>2</v>
      </c>
      <c r="B2" s="71"/>
      <c r="C2" s="9" t="s">
        <v>24</v>
      </c>
      <c r="D2" s="9"/>
      <c r="E2" s="9"/>
      <c r="F2" s="9"/>
      <c r="G2" s="9"/>
      <c r="H2" s="9"/>
      <c r="I2" s="9"/>
      <c r="J2" s="72"/>
      <c r="K2" s="73"/>
      <c r="L2" s="74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x14ac:dyDescent="0.25">
      <c r="A3" s="70" t="s">
        <v>25</v>
      </c>
      <c r="B3" s="71"/>
      <c r="C3" s="8" t="s">
        <v>26</v>
      </c>
      <c r="D3" s="8"/>
      <c r="E3" s="8"/>
      <c r="F3" s="8"/>
      <c r="G3" s="8"/>
      <c r="H3" s="8"/>
      <c r="I3" s="8"/>
      <c r="J3" s="75" t="s">
        <v>4</v>
      </c>
      <c r="K3" s="76"/>
      <c r="L3" s="71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x14ac:dyDescent="0.25">
      <c r="A4" s="70" t="s">
        <v>27</v>
      </c>
      <c r="B4" s="71"/>
      <c r="C4" s="8"/>
      <c r="D4" s="8"/>
      <c r="E4" s="8"/>
      <c r="F4" s="8"/>
      <c r="G4" s="8"/>
      <c r="H4" s="8"/>
      <c r="I4" s="8"/>
      <c r="J4" s="72"/>
      <c r="K4" s="77"/>
      <c r="L4" s="71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x14ac:dyDescent="0.25">
      <c r="A5" s="70" t="s">
        <v>28</v>
      </c>
      <c r="B5" s="71"/>
      <c r="C5" s="7" t="s">
        <v>29</v>
      </c>
      <c r="D5" s="7"/>
      <c r="E5" s="7"/>
      <c r="F5" s="7"/>
      <c r="G5" s="7"/>
      <c r="H5" s="7"/>
      <c r="I5" s="7"/>
      <c r="J5" s="72"/>
      <c r="K5" s="77"/>
      <c r="L5" s="71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ht="15.75" x14ac:dyDescent="0.25">
      <c r="A6" s="78" t="s">
        <v>30</v>
      </c>
      <c r="B6" s="79"/>
      <c r="C6" s="6" t="s">
        <v>31</v>
      </c>
      <c r="D6" s="6"/>
      <c r="E6" s="6"/>
      <c r="F6" s="6"/>
      <c r="G6" s="6"/>
      <c r="H6" s="6"/>
      <c r="I6" s="6"/>
      <c r="J6" s="80" t="s">
        <v>7</v>
      </c>
      <c r="K6" s="81"/>
      <c r="L6" s="82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22" ht="24.2" customHeight="1" x14ac:dyDescent="0.25">
      <c r="A7" s="83"/>
      <c r="B7" s="5" t="s">
        <v>32</v>
      </c>
      <c r="C7" s="84" t="s">
        <v>33</v>
      </c>
      <c r="D7" s="84" t="s">
        <v>34</v>
      </c>
      <c r="E7" s="85"/>
      <c r="F7" s="86"/>
      <c r="G7" s="86"/>
      <c r="H7" s="4" t="s">
        <v>35</v>
      </c>
      <c r="I7" s="4"/>
      <c r="J7" s="3" t="s">
        <v>36</v>
      </c>
      <c r="K7" s="3"/>
      <c r="L7" s="87" t="s">
        <v>37</v>
      </c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x14ac:dyDescent="0.25">
      <c r="A8" s="88"/>
      <c r="B8" s="5"/>
      <c r="C8" s="89" t="s">
        <v>38</v>
      </c>
      <c r="D8" s="89" t="s">
        <v>39</v>
      </c>
      <c r="E8" s="90" t="s">
        <v>40</v>
      </c>
      <c r="F8" s="91" t="s">
        <v>41</v>
      </c>
      <c r="G8" s="91" t="s">
        <v>42</v>
      </c>
      <c r="H8" s="92" t="s">
        <v>43</v>
      </c>
      <c r="I8" s="92" t="s">
        <v>44</v>
      </c>
      <c r="J8" s="92" t="s">
        <v>43</v>
      </c>
      <c r="K8" s="92" t="s">
        <v>44</v>
      </c>
      <c r="L8" s="93" t="s">
        <v>45</v>
      </c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x14ac:dyDescent="0.25">
      <c r="A9" s="94"/>
      <c r="B9" s="95"/>
      <c r="C9" s="95"/>
      <c r="D9" s="95"/>
      <c r="E9" s="96"/>
      <c r="F9" s="95"/>
      <c r="G9" s="95"/>
      <c r="H9" s="95"/>
      <c r="I9" s="95"/>
      <c r="J9" s="95"/>
      <c r="K9" s="95"/>
      <c r="L9" s="97"/>
    </row>
    <row r="10" spans="1:22" x14ac:dyDescent="0.25">
      <c r="A10" s="98"/>
      <c r="B10" s="99"/>
      <c r="C10" s="99"/>
      <c r="D10" s="99"/>
      <c r="E10" s="100" t="s">
        <v>46</v>
      </c>
      <c r="F10" s="101" t="s">
        <v>47</v>
      </c>
      <c r="G10" s="101">
        <v>1</v>
      </c>
      <c r="H10" s="99"/>
      <c r="I10" s="99"/>
      <c r="J10" s="99">
        <f>H10*G10</f>
        <v>0</v>
      </c>
      <c r="K10" s="102">
        <f>I10*G10</f>
        <v>0</v>
      </c>
      <c r="L10" s="103">
        <f>K10+J10</f>
        <v>0</v>
      </c>
    </row>
    <row r="11" spans="1:22" x14ac:dyDescent="0.25">
      <c r="A11" s="98"/>
      <c r="B11" s="99"/>
      <c r="C11" s="99"/>
      <c r="D11" s="99"/>
      <c r="E11" s="104" t="s">
        <v>48</v>
      </c>
      <c r="F11" s="101" t="s">
        <v>49</v>
      </c>
      <c r="G11" s="101"/>
      <c r="H11" s="105"/>
      <c r="I11" s="105"/>
      <c r="J11" s="102"/>
      <c r="K11" s="102"/>
      <c r="L11" s="103"/>
      <c r="M11" s="106"/>
    </row>
    <row r="12" spans="1:22" x14ac:dyDescent="0.25">
      <c r="A12" s="98"/>
      <c r="B12" s="99"/>
      <c r="C12" s="99"/>
      <c r="D12" s="99"/>
      <c r="E12" s="104" t="s">
        <v>50</v>
      </c>
      <c r="F12" s="101" t="s">
        <v>51</v>
      </c>
      <c r="G12" s="101"/>
      <c r="H12" s="105"/>
      <c r="I12" s="105"/>
      <c r="J12" s="102"/>
      <c r="K12" s="102"/>
      <c r="L12" s="103"/>
    </row>
    <row r="13" spans="1:22" x14ac:dyDescent="0.25">
      <c r="A13" s="98"/>
      <c r="B13" s="99"/>
      <c r="C13" s="99"/>
      <c r="D13" s="99"/>
      <c r="E13" s="104" t="s">
        <v>52</v>
      </c>
      <c r="F13" s="101" t="s">
        <v>51</v>
      </c>
      <c r="G13" s="101"/>
      <c r="H13" s="105"/>
      <c r="I13" s="105"/>
      <c r="J13" s="102"/>
      <c r="K13" s="102"/>
      <c r="L13" s="103"/>
    </row>
    <row r="14" spans="1:22" x14ac:dyDescent="0.25">
      <c r="A14" s="98"/>
      <c r="B14" s="99"/>
      <c r="C14" s="99"/>
      <c r="D14" s="99"/>
      <c r="E14" s="100"/>
      <c r="F14" s="101"/>
      <c r="G14" s="101"/>
      <c r="H14" s="105"/>
      <c r="I14" s="105"/>
      <c r="J14" s="99"/>
      <c r="K14" s="99"/>
      <c r="L14" s="107"/>
    </row>
    <row r="15" spans="1:22" x14ac:dyDescent="0.25">
      <c r="A15" s="98"/>
      <c r="B15" s="99"/>
      <c r="C15" s="99"/>
      <c r="D15" s="99"/>
      <c r="E15" s="100"/>
      <c r="F15" s="101"/>
      <c r="G15" s="101"/>
      <c r="H15" s="105"/>
      <c r="I15" s="105"/>
      <c r="J15" s="99"/>
      <c r="K15" s="99"/>
      <c r="L15" s="107"/>
    </row>
    <row r="16" spans="1:22" x14ac:dyDescent="0.25">
      <c r="A16" s="98"/>
      <c r="B16" s="99"/>
      <c r="C16" s="99"/>
      <c r="D16" s="99"/>
      <c r="E16" s="108" t="s">
        <v>53</v>
      </c>
      <c r="F16" s="101"/>
      <c r="G16" s="101"/>
      <c r="H16" s="99"/>
      <c r="I16" s="99"/>
      <c r="J16" s="99"/>
      <c r="K16" s="99"/>
      <c r="L16" s="107"/>
    </row>
    <row r="17" spans="1:12" x14ac:dyDescent="0.25">
      <c r="A17" s="98"/>
      <c r="B17" s="99"/>
      <c r="C17" s="99"/>
      <c r="D17" s="99"/>
      <c r="E17" s="109" t="s">
        <v>54</v>
      </c>
      <c r="F17" s="101" t="s">
        <v>55</v>
      </c>
      <c r="G17" s="101">
        <v>2</v>
      </c>
      <c r="H17" s="99"/>
      <c r="I17" s="99"/>
      <c r="J17" s="99">
        <f>H17*G17</f>
        <v>0</v>
      </c>
      <c r="K17" s="102">
        <f>I17*G17</f>
        <v>0</v>
      </c>
      <c r="L17" s="103">
        <f>K17+J17</f>
        <v>0</v>
      </c>
    </row>
    <row r="18" spans="1:12" x14ac:dyDescent="0.25">
      <c r="A18" s="98"/>
      <c r="B18" s="99"/>
      <c r="C18" s="99"/>
      <c r="D18" s="99"/>
      <c r="E18" s="109" t="s">
        <v>56</v>
      </c>
      <c r="F18" s="101"/>
      <c r="G18" s="101"/>
      <c r="H18" s="99"/>
      <c r="I18" s="99"/>
      <c r="J18" s="99"/>
      <c r="K18" s="99"/>
      <c r="L18" s="107"/>
    </row>
    <row r="19" spans="1:12" x14ac:dyDescent="0.25">
      <c r="A19" s="98"/>
      <c r="B19" s="99"/>
      <c r="C19" s="99"/>
      <c r="D19" s="99"/>
      <c r="F19" s="101"/>
      <c r="G19" s="101"/>
      <c r="H19" s="99"/>
      <c r="I19" s="99"/>
      <c r="J19" s="99"/>
      <c r="K19" s="99"/>
      <c r="L19" s="107"/>
    </row>
    <row r="20" spans="1:12" x14ac:dyDescent="0.25">
      <c r="A20" s="98"/>
      <c r="B20" s="99"/>
      <c r="C20" s="99"/>
      <c r="D20" s="99"/>
      <c r="E20" s="108" t="s">
        <v>57</v>
      </c>
      <c r="F20" s="101"/>
      <c r="G20" s="101"/>
      <c r="H20" s="99"/>
      <c r="I20" s="99"/>
      <c r="J20" s="99"/>
      <c r="K20" s="99"/>
      <c r="L20" s="107"/>
    </row>
    <row r="21" spans="1:12" x14ac:dyDescent="0.25">
      <c r="A21" s="98"/>
      <c r="B21" s="99"/>
      <c r="C21" s="99"/>
      <c r="D21" s="99"/>
      <c r="E21" s="109" t="s">
        <v>58</v>
      </c>
      <c r="F21" s="101" t="s">
        <v>59</v>
      </c>
      <c r="G21" s="101">
        <v>38</v>
      </c>
      <c r="H21" s="99"/>
      <c r="I21" s="99"/>
      <c r="J21" s="99">
        <f>H21*G21</f>
        <v>0</v>
      </c>
      <c r="K21" s="102">
        <f>I21*G21</f>
        <v>0</v>
      </c>
      <c r="L21" s="103">
        <f>K21+J21</f>
        <v>0</v>
      </c>
    </row>
    <row r="22" spans="1:12" x14ac:dyDescent="0.25">
      <c r="A22" s="98"/>
      <c r="B22" s="99"/>
      <c r="C22" s="99"/>
      <c r="D22" s="99"/>
      <c r="E22" s="109" t="s">
        <v>60</v>
      </c>
      <c r="F22" s="101" t="s">
        <v>59</v>
      </c>
      <c r="G22" s="101">
        <v>38</v>
      </c>
      <c r="H22" s="99"/>
      <c r="I22" s="99"/>
      <c r="J22" s="99">
        <f>H22*G22</f>
        <v>0</v>
      </c>
      <c r="K22" s="102">
        <f>I22*G22</f>
        <v>0</v>
      </c>
      <c r="L22" s="103">
        <f>K22+J22</f>
        <v>0</v>
      </c>
    </row>
    <row r="23" spans="1:12" x14ac:dyDescent="0.25">
      <c r="A23" s="98"/>
      <c r="B23" s="99"/>
      <c r="C23" s="99"/>
      <c r="D23" s="99"/>
      <c r="E23" s="109" t="s">
        <v>61</v>
      </c>
      <c r="F23" s="101" t="s">
        <v>59</v>
      </c>
      <c r="G23" s="101">
        <v>38</v>
      </c>
      <c r="H23" s="99"/>
      <c r="I23" s="99"/>
      <c r="J23" s="99">
        <f>H23*G23</f>
        <v>0</v>
      </c>
      <c r="K23" s="102">
        <f>I23*G23</f>
        <v>0</v>
      </c>
      <c r="L23" s="103">
        <f>K23+J23</f>
        <v>0</v>
      </c>
    </row>
    <row r="24" spans="1:12" x14ac:dyDescent="0.25">
      <c r="A24" s="98"/>
      <c r="B24" s="99"/>
      <c r="C24" s="99"/>
      <c r="D24" s="99"/>
      <c r="F24" s="101"/>
      <c r="G24" s="101"/>
      <c r="H24" s="99"/>
      <c r="I24" s="99"/>
      <c r="J24" s="99"/>
      <c r="K24" s="99"/>
      <c r="L24" s="107"/>
    </row>
    <row r="25" spans="1:12" x14ac:dyDescent="0.25">
      <c r="A25" s="98"/>
      <c r="B25" s="99"/>
      <c r="C25" s="99"/>
      <c r="D25" s="99"/>
      <c r="E25" s="108" t="s">
        <v>62</v>
      </c>
      <c r="F25" s="101"/>
      <c r="G25" s="101"/>
      <c r="H25" s="99"/>
      <c r="I25" s="99"/>
      <c r="J25" s="99"/>
      <c r="K25" s="102"/>
      <c r="L25" s="103"/>
    </row>
    <row r="26" spans="1:12" x14ac:dyDescent="0.25">
      <c r="A26" s="98"/>
      <c r="B26" s="99"/>
      <c r="C26" s="99"/>
      <c r="D26" s="99"/>
      <c r="E26" s="109" t="s">
        <v>63</v>
      </c>
      <c r="F26" s="101" t="s">
        <v>59</v>
      </c>
      <c r="G26" s="101">
        <v>38</v>
      </c>
      <c r="H26" s="99"/>
      <c r="I26" s="99"/>
      <c r="J26" s="99">
        <f>H26*G26</f>
        <v>0</v>
      </c>
      <c r="K26" s="102">
        <f>I26*G26</f>
        <v>0</v>
      </c>
      <c r="L26" s="103">
        <f>K26+J26</f>
        <v>0</v>
      </c>
    </row>
    <row r="27" spans="1:12" x14ac:dyDescent="0.25">
      <c r="A27" s="98"/>
      <c r="B27" s="99"/>
      <c r="C27" s="99"/>
      <c r="D27" s="99"/>
      <c r="E27" s="109" t="s">
        <v>64</v>
      </c>
      <c r="F27" s="101" t="s">
        <v>59</v>
      </c>
      <c r="G27" s="101">
        <v>38</v>
      </c>
      <c r="H27" s="99"/>
      <c r="I27" s="99"/>
      <c r="J27" s="99">
        <f>H27*G27</f>
        <v>0</v>
      </c>
      <c r="K27" s="102">
        <f>I27*G27</f>
        <v>0</v>
      </c>
      <c r="L27" s="103">
        <f>K27+J27</f>
        <v>0</v>
      </c>
    </row>
    <row r="28" spans="1:12" x14ac:dyDescent="0.25">
      <c r="A28" s="98"/>
      <c r="B28" s="99"/>
      <c r="C28" s="99"/>
      <c r="D28" s="99"/>
      <c r="E28" s="104"/>
      <c r="F28" s="101"/>
      <c r="G28" s="101"/>
      <c r="H28" s="99"/>
      <c r="I28" s="99"/>
      <c r="J28" s="99"/>
      <c r="K28" s="102"/>
      <c r="L28" s="103"/>
    </row>
    <row r="29" spans="1:12" x14ac:dyDescent="0.25">
      <c r="A29" s="110"/>
      <c r="B29" s="111"/>
      <c r="C29" s="111"/>
      <c r="D29" s="111"/>
      <c r="E29" s="112"/>
      <c r="F29" s="111"/>
      <c r="G29" s="111"/>
      <c r="H29" s="111"/>
      <c r="I29" s="111"/>
      <c r="J29" s="111"/>
      <c r="K29" s="111"/>
      <c r="L29" s="113"/>
    </row>
    <row r="30" spans="1:12" x14ac:dyDescent="0.25">
      <c r="A30" s="114"/>
      <c r="B30" s="115"/>
      <c r="C30" s="116"/>
      <c r="D30" s="116"/>
      <c r="E30" s="115"/>
      <c r="F30" s="116"/>
      <c r="G30" s="117" t="s">
        <v>65</v>
      </c>
      <c r="H30" s="117"/>
      <c r="I30" s="117"/>
      <c r="J30" s="118">
        <f>SUM(J3:J29)</f>
        <v>0</v>
      </c>
      <c r="K30" s="119">
        <f>SUM(K9:K29)</f>
        <v>0</v>
      </c>
      <c r="L30" s="120">
        <f>SUM(L9:L29)</f>
        <v>0</v>
      </c>
    </row>
  </sheetData>
  <mergeCells count="9">
    <mergeCell ref="C6:I6"/>
    <mergeCell ref="B7:B8"/>
    <mergeCell ref="H7:I7"/>
    <mergeCell ref="J7:K7"/>
    <mergeCell ref="C1:I1"/>
    <mergeCell ref="C2:I2"/>
    <mergeCell ref="C3:I3"/>
    <mergeCell ref="C4:I4"/>
    <mergeCell ref="C5:I5"/>
  </mergeCells>
  <printOptions horizontalCentered="1"/>
  <pageMargins left="0.51180555555555496" right="0.51180555555555496" top="0.55138888888888904" bottom="0.718055555555556" header="0.51180555555555496" footer="0.55138888888888904"/>
  <pageSetup paperSize="9" firstPageNumber="0" fitToHeight="0" orientation="landscape" horizontalDpi="300" verticalDpi="300"/>
  <headerFooter>
    <oddFooter>&amp;C&amp;12Upozornenie: Výkaz, výmer slúži ako podklad pre výberové konanie. Za konečnú špecifikáciu a ponuku odberateľovi zodpovedá dodávateľ ponuky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0"/>
  <sheetViews>
    <sheetView zoomScale="80" zoomScaleNormal="80" workbookViewId="0">
      <selection activeCell="L6" sqref="L6"/>
    </sheetView>
  </sheetViews>
  <sheetFormatPr defaultRowHeight="15" x14ac:dyDescent="0.25"/>
  <cols>
    <col min="1" max="1" width="8.7109375" customWidth="1"/>
    <col min="2" max="2" width="6.5703125" customWidth="1"/>
    <col min="3" max="4" width="18.42578125" customWidth="1"/>
    <col min="5" max="5" width="89.28515625" customWidth="1"/>
    <col min="6" max="6" width="6.5703125" customWidth="1"/>
    <col min="7" max="7" width="9.140625" customWidth="1"/>
    <col min="8" max="8" width="10.140625" customWidth="1"/>
    <col min="9" max="11" width="12.7109375" customWidth="1"/>
    <col min="12" max="12" width="20.42578125" customWidth="1"/>
    <col min="13" max="1025" width="8.7109375" customWidth="1"/>
  </cols>
  <sheetData>
    <row r="1" spans="1:22" x14ac:dyDescent="0.25">
      <c r="A1" s="64" t="s">
        <v>0</v>
      </c>
      <c r="B1" s="65"/>
      <c r="C1" s="10" t="s">
        <v>23</v>
      </c>
      <c r="D1" s="10"/>
      <c r="E1" s="10"/>
      <c r="F1" s="10"/>
      <c r="G1" s="10"/>
      <c r="H1" s="10"/>
      <c r="I1" s="10"/>
      <c r="J1" s="66"/>
      <c r="K1" s="67"/>
      <c r="L1" s="68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3.9" customHeight="1" x14ac:dyDescent="0.25">
      <c r="A2" s="70" t="s">
        <v>2</v>
      </c>
      <c r="B2" s="71"/>
      <c r="C2" s="9" t="s">
        <v>24</v>
      </c>
      <c r="D2" s="9"/>
      <c r="E2" s="9"/>
      <c r="F2" s="9"/>
      <c r="G2" s="9"/>
      <c r="H2" s="9"/>
      <c r="I2" s="9"/>
      <c r="J2" s="72"/>
      <c r="K2" s="73"/>
      <c r="L2" s="74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x14ac:dyDescent="0.25">
      <c r="A3" s="70" t="s">
        <v>25</v>
      </c>
      <c r="B3" s="71"/>
      <c r="C3" s="8" t="s">
        <v>26</v>
      </c>
      <c r="D3" s="8"/>
      <c r="E3" s="8"/>
      <c r="F3" s="8"/>
      <c r="G3" s="8"/>
      <c r="H3" s="8"/>
      <c r="I3" s="8"/>
      <c r="J3" s="75" t="s">
        <v>4</v>
      </c>
      <c r="K3" s="76"/>
      <c r="L3" s="71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x14ac:dyDescent="0.25">
      <c r="A4" s="70" t="s">
        <v>27</v>
      </c>
      <c r="B4" s="71"/>
      <c r="C4" s="8"/>
      <c r="D4" s="8"/>
      <c r="E4" s="8"/>
      <c r="F4" s="8"/>
      <c r="G4" s="8"/>
      <c r="H4" s="8"/>
      <c r="I4" s="8"/>
      <c r="J4" s="72"/>
      <c r="K4" s="77"/>
      <c r="L4" s="71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x14ac:dyDescent="0.25">
      <c r="A5" s="70" t="s">
        <v>28</v>
      </c>
      <c r="B5" s="71"/>
      <c r="C5" s="7" t="s">
        <v>29</v>
      </c>
      <c r="D5" s="7"/>
      <c r="E5" s="7"/>
      <c r="F5" s="7"/>
      <c r="G5" s="7"/>
      <c r="H5" s="7"/>
      <c r="I5" s="7"/>
      <c r="J5" s="72"/>
      <c r="K5" s="77"/>
      <c r="L5" s="71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ht="15.75" x14ac:dyDescent="0.25">
      <c r="A6" s="78" t="s">
        <v>30</v>
      </c>
      <c r="B6" s="79"/>
      <c r="C6" s="6" t="s">
        <v>31</v>
      </c>
      <c r="D6" s="6"/>
      <c r="E6" s="6"/>
      <c r="F6" s="6"/>
      <c r="G6" s="6"/>
      <c r="H6" s="6"/>
      <c r="I6" s="6"/>
      <c r="J6" s="80" t="s">
        <v>7</v>
      </c>
      <c r="K6" s="81"/>
      <c r="L6" s="82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22" ht="24.2" customHeight="1" x14ac:dyDescent="0.25">
      <c r="A7" s="83"/>
      <c r="B7" s="5" t="s">
        <v>32</v>
      </c>
      <c r="C7" s="84" t="s">
        <v>33</v>
      </c>
      <c r="D7" s="84" t="s">
        <v>34</v>
      </c>
      <c r="E7" s="85"/>
      <c r="F7" s="86"/>
      <c r="G7" s="86"/>
      <c r="H7" s="4" t="s">
        <v>35</v>
      </c>
      <c r="I7" s="4"/>
      <c r="J7" s="3" t="s">
        <v>36</v>
      </c>
      <c r="K7" s="3"/>
      <c r="L7" s="87" t="s">
        <v>37</v>
      </c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x14ac:dyDescent="0.25">
      <c r="A8" s="88"/>
      <c r="B8" s="5"/>
      <c r="C8" s="89" t="s">
        <v>38</v>
      </c>
      <c r="D8" s="89" t="s">
        <v>39</v>
      </c>
      <c r="E8" s="90" t="s">
        <v>40</v>
      </c>
      <c r="F8" s="91" t="s">
        <v>41</v>
      </c>
      <c r="G8" s="91" t="s">
        <v>42</v>
      </c>
      <c r="H8" s="92" t="s">
        <v>43</v>
      </c>
      <c r="I8" s="92" t="s">
        <v>44</v>
      </c>
      <c r="J8" s="92" t="s">
        <v>43</v>
      </c>
      <c r="K8" s="92" t="s">
        <v>44</v>
      </c>
      <c r="L8" s="93" t="s">
        <v>45</v>
      </c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x14ac:dyDescent="0.25">
      <c r="A9" s="94"/>
      <c r="B9" s="95"/>
      <c r="C9" s="95"/>
      <c r="D9" s="95"/>
      <c r="E9" s="96"/>
      <c r="F9" s="95"/>
      <c r="G9" s="95"/>
      <c r="H9" s="95"/>
      <c r="I9" s="95"/>
      <c r="J9" s="95"/>
      <c r="K9" s="95"/>
      <c r="L9" s="97"/>
    </row>
    <row r="10" spans="1:22" x14ac:dyDescent="0.25">
      <c r="A10" s="98"/>
      <c r="B10" s="99"/>
      <c r="C10" s="99"/>
      <c r="D10" s="99"/>
      <c r="E10" s="104" t="s">
        <v>66</v>
      </c>
      <c r="F10" s="101"/>
      <c r="G10" s="101"/>
      <c r="H10" s="99"/>
      <c r="I10" s="99"/>
      <c r="J10" s="121"/>
      <c r="K10" s="121"/>
      <c r="L10" s="122"/>
    </row>
    <row r="11" spans="1:22" x14ac:dyDescent="0.25">
      <c r="A11" s="98"/>
      <c r="B11" s="99"/>
      <c r="C11" s="99"/>
      <c r="D11" s="99"/>
      <c r="E11" s="104" t="s">
        <v>67</v>
      </c>
      <c r="F11" s="101" t="s">
        <v>55</v>
      </c>
      <c r="G11" s="101">
        <v>6</v>
      </c>
      <c r="H11" s="99"/>
      <c r="I11" s="99"/>
      <c r="J11" s="121">
        <f>H11*G11</f>
        <v>0</v>
      </c>
      <c r="K11" s="121">
        <f>I11*G11</f>
        <v>0</v>
      </c>
      <c r="L11" s="122">
        <f>K11+J11</f>
        <v>0</v>
      </c>
    </row>
    <row r="12" spans="1:22" x14ac:dyDescent="0.25">
      <c r="A12" s="98"/>
      <c r="B12" s="99"/>
      <c r="C12" s="99"/>
      <c r="D12" s="101"/>
      <c r="E12" s="104"/>
      <c r="F12" s="101"/>
      <c r="G12" s="101"/>
      <c r="H12" s="99"/>
      <c r="I12" s="99"/>
      <c r="J12" s="121"/>
      <c r="K12" s="121"/>
      <c r="L12" s="122"/>
    </row>
    <row r="13" spans="1:22" x14ac:dyDescent="0.25">
      <c r="A13" s="98"/>
      <c r="B13" s="99"/>
      <c r="C13" s="99"/>
      <c r="D13" s="101"/>
      <c r="E13" s="104" t="s">
        <v>68</v>
      </c>
      <c r="F13" s="101"/>
      <c r="G13" s="101"/>
      <c r="H13" s="99"/>
      <c r="I13" s="99"/>
      <c r="J13" s="121"/>
      <c r="K13" s="121"/>
      <c r="L13" s="122"/>
    </row>
    <row r="14" spans="1:22" x14ac:dyDescent="0.25">
      <c r="A14" s="98"/>
      <c r="B14" s="99"/>
      <c r="C14" s="99"/>
      <c r="D14" s="99"/>
      <c r="E14" s="104" t="s">
        <v>67</v>
      </c>
      <c r="F14" s="101" t="s">
        <v>55</v>
      </c>
      <c r="G14" s="123">
        <v>8</v>
      </c>
      <c r="H14" s="99"/>
      <c r="I14" s="99"/>
      <c r="J14" s="121">
        <f>H14*G14</f>
        <v>0</v>
      </c>
      <c r="K14" s="121">
        <f>I14*G14</f>
        <v>0</v>
      </c>
      <c r="L14" s="122">
        <f>K14+J14</f>
        <v>0</v>
      </c>
    </row>
    <row r="15" spans="1:22" x14ac:dyDescent="0.25">
      <c r="A15" s="98"/>
      <c r="B15" s="99"/>
      <c r="C15" s="99"/>
      <c r="D15" s="99"/>
      <c r="E15" s="124"/>
      <c r="F15" s="101"/>
      <c r="G15" s="123"/>
      <c r="H15" s="121"/>
      <c r="I15" s="121"/>
      <c r="J15" s="102"/>
      <c r="K15" s="102"/>
      <c r="L15" s="122"/>
    </row>
    <row r="16" spans="1:22" x14ac:dyDescent="0.25">
      <c r="A16" s="98"/>
      <c r="B16" s="99"/>
      <c r="C16" s="99"/>
      <c r="D16" s="99"/>
      <c r="E16" s="124" t="s">
        <v>69</v>
      </c>
      <c r="F16" s="101" t="s">
        <v>55</v>
      </c>
      <c r="G16" s="123">
        <v>2</v>
      </c>
      <c r="H16" s="99"/>
      <c r="I16" s="99"/>
      <c r="J16" s="121">
        <f>H16*G16</f>
        <v>0</v>
      </c>
      <c r="K16" s="121">
        <f>I16*G16</f>
        <v>0</v>
      </c>
      <c r="L16" s="122">
        <f>K16+J16</f>
        <v>0</v>
      </c>
    </row>
    <row r="17" spans="1:12" x14ac:dyDescent="0.25">
      <c r="A17" s="98"/>
      <c r="B17" s="99"/>
      <c r="C17" s="99"/>
      <c r="D17" s="99"/>
      <c r="E17" s="124"/>
      <c r="F17" s="101"/>
      <c r="G17" s="123"/>
      <c r="H17" s="121"/>
      <c r="I17" s="121"/>
      <c r="J17" s="102"/>
      <c r="K17" s="102"/>
      <c r="L17" s="122"/>
    </row>
    <row r="18" spans="1:12" x14ac:dyDescent="0.25">
      <c r="A18" s="98"/>
      <c r="B18" s="99"/>
      <c r="C18" s="99"/>
      <c r="D18" s="99"/>
      <c r="E18" s="100" t="s">
        <v>70</v>
      </c>
      <c r="F18" s="125" t="s">
        <v>47</v>
      </c>
      <c r="G18" s="126">
        <v>1</v>
      </c>
      <c r="H18" s="121"/>
      <c r="I18" s="121"/>
      <c r="J18" s="121">
        <f>H18*G18</f>
        <v>0</v>
      </c>
      <c r="K18" s="121">
        <f>I18*G18</f>
        <v>0</v>
      </c>
      <c r="L18" s="122">
        <f>K18+J18</f>
        <v>0</v>
      </c>
    </row>
    <row r="19" spans="1:12" x14ac:dyDescent="0.25">
      <c r="A19" s="98"/>
      <c r="B19" s="99"/>
      <c r="C19" s="99"/>
      <c r="D19" s="99"/>
      <c r="E19" s="104" t="s">
        <v>71</v>
      </c>
      <c r="F19" s="101" t="s">
        <v>59</v>
      </c>
      <c r="G19" s="126">
        <v>11.5</v>
      </c>
      <c r="H19" s="121"/>
      <c r="I19" s="121"/>
      <c r="J19" s="102"/>
      <c r="K19" s="102"/>
      <c r="L19" s="122"/>
    </row>
    <row r="20" spans="1:12" x14ac:dyDescent="0.25">
      <c r="A20" s="98"/>
      <c r="B20" s="99"/>
      <c r="C20" s="99"/>
      <c r="D20" s="99"/>
      <c r="E20" s="104" t="s">
        <v>72</v>
      </c>
      <c r="F20" s="101" t="s">
        <v>55</v>
      </c>
      <c r="G20" s="126">
        <v>4</v>
      </c>
      <c r="H20" s="121"/>
      <c r="I20" s="121"/>
      <c r="J20" s="102"/>
      <c r="K20" s="102"/>
      <c r="L20" s="122"/>
    </row>
    <row r="21" spans="1:12" x14ac:dyDescent="0.25">
      <c r="A21" s="98"/>
      <c r="B21" s="99"/>
      <c r="C21" s="99"/>
      <c r="D21" s="99"/>
      <c r="E21" s="104" t="s">
        <v>73</v>
      </c>
      <c r="F21" s="101" t="s">
        <v>51</v>
      </c>
      <c r="G21" s="126">
        <f>0.05*872</f>
        <v>43.6</v>
      </c>
      <c r="H21" s="121"/>
      <c r="I21" s="121"/>
      <c r="J21" s="102"/>
      <c r="K21" s="102"/>
      <c r="L21" s="122"/>
    </row>
    <row r="22" spans="1:12" x14ac:dyDescent="0.25">
      <c r="A22" s="98"/>
      <c r="B22" s="99"/>
      <c r="C22" s="99"/>
      <c r="D22" s="99"/>
      <c r="E22" s="104"/>
      <c r="F22" s="101"/>
      <c r="G22" s="126"/>
      <c r="H22" s="121"/>
      <c r="I22" s="121"/>
      <c r="J22" s="102"/>
      <c r="K22" s="102"/>
      <c r="L22" s="122"/>
    </row>
    <row r="23" spans="1:12" x14ac:dyDescent="0.25">
      <c r="A23" s="98"/>
      <c r="B23" s="99"/>
      <c r="C23" s="101" t="s">
        <v>74</v>
      </c>
      <c r="D23" s="101" t="s">
        <v>75</v>
      </c>
      <c r="E23" s="104" t="s">
        <v>76</v>
      </c>
      <c r="F23" s="101" t="s">
        <v>55</v>
      </c>
      <c r="G23" s="126">
        <v>16</v>
      </c>
      <c r="H23" s="121"/>
      <c r="I23" s="121"/>
      <c r="J23" s="102"/>
      <c r="K23" s="102"/>
      <c r="L23" s="122"/>
    </row>
    <row r="24" spans="1:12" x14ac:dyDescent="0.25">
      <c r="A24" s="98"/>
      <c r="B24" s="99"/>
      <c r="C24" s="101"/>
      <c r="D24" s="101"/>
      <c r="E24" s="104"/>
      <c r="F24" s="101"/>
      <c r="G24" s="126"/>
      <c r="H24" s="121"/>
      <c r="I24" s="121"/>
      <c r="J24" s="102"/>
      <c r="K24" s="102"/>
      <c r="L24" s="122"/>
    </row>
    <row r="25" spans="1:12" x14ac:dyDescent="0.25">
      <c r="A25" s="98"/>
      <c r="B25" s="99"/>
      <c r="C25" s="101" t="s">
        <v>77</v>
      </c>
      <c r="D25" s="101" t="s">
        <v>78</v>
      </c>
      <c r="E25" s="104" t="s">
        <v>79</v>
      </c>
      <c r="F25" s="101" t="s">
        <v>80</v>
      </c>
      <c r="G25" s="127">
        <f>(G19*1.2+0.8)*1.2</f>
        <v>17.52</v>
      </c>
      <c r="H25" s="121"/>
      <c r="I25" s="121"/>
      <c r="J25" s="102"/>
      <c r="K25" s="102"/>
      <c r="L25" s="122"/>
    </row>
    <row r="26" spans="1:12" ht="30" x14ac:dyDescent="0.25">
      <c r="A26" s="98"/>
      <c r="B26" s="99"/>
      <c r="C26" s="101" t="s">
        <v>77</v>
      </c>
      <c r="D26" s="128" t="s">
        <v>81</v>
      </c>
      <c r="E26" s="129" t="s">
        <v>82</v>
      </c>
      <c r="F26" s="130" t="s">
        <v>80</v>
      </c>
      <c r="G26" s="131">
        <f>2*G25</f>
        <v>35.04</v>
      </c>
      <c r="H26" s="121"/>
      <c r="I26" s="121"/>
      <c r="J26" s="102"/>
      <c r="K26" s="102"/>
      <c r="L26" s="122"/>
    </row>
    <row r="27" spans="1:12" x14ac:dyDescent="0.25">
      <c r="A27" s="98"/>
      <c r="B27" s="99"/>
      <c r="C27" s="130"/>
      <c r="D27" s="129"/>
      <c r="E27" s="129"/>
      <c r="F27" s="130"/>
      <c r="G27" s="132"/>
      <c r="H27" s="121"/>
      <c r="I27" s="121"/>
      <c r="J27" s="102"/>
      <c r="K27" s="102"/>
      <c r="L27" s="122"/>
    </row>
    <row r="28" spans="1:12" x14ac:dyDescent="0.25">
      <c r="A28" s="98"/>
      <c r="B28" s="99"/>
      <c r="C28" s="130"/>
      <c r="D28" s="129"/>
      <c r="E28" s="129"/>
      <c r="F28" s="130"/>
      <c r="G28" s="132"/>
      <c r="H28" s="121"/>
      <c r="I28" s="121"/>
      <c r="J28" s="102"/>
      <c r="K28" s="102"/>
      <c r="L28" s="122"/>
    </row>
    <row r="29" spans="1:12" x14ac:dyDescent="0.25">
      <c r="A29" s="98"/>
      <c r="B29" s="99"/>
      <c r="C29" s="130"/>
      <c r="D29" s="129"/>
      <c r="E29" s="133" t="s">
        <v>83</v>
      </c>
      <c r="F29" s="130" t="s">
        <v>47</v>
      </c>
      <c r="G29" s="132">
        <v>1</v>
      </c>
      <c r="H29" s="121"/>
      <c r="I29" s="121"/>
      <c r="J29" s="121">
        <f>H29*G29</f>
        <v>0</v>
      </c>
      <c r="K29" s="121">
        <f>I29*G29</f>
        <v>0</v>
      </c>
      <c r="L29" s="122">
        <f>K29+J29</f>
        <v>0</v>
      </c>
    </row>
    <row r="30" spans="1:12" x14ac:dyDescent="0.25">
      <c r="A30" s="98"/>
      <c r="B30" s="99"/>
      <c r="C30" s="130"/>
      <c r="D30" s="129"/>
      <c r="E30" s="104" t="s">
        <v>84</v>
      </c>
      <c r="F30" s="101" t="s">
        <v>59</v>
      </c>
      <c r="G30" s="126">
        <v>32</v>
      </c>
      <c r="H30" s="121"/>
      <c r="I30" s="121"/>
      <c r="J30" s="102"/>
      <c r="K30" s="102"/>
      <c r="L30" s="122"/>
    </row>
    <row r="31" spans="1:12" x14ac:dyDescent="0.25">
      <c r="A31" s="98"/>
      <c r="B31" s="99"/>
      <c r="C31" s="130"/>
      <c r="D31" s="129"/>
      <c r="E31" s="104" t="s">
        <v>85</v>
      </c>
      <c r="F31" s="101" t="s">
        <v>55</v>
      </c>
      <c r="G31" s="126">
        <v>10</v>
      </c>
      <c r="H31" s="121"/>
      <c r="I31" s="121"/>
      <c r="J31" s="102"/>
      <c r="K31" s="102"/>
      <c r="L31" s="122"/>
    </row>
    <row r="32" spans="1:12" x14ac:dyDescent="0.25">
      <c r="A32" s="98"/>
      <c r="B32" s="99"/>
      <c r="C32" s="130"/>
      <c r="D32" s="129"/>
      <c r="E32" s="104" t="s">
        <v>73</v>
      </c>
      <c r="F32" s="101" t="s">
        <v>51</v>
      </c>
      <c r="G32" s="126">
        <f>14.5*G30*0.05</f>
        <v>23.200000000000003</v>
      </c>
      <c r="H32" s="121"/>
      <c r="I32" s="121"/>
      <c r="J32" s="102"/>
      <c r="K32" s="102"/>
      <c r="L32" s="122"/>
    </row>
    <row r="33" spans="1:12" x14ac:dyDescent="0.25">
      <c r="A33" s="98"/>
      <c r="B33" s="99"/>
      <c r="C33" s="130"/>
      <c r="D33" s="129"/>
      <c r="E33" s="104"/>
      <c r="F33" s="101"/>
      <c r="G33" s="126"/>
      <c r="H33" s="121"/>
      <c r="I33" s="121"/>
      <c r="J33" s="102"/>
      <c r="K33" s="102"/>
      <c r="L33" s="122"/>
    </row>
    <row r="34" spans="1:12" x14ac:dyDescent="0.25">
      <c r="A34" s="98"/>
      <c r="B34" s="99"/>
      <c r="C34" s="101" t="s">
        <v>74</v>
      </c>
      <c r="D34" s="101" t="s">
        <v>86</v>
      </c>
      <c r="E34" s="104" t="s">
        <v>76</v>
      </c>
      <c r="F34" s="101" t="s">
        <v>55</v>
      </c>
      <c r="G34" s="126">
        <v>40</v>
      </c>
      <c r="H34" s="121"/>
      <c r="I34" s="121"/>
      <c r="J34" s="102"/>
      <c r="K34" s="102"/>
      <c r="L34" s="122"/>
    </row>
    <row r="35" spans="1:12" x14ac:dyDescent="0.25">
      <c r="A35" s="98"/>
      <c r="B35" s="99"/>
      <c r="C35" s="130"/>
      <c r="D35" s="129"/>
      <c r="E35" s="129"/>
      <c r="F35" s="130"/>
      <c r="G35" s="132"/>
      <c r="H35" s="121"/>
      <c r="I35" s="121"/>
      <c r="J35" s="102"/>
      <c r="K35" s="102"/>
      <c r="L35" s="122"/>
    </row>
    <row r="36" spans="1:12" x14ac:dyDescent="0.25">
      <c r="A36" s="98"/>
      <c r="B36" s="99"/>
      <c r="C36" s="101" t="s">
        <v>77</v>
      </c>
      <c r="D36" s="101" t="s">
        <v>78</v>
      </c>
      <c r="E36" s="104" t="s">
        <v>79</v>
      </c>
      <c r="F36" s="101" t="s">
        <v>80</v>
      </c>
      <c r="G36" s="127">
        <f>0.5197*G30*1.2</f>
        <v>19.956480000000003</v>
      </c>
      <c r="H36" s="121"/>
      <c r="I36" s="121"/>
      <c r="J36" s="102"/>
      <c r="K36" s="102"/>
      <c r="L36" s="122"/>
    </row>
    <row r="37" spans="1:12" x14ac:dyDescent="0.25">
      <c r="A37" s="98"/>
      <c r="B37" s="99"/>
      <c r="C37" s="101" t="s">
        <v>77</v>
      </c>
      <c r="D37" s="129" t="s">
        <v>81</v>
      </c>
      <c r="E37" s="129" t="s">
        <v>82</v>
      </c>
      <c r="F37" s="130" t="s">
        <v>80</v>
      </c>
      <c r="G37" s="134">
        <f>2*G36</f>
        <v>39.912960000000005</v>
      </c>
      <c r="H37" s="121"/>
      <c r="I37" s="121"/>
      <c r="J37" s="102"/>
      <c r="K37" s="102"/>
      <c r="L37" s="122"/>
    </row>
    <row r="38" spans="1:12" x14ac:dyDescent="0.25">
      <c r="A38" s="98"/>
      <c r="B38" s="99"/>
      <c r="C38" s="99"/>
      <c r="D38" s="99"/>
      <c r="E38" s="124"/>
      <c r="F38" s="101"/>
      <c r="G38" s="123"/>
      <c r="H38" s="121"/>
      <c r="I38" s="121"/>
      <c r="J38" s="102"/>
      <c r="K38" s="102"/>
      <c r="L38" s="122"/>
    </row>
    <row r="39" spans="1:12" x14ac:dyDescent="0.25">
      <c r="A39" s="110"/>
      <c r="B39" s="111"/>
      <c r="C39" s="111"/>
      <c r="D39" s="111"/>
      <c r="E39" s="112"/>
      <c r="F39" s="111"/>
      <c r="G39" s="111"/>
      <c r="H39" s="111"/>
      <c r="I39" s="111"/>
      <c r="J39" s="111"/>
      <c r="K39" s="111"/>
      <c r="L39" s="113"/>
    </row>
    <row r="40" spans="1:12" x14ac:dyDescent="0.25">
      <c r="A40" s="135"/>
      <c r="B40" s="136"/>
      <c r="C40" s="137"/>
      <c r="D40" s="137"/>
      <c r="E40" s="136"/>
      <c r="F40" s="137"/>
      <c r="G40" s="138" t="s">
        <v>65</v>
      </c>
      <c r="H40" s="138"/>
      <c r="I40" s="138"/>
      <c r="J40" s="139">
        <f>SUM(J9:J39)</f>
        <v>0</v>
      </c>
      <c r="K40" s="140">
        <f>SUM(K9:K39)</f>
        <v>0</v>
      </c>
      <c r="L40" s="141">
        <f>SUM(L9:L39)</f>
        <v>0</v>
      </c>
    </row>
  </sheetData>
  <mergeCells count="9">
    <mergeCell ref="C6:I6"/>
    <mergeCell ref="B7:B8"/>
    <mergeCell ref="H7:I7"/>
    <mergeCell ref="J7:K7"/>
    <mergeCell ref="C1:I1"/>
    <mergeCell ref="C2:I2"/>
    <mergeCell ref="C3:I3"/>
    <mergeCell ref="C4:I4"/>
    <mergeCell ref="C5:I5"/>
  </mergeCells>
  <printOptions horizontalCentered="1"/>
  <pageMargins left="0.51180555555555496" right="0.51180555555555496" top="0.55138888888888904" bottom="0.718055555555556" header="0.51180555555555496" footer="0.55138888888888904"/>
  <pageSetup paperSize="9" firstPageNumber="0" fitToHeight="0" orientation="landscape" horizontalDpi="300" verticalDpi="300"/>
  <headerFooter>
    <oddFooter>&amp;C&amp;12Upozornenie: Výkaz, výmer slúži ako podklad pre výberové konanie. Za konečnú špecifikáciu a ponuku odberateľovi zodpovedá dodávateľ ponuky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20"/>
  <sheetViews>
    <sheetView zoomScale="80" zoomScaleNormal="80" workbookViewId="0">
      <selection activeCell="L6" sqref="L6"/>
    </sheetView>
  </sheetViews>
  <sheetFormatPr defaultRowHeight="15" x14ac:dyDescent="0.25"/>
  <cols>
    <col min="1" max="1" width="8.7109375" customWidth="1"/>
    <col min="2" max="2" width="6.5703125" customWidth="1"/>
    <col min="3" max="4" width="18.42578125" customWidth="1"/>
    <col min="5" max="5" width="89.28515625" customWidth="1"/>
    <col min="6" max="6" width="6.5703125" customWidth="1"/>
    <col min="7" max="7" width="9.140625" customWidth="1"/>
    <col min="8" max="8" width="10.140625" customWidth="1"/>
    <col min="9" max="11" width="12.7109375" customWidth="1"/>
    <col min="12" max="12" width="20.42578125" customWidth="1"/>
    <col min="13" max="1025" width="8.7109375" customWidth="1"/>
  </cols>
  <sheetData>
    <row r="1" spans="1:22" x14ac:dyDescent="0.25">
      <c r="A1" s="64" t="s">
        <v>0</v>
      </c>
      <c r="B1" s="65"/>
      <c r="C1" s="10" t="s">
        <v>23</v>
      </c>
      <c r="D1" s="10"/>
      <c r="E1" s="10"/>
      <c r="F1" s="10"/>
      <c r="G1" s="10"/>
      <c r="H1" s="10"/>
      <c r="I1" s="10"/>
      <c r="J1" s="66"/>
      <c r="K1" s="67"/>
      <c r="L1" s="68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3.9" customHeight="1" x14ac:dyDescent="0.25">
      <c r="A2" s="70" t="s">
        <v>2</v>
      </c>
      <c r="B2" s="71"/>
      <c r="C2" s="9" t="s">
        <v>24</v>
      </c>
      <c r="D2" s="9"/>
      <c r="E2" s="9"/>
      <c r="F2" s="9"/>
      <c r="G2" s="9"/>
      <c r="H2" s="9"/>
      <c r="I2" s="9"/>
      <c r="J2" s="72"/>
      <c r="K2" s="73"/>
      <c r="L2" s="74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x14ac:dyDescent="0.25">
      <c r="A3" s="70" t="s">
        <v>5</v>
      </c>
      <c r="B3" s="71"/>
      <c r="C3" s="8" t="s">
        <v>26</v>
      </c>
      <c r="D3" s="8"/>
      <c r="E3" s="8"/>
      <c r="F3" s="8"/>
      <c r="G3" s="8"/>
      <c r="H3" s="8"/>
      <c r="I3" s="8"/>
      <c r="J3" s="75" t="s">
        <v>4</v>
      </c>
      <c r="K3" s="76"/>
      <c r="L3" s="71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x14ac:dyDescent="0.25">
      <c r="A4" s="70" t="s">
        <v>27</v>
      </c>
      <c r="B4" s="71"/>
      <c r="C4" s="8"/>
      <c r="D4" s="8"/>
      <c r="E4" s="8"/>
      <c r="F4" s="8"/>
      <c r="G4" s="8"/>
      <c r="H4" s="8"/>
      <c r="I4" s="8"/>
      <c r="J4" s="72"/>
      <c r="K4" s="77"/>
      <c r="L4" s="71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x14ac:dyDescent="0.25">
      <c r="A5" s="70" t="s">
        <v>28</v>
      </c>
      <c r="B5" s="71"/>
      <c r="C5" s="7" t="s">
        <v>29</v>
      </c>
      <c r="D5" s="7"/>
      <c r="E5" s="7"/>
      <c r="F5" s="7"/>
      <c r="G5" s="7"/>
      <c r="H5" s="7"/>
      <c r="I5" s="7"/>
      <c r="J5" s="72"/>
      <c r="K5" s="77"/>
      <c r="L5" s="71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ht="15.75" x14ac:dyDescent="0.25">
      <c r="A6" s="78" t="s">
        <v>30</v>
      </c>
      <c r="B6" s="79"/>
      <c r="C6" s="6" t="s">
        <v>15</v>
      </c>
      <c r="D6" s="6"/>
      <c r="E6" s="6"/>
      <c r="F6" s="6"/>
      <c r="G6" s="6"/>
      <c r="H6" s="6"/>
      <c r="I6" s="6"/>
      <c r="J6" s="80" t="s">
        <v>7</v>
      </c>
      <c r="K6" s="81"/>
      <c r="L6" s="82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22" ht="24.2" customHeight="1" x14ac:dyDescent="0.25">
      <c r="A7" s="83"/>
      <c r="B7" s="5" t="s">
        <v>32</v>
      </c>
      <c r="C7" s="84" t="s">
        <v>33</v>
      </c>
      <c r="D7" s="84" t="s">
        <v>34</v>
      </c>
      <c r="E7" s="85"/>
      <c r="F7" s="86"/>
      <c r="G7" s="86"/>
      <c r="H7" s="4" t="s">
        <v>35</v>
      </c>
      <c r="I7" s="4"/>
      <c r="J7" s="3" t="s">
        <v>36</v>
      </c>
      <c r="K7" s="3"/>
      <c r="L7" s="87" t="s">
        <v>37</v>
      </c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x14ac:dyDescent="0.25">
      <c r="A8" s="88"/>
      <c r="B8" s="5"/>
      <c r="C8" s="89" t="s">
        <v>38</v>
      </c>
      <c r="D8" s="89" t="s">
        <v>39</v>
      </c>
      <c r="E8" s="90" t="s">
        <v>40</v>
      </c>
      <c r="F8" s="91" t="s">
        <v>41</v>
      </c>
      <c r="G8" s="91" t="s">
        <v>42</v>
      </c>
      <c r="H8" s="92" t="s">
        <v>43</v>
      </c>
      <c r="I8" s="92" t="s">
        <v>44</v>
      </c>
      <c r="J8" s="92" t="s">
        <v>43</v>
      </c>
      <c r="K8" s="92" t="s">
        <v>44</v>
      </c>
      <c r="L8" s="93" t="s">
        <v>45</v>
      </c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x14ac:dyDescent="0.25">
      <c r="A9" s="94"/>
      <c r="B9" s="95"/>
      <c r="C9" s="95"/>
      <c r="D9" s="95"/>
      <c r="E9" s="96"/>
      <c r="F9" s="95"/>
      <c r="G9" s="95"/>
      <c r="H9" s="95"/>
      <c r="I9" s="95"/>
      <c r="J9" s="95"/>
      <c r="K9" s="95"/>
      <c r="L9" s="97"/>
      <c r="M9" s="69"/>
      <c r="N9" s="142"/>
      <c r="O9" s="142"/>
      <c r="P9" s="142"/>
      <c r="Q9" s="69"/>
      <c r="R9" s="69"/>
      <c r="S9" s="142"/>
      <c r="T9" s="69"/>
      <c r="U9" s="69"/>
      <c r="V9" s="69"/>
    </row>
    <row r="10" spans="1:22" x14ac:dyDescent="0.25">
      <c r="A10" s="98"/>
      <c r="B10" s="99" t="s">
        <v>87</v>
      </c>
      <c r="C10" s="99" t="s">
        <v>88</v>
      </c>
      <c r="D10" s="99"/>
      <c r="E10" s="104" t="s">
        <v>89</v>
      </c>
      <c r="F10" s="101" t="s">
        <v>55</v>
      </c>
      <c r="G10" s="101">
        <v>1</v>
      </c>
      <c r="H10" s="105"/>
      <c r="I10" s="105"/>
      <c r="J10" s="102">
        <f>H10</f>
        <v>0</v>
      </c>
      <c r="K10" s="102"/>
      <c r="L10" s="103">
        <f>K10+J10</f>
        <v>0</v>
      </c>
      <c r="M10" s="69"/>
      <c r="N10" s="143"/>
      <c r="O10" s="143"/>
      <c r="P10" s="69"/>
      <c r="Q10" s="69"/>
      <c r="R10" s="69"/>
      <c r="S10" s="142"/>
      <c r="T10" s="69"/>
      <c r="U10" s="69"/>
      <c r="V10" s="69"/>
    </row>
    <row r="11" spans="1:22" x14ac:dyDescent="0.25">
      <c r="A11" s="98"/>
      <c r="B11" s="99"/>
      <c r="C11" s="99"/>
      <c r="D11" s="99"/>
      <c r="E11" s="104" t="s">
        <v>90</v>
      </c>
      <c r="F11" s="101"/>
      <c r="G11" s="101"/>
      <c r="H11" s="105"/>
      <c r="I11" s="105"/>
      <c r="J11" s="99"/>
      <c r="K11" s="99"/>
      <c r="L11" s="107"/>
      <c r="M11" s="69"/>
      <c r="N11" s="143"/>
      <c r="O11" s="143"/>
      <c r="P11" s="69"/>
      <c r="Q11" s="69"/>
      <c r="R11" s="69"/>
      <c r="S11" s="142"/>
      <c r="T11" s="69"/>
      <c r="U11" s="69"/>
      <c r="V11" s="69"/>
    </row>
    <row r="12" spans="1:22" x14ac:dyDescent="0.25">
      <c r="A12" s="98"/>
      <c r="B12" s="99"/>
      <c r="C12" s="99"/>
      <c r="D12" s="99"/>
      <c r="E12" s="104" t="s">
        <v>91</v>
      </c>
      <c r="F12" s="101"/>
      <c r="G12" s="101"/>
      <c r="H12" s="105"/>
      <c r="I12" s="105"/>
      <c r="J12" s="102"/>
      <c r="K12" s="102"/>
      <c r="L12" s="103"/>
      <c r="M12" s="69"/>
      <c r="N12" s="143"/>
      <c r="O12" s="143"/>
      <c r="P12" s="69"/>
      <c r="Q12" s="69"/>
      <c r="R12" s="69"/>
      <c r="S12" s="142"/>
      <c r="T12" s="69"/>
      <c r="U12" s="69"/>
      <c r="V12" s="69"/>
    </row>
    <row r="13" spans="1:22" x14ac:dyDescent="0.25">
      <c r="A13" s="98"/>
      <c r="B13" s="99"/>
      <c r="C13" s="99"/>
      <c r="D13" s="99"/>
      <c r="E13" s="109" t="s">
        <v>92</v>
      </c>
      <c r="F13" s="101"/>
      <c r="G13" s="101"/>
      <c r="H13" s="99"/>
      <c r="I13" s="99"/>
      <c r="J13" s="99"/>
      <c r="K13" s="99"/>
      <c r="L13" s="107"/>
      <c r="N13" s="144"/>
      <c r="O13" s="144"/>
      <c r="S13" s="145"/>
    </row>
    <row r="14" spans="1:22" x14ac:dyDescent="0.25">
      <c r="A14" s="98"/>
      <c r="B14" s="99"/>
      <c r="C14" s="99"/>
      <c r="D14" s="99"/>
      <c r="E14" s="104" t="s">
        <v>93</v>
      </c>
      <c r="F14" s="101"/>
      <c r="G14" s="101"/>
      <c r="H14" s="105"/>
      <c r="I14" s="105"/>
      <c r="J14" s="102"/>
      <c r="K14" s="102"/>
      <c r="L14" s="103"/>
      <c r="M14" s="69"/>
      <c r="N14" s="143"/>
      <c r="O14" s="143"/>
      <c r="P14" s="69"/>
      <c r="Q14" s="69"/>
      <c r="R14" s="69"/>
      <c r="S14" s="142"/>
      <c r="T14" s="69"/>
      <c r="U14" s="69"/>
      <c r="V14" s="69"/>
    </row>
    <row r="15" spans="1:22" x14ac:dyDescent="0.25">
      <c r="A15" s="98"/>
      <c r="B15" s="99"/>
      <c r="C15" s="99"/>
      <c r="D15" s="99"/>
      <c r="E15" s="104" t="s">
        <v>94</v>
      </c>
      <c r="F15" s="101"/>
      <c r="G15" s="101"/>
      <c r="H15" s="105"/>
      <c r="I15" s="105"/>
      <c r="J15" s="102"/>
      <c r="K15" s="102"/>
      <c r="L15" s="103"/>
      <c r="M15" s="69"/>
      <c r="N15" s="143"/>
      <c r="O15" s="143"/>
      <c r="P15" s="69"/>
      <c r="Q15" s="69"/>
      <c r="R15" s="69"/>
      <c r="S15" s="142"/>
      <c r="T15" s="69"/>
      <c r="U15" s="69"/>
      <c r="V15" s="69"/>
    </row>
    <row r="16" spans="1:22" x14ac:dyDescent="0.25">
      <c r="A16" s="98"/>
      <c r="B16" s="99"/>
      <c r="C16" s="99"/>
      <c r="D16" s="99"/>
      <c r="E16" s="104" t="s">
        <v>95</v>
      </c>
      <c r="F16" s="101"/>
      <c r="G16" s="101"/>
      <c r="H16" s="105"/>
      <c r="I16" s="105"/>
      <c r="J16" s="102"/>
      <c r="K16" s="102"/>
      <c r="L16" s="103"/>
      <c r="M16" s="69"/>
      <c r="N16" s="143"/>
      <c r="O16" s="143"/>
      <c r="P16" s="69"/>
      <c r="Q16" s="69"/>
      <c r="R16" s="69"/>
      <c r="S16" s="142"/>
      <c r="T16" s="69"/>
      <c r="U16" s="69"/>
      <c r="V16" s="69"/>
    </row>
    <row r="17" spans="1:22" x14ac:dyDescent="0.25">
      <c r="A17" s="98"/>
      <c r="B17" s="99"/>
      <c r="C17" s="99"/>
      <c r="D17" s="99"/>
      <c r="E17" s="109" t="s">
        <v>96</v>
      </c>
      <c r="F17" s="101"/>
      <c r="G17" s="101"/>
      <c r="H17" s="105"/>
      <c r="I17" s="105"/>
      <c r="J17" s="102"/>
      <c r="K17" s="102"/>
      <c r="L17" s="103"/>
      <c r="M17" s="69"/>
      <c r="N17" s="143"/>
      <c r="O17" s="143"/>
      <c r="P17" s="69"/>
      <c r="Q17" s="69"/>
      <c r="R17" s="69"/>
      <c r="S17" s="142"/>
      <c r="T17" s="69"/>
      <c r="U17" s="69"/>
      <c r="V17" s="69"/>
    </row>
    <row r="18" spans="1:22" x14ac:dyDescent="0.25">
      <c r="A18" s="98"/>
      <c r="B18" s="99"/>
      <c r="C18" s="99"/>
      <c r="D18" s="99"/>
      <c r="E18" s="109" t="s">
        <v>97</v>
      </c>
      <c r="F18" s="101"/>
      <c r="G18" s="101"/>
      <c r="H18" s="105"/>
      <c r="I18" s="105"/>
      <c r="J18" s="102"/>
      <c r="K18" s="102"/>
      <c r="L18" s="103"/>
      <c r="N18" s="144"/>
      <c r="O18" s="144"/>
      <c r="S18" s="145"/>
    </row>
    <row r="19" spans="1:22" x14ac:dyDescent="0.25">
      <c r="A19" s="98"/>
      <c r="B19" s="99"/>
      <c r="C19" s="99"/>
      <c r="D19" s="99"/>
      <c r="E19" s="109" t="s">
        <v>98</v>
      </c>
      <c r="F19" s="101"/>
      <c r="H19" s="105"/>
      <c r="I19" s="105"/>
      <c r="J19" s="102"/>
      <c r="K19" s="102"/>
      <c r="L19" s="103"/>
      <c r="M19" s="69"/>
      <c r="N19" s="144"/>
      <c r="O19" s="144"/>
      <c r="S19" s="145"/>
    </row>
    <row r="20" spans="1:22" x14ac:dyDescent="0.25">
      <c r="A20" s="98"/>
      <c r="B20" s="99"/>
      <c r="C20" s="99"/>
      <c r="D20" s="99"/>
      <c r="E20" s="104" t="s">
        <v>99</v>
      </c>
      <c r="F20" s="101"/>
      <c r="G20" s="101"/>
      <c r="H20" s="105"/>
      <c r="I20" s="105"/>
      <c r="J20" s="99"/>
      <c r="K20" s="99"/>
      <c r="L20" s="107"/>
      <c r="N20" s="144"/>
      <c r="O20" s="144"/>
      <c r="S20" s="145"/>
    </row>
    <row r="21" spans="1:22" x14ac:dyDescent="0.25">
      <c r="A21" s="98"/>
      <c r="B21" s="99"/>
      <c r="C21" s="99"/>
      <c r="D21" s="99"/>
      <c r="E21" s="109" t="s">
        <v>100</v>
      </c>
      <c r="F21" s="101"/>
      <c r="G21" s="101"/>
      <c r="H21" s="99"/>
      <c r="I21" s="99"/>
      <c r="J21" s="99"/>
      <c r="K21" s="99"/>
      <c r="L21" s="107"/>
      <c r="N21" s="144"/>
      <c r="O21" s="144"/>
      <c r="S21" s="145"/>
    </row>
    <row r="22" spans="1:22" x14ac:dyDescent="0.25">
      <c r="A22" s="98"/>
      <c r="B22" s="99"/>
      <c r="C22" s="99"/>
      <c r="D22" s="99"/>
      <c r="E22" s="146" t="s">
        <v>101</v>
      </c>
      <c r="F22" s="101"/>
      <c r="G22" s="101"/>
      <c r="H22" s="99"/>
      <c r="I22" s="99"/>
      <c r="J22" s="99"/>
      <c r="K22" s="99"/>
      <c r="L22" s="107"/>
      <c r="N22" s="144"/>
      <c r="O22" s="144"/>
      <c r="S22" s="145"/>
    </row>
    <row r="23" spans="1:22" x14ac:dyDescent="0.25">
      <c r="A23" s="98"/>
      <c r="B23" s="99"/>
      <c r="C23" s="99"/>
      <c r="D23" s="99"/>
      <c r="E23" s="109"/>
      <c r="F23" s="101"/>
      <c r="G23" s="101"/>
      <c r="H23" s="99"/>
      <c r="I23" s="99"/>
      <c r="J23" s="99"/>
      <c r="K23" s="102"/>
      <c r="L23" s="103"/>
      <c r="M23" s="69"/>
      <c r="N23" s="144"/>
      <c r="O23" s="144"/>
      <c r="S23" s="145"/>
    </row>
    <row r="24" spans="1:22" x14ac:dyDescent="0.25">
      <c r="A24" s="98"/>
      <c r="B24" s="99"/>
      <c r="C24" s="99"/>
      <c r="D24" s="99"/>
      <c r="E24" s="109" t="s">
        <v>102</v>
      </c>
      <c r="F24" s="101"/>
      <c r="G24" s="101"/>
      <c r="H24" s="99"/>
      <c r="I24" s="99"/>
      <c r="J24" s="99"/>
      <c r="K24" s="99"/>
      <c r="L24" s="107"/>
    </row>
    <row r="25" spans="1:22" x14ac:dyDescent="0.25">
      <c r="A25" s="98"/>
      <c r="B25" s="99"/>
      <c r="C25" s="99"/>
      <c r="D25" s="99"/>
      <c r="E25" s="147"/>
      <c r="F25" s="101"/>
      <c r="G25" s="101"/>
      <c r="H25" s="99"/>
      <c r="I25" s="99"/>
      <c r="J25" s="99"/>
      <c r="K25" s="99"/>
      <c r="L25" s="107"/>
      <c r="N25" s="144"/>
      <c r="O25" s="144"/>
      <c r="S25" s="145"/>
    </row>
    <row r="26" spans="1:22" x14ac:dyDescent="0.25">
      <c r="A26" s="98"/>
      <c r="B26" s="99"/>
      <c r="C26" s="99"/>
      <c r="D26" s="99"/>
      <c r="E26" s="109" t="s">
        <v>103</v>
      </c>
      <c r="F26" s="101"/>
      <c r="G26" s="101"/>
      <c r="H26" s="99"/>
      <c r="I26" s="99"/>
      <c r="J26" s="99"/>
      <c r="K26" s="99"/>
      <c r="L26" s="107"/>
      <c r="N26" s="144"/>
      <c r="O26" s="144"/>
      <c r="S26" s="145"/>
    </row>
    <row r="27" spans="1:22" x14ac:dyDescent="0.25">
      <c r="A27" s="98"/>
      <c r="B27" s="99"/>
      <c r="C27" s="99"/>
      <c r="D27" s="99"/>
      <c r="E27" s="147"/>
      <c r="F27" s="101"/>
      <c r="G27" s="101"/>
      <c r="H27" s="99"/>
      <c r="I27" s="99"/>
      <c r="J27" s="99"/>
      <c r="K27" s="102"/>
      <c r="L27" s="103"/>
      <c r="N27" s="144"/>
      <c r="O27" s="144"/>
      <c r="S27" s="145"/>
    </row>
    <row r="28" spans="1:22" x14ac:dyDescent="0.25">
      <c r="A28" s="98"/>
      <c r="B28" s="99"/>
      <c r="C28" s="99"/>
      <c r="D28" s="99"/>
      <c r="E28" s="109"/>
      <c r="F28" s="101"/>
      <c r="G28" s="101"/>
      <c r="H28" s="99"/>
      <c r="I28" s="99"/>
      <c r="J28" s="99"/>
      <c r="K28" s="102"/>
      <c r="L28" s="103"/>
      <c r="N28" s="144"/>
      <c r="O28" s="144"/>
      <c r="S28" s="145"/>
    </row>
    <row r="29" spans="1:22" x14ac:dyDescent="0.25">
      <c r="A29" s="98"/>
      <c r="B29" s="99"/>
      <c r="C29" s="99"/>
      <c r="D29" s="99"/>
      <c r="E29" s="109" t="s">
        <v>104</v>
      </c>
      <c r="F29" s="101"/>
      <c r="G29" s="101"/>
      <c r="H29" s="99"/>
      <c r="I29" s="99"/>
      <c r="J29" s="99"/>
      <c r="K29" s="99"/>
      <c r="L29" s="107"/>
      <c r="N29" s="144"/>
      <c r="O29" s="144"/>
      <c r="S29" s="145"/>
    </row>
    <row r="30" spans="1:22" x14ac:dyDescent="0.25">
      <c r="A30" s="98"/>
      <c r="B30" s="99"/>
      <c r="C30" s="99"/>
      <c r="D30" s="99"/>
      <c r="E30" s="128" t="s">
        <v>105</v>
      </c>
      <c r="F30" s="101"/>
      <c r="G30" s="101"/>
      <c r="H30" s="99"/>
      <c r="I30" s="99"/>
      <c r="J30" s="99"/>
      <c r="K30" s="99"/>
      <c r="L30" s="107"/>
      <c r="N30" s="144"/>
      <c r="O30" s="144"/>
      <c r="S30" s="145"/>
    </row>
    <row r="31" spans="1:22" x14ac:dyDescent="0.25">
      <c r="A31" s="98"/>
      <c r="B31" s="99"/>
      <c r="C31" s="99"/>
      <c r="D31" s="99"/>
      <c r="E31" s="128" t="s">
        <v>106</v>
      </c>
      <c r="F31" s="101"/>
      <c r="G31" s="101"/>
      <c r="H31" s="99"/>
      <c r="I31" s="99"/>
      <c r="J31" s="99"/>
      <c r="K31" s="99"/>
      <c r="L31" s="107"/>
      <c r="N31" s="144"/>
      <c r="O31" s="144"/>
      <c r="S31" s="145"/>
    </row>
    <row r="32" spans="1:22" x14ac:dyDescent="0.25">
      <c r="A32" s="98"/>
      <c r="B32" s="99"/>
      <c r="C32" s="99"/>
      <c r="D32" s="99"/>
      <c r="E32" s="128" t="s">
        <v>107</v>
      </c>
      <c r="F32" s="101"/>
      <c r="G32" s="101"/>
      <c r="H32" s="99"/>
      <c r="I32" s="99"/>
      <c r="J32" s="99"/>
      <c r="K32" s="102"/>
      <c r="L32" s="103"/>
      <c r="N32" s="144"/>
      <c r="O32" s="144"/>
      <c r="S32" s="145"/>
    </row>
    <row r="33" spans="1:19" x14ac:dyDescent="0.25">
      <c r="A33" s="98"/>
      <c r="B33" s="99"/>
      <c r="C33" s="99"/>
      <c r="D33" s="99"/>
      <c r="E33" s="128" t="s">
        <v>108</v>
      </c>
      <c r="F33" s="101"/>
      <c r="G33" s="101"/>
      <c r="H33" s="99"/>
      <c r="I33" s="99"/>
      <c r="J33" s="99"/>
      <c r="K33" s="99"/>
      <c r="L33" s="107"/>
      <c r="P33" s="144"/>
      <c r="S33" s="145"/>
    </row>
    <row r="34" spans="1:19" x14ac:dyDescent="0.25">
      <c r="A34" s="98"/>
      <c r="B34" s="99"/>
      <c r="C34" s="99"/>
      <c r="D34" s="99"/>
      <c r="E34" s="128" t="s">
        <v>109</v>
      </c>
      <c r="F34" s="101"/>
      <c r="G34" s="101"/>
      <c r="H34" s="99"/>
      <c r="I34" s="99"/>
      <c r="J34" s="99"/>
      <c r="K34" s="102"/>
      <c r="L34" s="103"/>
      <c r="N34" s="144"/>
      <c r="O34" s="144"/>
      <c r="S34" s="145"/>
    </row>
    <row r="35" spans="1:19" x14ac:dyDescent="0.25">
      <c r="A35" s="98"/>
      <c r="B35" s="99"/>
      <c r="C35" s="99"/>
      <c r="D35" s="99"/>
      <c r="E35" s="128"/>
      <c r="F35" s="101"/>
      <c r="G35" s="101"/>
      <c r="H35" s="99"/>
      <c r="I35" s="99"/>
      <c r="J35" s="99"/>
      <c r="K35" s="102"/>
      <c r="L35" s="103"/>
      <c r="N35" s="144"/>
      <c r="O35" s="144"/>
      <c r="S35" s="145"/>
    </row>
    <row r="36" spans="1:19" x14ac:dyDescent="0.25">
      <c r="A36" s="98"/>
      <c r="B36" s="99"/>
      <c r="C36" s="99"/>
      <c r="D36" s="99"/>
      <c r="E36" s="104" t="s">
        <v>110</v>
      </c>
      <c r="F36" s="101" t="s">
        <v>47</v>
      </c>
      <c r="G36" s="101">
        <v>2</v>
      </c>
      <c r="H36" s="99"/>
      <c r="I36" s="99"/>
      <c r="J36" s="99">
        <f>H36*G36</f>
        <v>0</v>
      </c>
      <c r="K36" s="99">
        <f>G36*I36</f>
        <v>0</v>
      </c>
      <c r="L36" s="107">
        <f>K36+J36</f>
        <v>0</v>
      </c>
      <c r="N36" s="144"/>
      <c r="O36" s="144"/>
      <c r="S36" s="145"/>
    </row>
    <row r="37" spans="1:19" x14ac:dyDescent="0.25">
      <c r="A37" s="98"/>
      <c r="B37" s="99"/>
      <c r="C37" s="99"/>
      <c r="D37" s="99"/>
      <c r="E37" s="104" t="s">
        <v>111</v>
      </c>
      <c r="F37" s="101" t="s">
        <v>55</v>
      </c>
      <c r="G37" s="101">
        <v>1</v>
      </c>
      <c r="H37" s="99"/>
      <c r="I37" s="99"/>
      <c r="J37" s="99">
        <f>H37*G37</f>
        <v>0</v>
      </c>
      <c r="K37" s="99">
        <f>G37*I37</f>
        <v>0</v>
      </c>
      <c r="L37" s="107">
        <f>K37+J37</f>
        <v>0</v>
      </c>
      <c r="N37" s="144"/>
      <c r="O37" s="144"/>
      <c r="S37" s="145"/>
    </row>
    <row r="38" spans="1:19" x14ac:dyDescent="0.25">
      <c r="A38" s="98"/>
      <c r="B38" s="99"/>
      <c r="C38" s="99"/>
      <c r="D38" s="99"/>
      <c r="E38" s="109"/>
      <c r="F38" s="101"/>
      <c r="G38" s="101"/>
      <c r="H38" s="99"/>
      <c r="I38" s="99"/>
      <c r="J38" s="99"/>
      <c r="K38" s="99"/>
      <c r="L38" s="107"/>
      <c r="N38" s="144"/>
      <c r="O38" s="144"/>
      <c r="S38" s="145"/>
    </row>
    <row r="39" spans="1:19" x14ac:dyDescent="0.25">
      <c r="A39" s="98"/>
      <c r="B39" s="99" t="s">
        <v>112</v>
      </c>
      <c r="C39" s="101" t="s">
        <v>113</v>
      </c>
      <c r="D39" s="101" t="s">
        <v>114</v>
      </c>
      <c r="E39" s="109" t="s">
        <v>115</v>
      </c>
      <c r="F39" s="101" t="s">
        <v>55</v>
      </c>
      <c r="G39" s="101">
        <v>2</v>
      </c>
      <c r="H39" s="99"/>
      <c r="I39" s="99"/>
      <c r="J39" s="99">
        <f>H39*G39</f>
        <v>0</v>
      </c>
      <c r="K39" s="99">
        <f>G39*I39</f>
        <v>0</v>
      </c>
      <c r="L39" s="107">
        <f>K39+J39</f>
        <v>0</v>
      </c>
      <c r="N39" s="144"/>
      <c r="O39" s="144"/>
      <c r="S39" s="145"/>
    </row>
    <row r="40" spans="1:19" x14ac:dyDescent="0.25">
      <c r="A40" s="98"/>
      <c r="B40" s="99" t="s">
        <v>116</v>
      </c>
      <c r="C40" s="99"/>
      <c r="D40" s="99"/>
      <c r="E40" s="109" t="s">
        <v>117</v>
      </c>
      <c r="F40" s="101"/>
      <c r="G40" s="101"/>
      <c r="H40" s="99"/>
      <c r="I40" s="99"/>
      <c r="J40" s="99"/>
      <c r="K40" s="99"/>
      <c r="L40" s="107"/>
      <c r="N40" s="144"/>
      <c r="O40" s="144"/>
      <c r="S40" s="145"/>
    </row>
    <row r="41" spans="1:19" x14ac:dyDescent="0.25">
      <c r="A41" s="98"/>
      <c r="B41" s="99"/>
      <c r="C41" s="99"/>
      <c r="D41" s="99"/>
      <c r="E41" s="109" t="s">
        <v>118</v>
      </c>
      <c r="F41" s="101"/>
      <c r="G41" s="101"/>
      <c r="H41" s="99"/>
      <c r="I41" s="99"/>
      <c r="J41" s="99"/>
      <c r="K41" s="99"/>
      <c r="L41" s="107"/>
      <c r="N41" s="144"/>
      <c r="O41" s="144"/>
      <c r="S41" s="145"/>
    </row>
    <row r="42" spans="1:19" x14ac:dyDescent="0.25">
      <c r="A42" s="98"/>
      <c r="B42" s="99"/>
      <c r="C42" s="99"/>
      <c r="D42" s="99"/>
      <c r="E42" s="109" t="s">
        <v>119</v>
      </c>
      <c r="F42" s="101"/>
      <c r="G42" s="101"/>
      <c r="H42" s="99"/>
      <c r="I42" s="99"/>
      <c r="J42" s="99"/>
      <c r="K42" s="99"/>
      <c r="L42" s="107"/>
      <c r="N42" s="144"/>
      <c r="O42" s="144"/>
      <c r="S42" s="145"/>
    </row>
    <row r="43" spans="1:19" x14ac:dyDescent="0.25">
      <c r="A43" s="98"/>
      <c r="B43" s="99"/>
      <c r="C43" s="99"/>
      <c r="D43" s="99"/>
      <c r="E43" s="109" t="s">
        <v>120</v>
      </c>
      <c r="F43" s="101"/>
      <c r="G43" s="101"/>
      <c r="H43" s="99"/>
      <c r="I43" s="99"/>
      <c r="J43" s="99"/>
      <c r="K43" s="99"/>
      <c r="L43" s="107"/>
      <c r="N43" s="144"/>
      <c r="O43" s="144"/>
      <c r="S43" s="145"/>
    </row>
    <row r="44" spans="1:19" x14ac:dyDescent="0.25">
      <c r="A44" s="98"/>
      <c r="B44" s="99"/>
      <c r="C44" s="99"/>
      <c r="D44" s="99"/>
      <c r="E44" s="109" t="s">
        <v>121</v>
      </c>
      <c r="F44" s="101"/>
      <c r="G44" s="101"/>
      <c r="H44" s="99"/>
      <c r="I44" s="99"/>
      <c r="J44" s="99"/>
      <c r="K44" s="99"/>
      <c r="L44" s="107"/>
      <c r="N44" s="144"/>
      <c r="O44" s="144"/>
      <c r="S44" s="145"/>
    </row>
    <row r="45" spans="1:19" x14ac:dyDescent="0.25">
      <c r="A45" s="98"/>
      <c r="B45" s="99"/>
      <c r="C45" s="99"/>
      <c r="D45" s="99"/>
      <c r="E45" s="109" t="s">
        <v>122</v>
      </c>
      <c r="F45" s="101"/>
      <c r="G45" s="101"/>
      <c r="H45" s="99"/>
      <c r="I45" s="99"/>
      <c r="J45" s="99"/>
      <c r="K45" s="99"/>
      <c r="L45" s="107"/>
      <c r="N45" s="144"/>
      <c r="O45" s="144"/>
      <c r="S45" s="145"/>
    </row>
    <row r="46" spans="1:19" x14ac:dyDescent="0.25">
      <c r="A46" s="98"/>
      <c r="B46" s="99"/>
      <c r="C46" s="99"/>
      <c r="D46" s="99"/>
      <c r="E46" s="109" t="s">
        <v>123</v>
      </c>
      <c r="F46" s="101"/>
      <c r="G46" s="101"/>
      <c r="H46" s="99"/>
      <c r="I46" s="99"/>
      <c r="J46" s="99"/>
      <c r="K46" s="99"/>
      <c r="L46" s="107"/>
      <c r="N46" s="144"/>
      <c r="O46" s="144"/>
      <c r="S46" s="145"/>
    </row>
    <row r="47" spans="1:19" x14ac:dyDescent="0.25">
      <c r="A47" s="98"/>
      <c r="B47" s="99"/>
      <c r="C47" s="99"/>
      <c r="D47" s="99"/>
      <c r="E47" s="109" t="s">
        <v>124</v>
      </c>
      <c r="F47" s="101"/>
      <c r="G47" s="101"/>
      <c r="H47" s="99"/>
      <c r="I47" s="99"/>
      <c r="J47" s="99"/>
      <c r="K47" s="99"/>
      <c r="L47" s="107"/>
      <c r="N47" s="144"/>
      <c r="O47" s="144"/>
      <c r="S47" s="145"/>
    </row>
    <row r="48" spans="1:19" x14ac:dyDescent="0.25">
      <c r="A48" s="98"/>
      <c r="B48" s="99"/>
      <c r="C48" s="99"/>
      <c r="D48" s="99"/>
      <c r="E48" s="109" t="s">
        <v>125</v>
      </c>
      <c r="F48" s="101"/>
      <c r="G48" s="101"/>
      <c r="H48" s="99"/>
      <c r="I48" s="99"/>
      <c r="J48" s="99"/>
      <c r="K48" s="99"/>
      <c r="L48" s="107"/>
      <c r="N48" s="144"/>
      <c r="O48" s="144"/>
      <c r="S48" s="145"/>
    </row>
    <row r="49" spans="1:19" x14ac:dyDescent="0.25">
      <c r="A49" s="98"/>
      <c r="B49" s="99"/>
      <c r="C49" s="99"/>
      <c r="D49" s="99"/>
      <c r="E49" s="109"/>
      <c r="F49" s="101"/>
      <c r="G49" s="101"/>
      <c r="H49" s="99"/>
      <c r="I49" s="99"/>
      <c r="J49" s="99"/>
      <c r="K49" s="99"/>
      <c r="L49" s="107"/>
      <c r="N49" s="144"/>
      <c r="O49" s="144"/>
      <c r="S49" s="145"/>
    </row>
    <row r="50" spans="1:19" x14ac:dyDescent="0.25">
      <c r="A50" s="98"/>
      <c r="B50" s="99"/>
      <c r="C50" s="99"/>
      <c r="D50" s="99"/>
      <c r="E50" s="109" t="s">
        <v>126</v>
      </c>
      <c r="F50" s="101"/>
      <c r="G50" s="101"/>
      <c r="H50" s="99"/>
      <c r="I50" s="99"/>
      <c r="J50" s="99"/>
      <c r="K50" s="99"/>
      <c r="L50" s="107"/>
      <c r="N50" s="144"/>
      <c r="O50" s="144"/>
      <c r="S50" s="145"/>
    </row>
    <row r="51" spans="1:19" x14ac:dyDescent="0.25">
      <c r="A51" s="98"/>
      <c r="B51" s="99"/>
      <c r="C51" s="99"/>
      <c r="D51" s="99"/>
      <c r="E51" s="109" t="s">
        <v>127</v>
      </c>
      <c r="F51" s="101"/>
      <c r="G51" s="101"/>
      <c r="H51" s="99"/>
      <c r="I51" s="99"/>
      <c r="J51" s="99"/>
      <c r="K51" s="99"/>
      <c r="L51" s="107"/>
      <c r="N51" s="144"/>
      <c r="O51" s="144"/>
      <c r="S51" s="145"/>
    </row>
    <row r="52" spans="1:19" x14ac:dyDescent="0.25">
      <c r="A52" s="98"/>
      <c r="B52" s="99"/>
      <c r="C52" s="99"/>
      <c r="D52" s="99"/>
      <c r="E52" s="109"/>
      <c r="F52" s="101"/>
      <c r="G52" s="101"/>
      <c r="H52" s="99"/>
      <c r="I52" s="99"/>
      <c r="J52" s="99"/>
      <c r="K52" s="99"/>
      <c r="L52" s="107"/>
      <c r="N52" s="144"/>
      <c r="O52" s="144"/>
      <c r="S52" s="145"/>
    </row>
    <row r="53" spans="1:19" x14ac:dyDescent="0.25">
      <c r="A53" s="98"/>
      <c r="B53" s="99"/>
      <c r="C53" s="99"/>
      <c r="D53" s="99"/>
      <c r="E53" s="104" t="s">
        <v>128</v>
      </c>
      <c r="F53" s="101" t="s">
        <v>55</v>
      </c>
      <c r="G53" s="101">
        <v>2</v>
      </c>
      <c r="H53" s="99"/>
      <c r="I53" s="99"/>
      <c r="J53" s="99">
        <f>H53*G53</f>
        <v>0</v>
      </c>
      <c r="K53" s="99">
        <f>I53*G53</f>
        <v>0</v>
      </c>
      <c r="L53" s="107">
        <f>K53+J53</f>
        <v>0</v>
      </c>
      <c r="N53" s="144"/>
      <c r="O53" s="144"/>
      <c r="S53" s="145"/>
    </row>
    <row r="54" spans="1:19" x14ac:dyDescent="0.25">
      <c r="A54" s="98"/>
      <c r="B54" s="99"/>
      <c r="C54" s="99"/>
      <c r="D54" s="99"/>
      <c r="E54" s="104"/>
      <c r="F54" s="101"/>
      <c r="G54" s="101"/>
      <c r="H54" s="99"/>
      <c r="I54" s="99"/>
      <c r="J54" s="99"/>
      <c r="K54" s="102"/>
      <c r="L54" s="103"/>
      <c r="N54" s="144"/>
      <c r="O54" s="144"/>
      <c r="S54" s="145"/>
    </row>
    <row r="55" spans="1:19" x14ac:dyDescent="0.25">
      <c r="A55" s="98"/>
      <c r="B55" s="99"/>
      <c r="C55" s="99"/>
      <c r="D55" s="99"/>
      <c r="E55" s="109"/>
      <c r="F55" s="99"/>
      <c r="G55" s="99"/>
      <c r="H55" s="99"/>
      <c r="I55" s="99"/>
      <c r="J55" s="99"/>
      <c r="K55" s="99"/>
      <c r="L55" s="107"/>
      <c r="N55" s="144"/>
      <c r="O55" s="144"/>
      <c r="S55" s="145"/>
    </row>
    <row r="56" spans="1:19" x14ac:dyDescent="0.25">
      <c r="A56" s="98"/>
      <c r="B56" s="99"/>
      <c r="C56" s="99"/>
      <c r="D56" s="99"/>
      <c r="E56" s="109"/>
      <c r="F56" s="99"/>
      <c r="G56" s="99"/>
      <c r="H56" s="99"/>
      <c r="I56" s="99"/>
      <c r="J56" s="99"/>
      <c r="K56" s="99"/>
      <c r="L56" s="107"/>
      <c r="N56" s="144"/>
      <c r="O56" s="144"/>
      <c r="S56" s="145"/>
    </row>
    <row r="57" spans="1:19" x14ac:dyDescent="0.25">
      <c r="A57" s="98"/>
      <c r="B57" s="99"/>
      <c r="C57" s="99"/>
      <c r="D57" s="99"/>
      <c r="E57" s="109"/>
      <c r="F57" s="99"/>
      <c r="G57" s="99"/>
      <c r="H57" s="99"/>
      <c r="I57" s="99"/>
      <c r="J57" s="99"/>
      <c r="K57" s="99"/>
      <c r="L57" s="107"/>
      <c r="N57" s="144"/>
      <c r="O57" s="144"/>
      <c r="S57" s="145"/>
    </row>
    <row r="58" spans="1:19" x14ac:dyDescent="0.25">
      <c r="A58" s="98"/>
      <c r="B58" s="99" t="s">
        <v>129</v>
      </c>
      <c r="C58" s="101" t="s">
        <v>113</v>
      </c>
      <c r="D58" s="101" t="s">
        <v>130</v>
      </c>
      <c r="E58" s="109" t="s">
        <v>131</v>
      </c>
      <c r="F58" s="101" t="s">
        <v>55</v>
      </c>
      <c r="G58" s="101">
        <v>2</v>
      </c>
      <c r="H58" s="99"/>
      <c r="I58" s="99"/>
      <c r="J58" s="99">
        <f>H58*G58</f>
        <v>0</v>
      </c>
      <c r="K58" s="99">
        <f>G58*I58</f>
        <v>0</v>
      </c>
      <c r="L58" s="107">
        <f>K58+J58</f>
        <v>0</v>
      </c>
      <c r="N58" s="144"/>
      <c r="O58" s="144"/>
      <c r="S58" s="145"/>
    </row>
    <row r="59" spans="1:19" x14ac:dyDescent="0.25">
      <c r="A59" s="98"/>
      <c r="B59" s="99" t="s">
        <v>132</v>
      </c>
      <c r="C59" s="99"/>
      <c r="D59" s="99"/>
      <c r="E59" s="109" t="s">
        <v>117</v>
      </c>
      <c r="F59" s="101"/>
      <c r="G59" s="101"/>
      <c r="H59" s="99"/>
      <c r="I59" s="99"/>
      <c r="J59" s="99"/>
      <c r="K59" s="99"/>
      <c r="L59" s="107"/>
      <c r="N59" s="144"/>
      <c r="O59" s="144"/>
      <c r="S59" s="145"/>
    </row>
    <row r="60" spans="1:19" x14ac:dyDescent="0.25">
      <c r="A60" s="98"/>
      <c r="B60" s="99"/>
      <c r="C60" s="99"/>
      <c r="D60" s="99"/>
      <c r="E60" s="109" t="s">
        <v>118</v>
      </c>
      <c r="F60" s="101"/>
      <c r="G60" s="101"/>
      <c r="H60" s="99"/>
      <c r="I60" s="99"/>
      <c r="J60" s="99"/>
      <c r="K60" s="99"/>
      <c r="L60" s="107"/>
      <c r="N60" s="144"/>
      <c r="O60" s="144"/>
      <c r="S60" s="145"/>
    </row>
    <row r="61" spans="1:19" x14ac:dyDescent="0.25">
      <c r="A61" s="98"/>
      <c r="B61" s="99"/>
      <c r="C61" s="99"/>
      <c r="D61" s="99"/>
      <c r="E61" s="109" t="s">
        <v>133</v>
      </c>
      <c r="F61" s="101"/>
      <c r="G61" s="101"/>
      <c r="H61" s="99"/>
      <c r="I61" s="99"/>
      <c r="J61" s="99"/>
      <c r="K61" s="99"/>
      <c r="L61" s="107"/>
      <c r="N61" s="144"/>
      <c r="O61" s="144"/>
      <c r="S61" s="145"/>
    </row>
    <row r="62" spans="1:19" x14ac:dyDescent="0.25">
      <c r="A62" s="98"/>
      <c r="B62" s="99"/>
      <c r="C62" s="99"/>
      <c r="D62" s="99"/>
      <c r="E62" s="109" t="s">
        <v>134</v>
      </c>
      <c r="F62" s="101"/>
      <c r="G62" s="101"/>
      <c r="H62" s="99"/>
      <c r="I62" s="99"/>
      <c r="J62" s="99"/>
      <c r="K62" s="99"/>
      <c r="L62" s="107"/>
      <c r="N62" s="144"/>
      <c r="O62" s="144"/>
      <c r="S62" s="145"/>
    </row>
    <row r="63" spans="1:19" x14ac:dyDescent="0.25">
      <c r="A63" s="98"/>
      <c r="B63" s="99"/>
      <c r="C63" s="99"/>
      <c r="D63" s="99"/>
      <c r="E63" s="109" t="s">
        <v>135</v>
      </c>
      <c r="F63" s="101"/>
      <c r="G63" s="101"/>
      <c r="H63" s="99"/>
      <c r="I63" s="99"/>
      <c r="J63" s="99"/>
      <c r="K63" s="99"/>
      <c r="L63" s="107"/>
      <c r="N63" s="144"/>
      <c r="O63" s="144"/>
      <c r="S63" s="145"/>
    </row>
    <row r="64" spans="1:19" x14ac:dyDescent="0.25">
      <c r="A64" s="98"/>
      <c r="B64" s="99"/>
      <c r="C64" s="99"/>
      <c r="D64" s="99"/>
      <c r="E64" s="109" t="s">
        <v>136</v>
      </c>
      <c r="F64" s="101"/>
      <c r="G64" s="101"/>
      <c r="H64" s="99"/>
      <c r="I64" s="99"/>
      <c r="J64" s="99"/>
      <c r="K64" s="99"/>
      <c r="L64" s="107"/>
      <c r="N64" s="144"/>
      <c r="O64" s="144"/>
      <c r="S64" s="145"/>
    </row>
    <row r="65" spans="1:19" x14ac:dyDescent="0.25">
      <c r="A65" s="98"/>
      <c r="B65" s="99"/>
      <c r="C65" s="99"/>
      <c r="D65" s="99"/>
      <c r="E65" s="109" t="s">
        <v>137</v>
      </c>
      <c r="F65" s="101"/>
      <c r="G65" s="101"/>
      <c r="H65" s="99"/>
      <c r="I65" s="99"/>
      <c r="J65" s="99"/>
      <c r="K65" s="99"/>
      <c r="L65" s="107"/>
      <c r="N65" s="144"/>
      <c r="O65" s="144"/>
      <c r="S65" s="145"/>
    </row>
    <row r="66" spans="1:19" x14ac:dyDescent="0.25">
      <c r="A66" s="98"/>
      <c r="B66" s="99"/>
      <c r="C66" s="99"/>
      <c r="D66" s="99"/>
      <c r="E66" s="109" t="s">
        <v>124</v>
      </c>
      <c r="F66" s="101"/>
      <c r="G66" s="101"/>
      <c r="H66" s="99"/>
      <c r="I66" s="99"/>
      <c r="J66" s="99"/>
      <c r="K66" s="99"/>
      <c r="L66" s="107"/>
      <c r="N66" s="144"/>
      <c r="O66" s="144"/>
      <c r="S66" s="145"/>
    </row>
    <row r="67" spans="1:19" x14ac:dyDescent="0.25">
      <c r="A67" s="98"/>
      <c r="B67" s="99"/>
      <c r="C67" s="99"/>
      <c r="D67" s="99"/>
      <c r="E67" s="109" t="s">
        <v>138</v>
      </c>
      <c r="F67" s="101"/>
      <c r="G67" s="101"/>
      <c r="H67" s="99"/>
      <c r="I67" s="99"/>
      <c r="J67" s="99"/>
      <c r="K67" s="99"/>
      <c r="L67" s="107"/>
      <c r="N67" s="144"/>
      <c r="O67" s="144"/>
      <c r="S67" s="145"/>
    </row>
    <row r="68" spans="1:19" x14ac:dyDescent="0.25">
      <c r="A68" s="98"/>
      <c r="B68" s="99"/>
      <c r="C68" s="99"/>
      <c r="D68" s="99"/>
      <c r="E68" s="109" t="s">
        <v>139</v>
      </c>
      <c r="F68" s="101"/>
      <c r="G68" s="101"/>
      <c r="H68" s="99"/>
      <c r="I68" s="99"/>
      <c r="J68" s="99"/>
      <c r="K68" s="99"/>
      <c r="L68" s="107"/>
      <c r="N68" s="144"/>
      <c r="O68" s="144"/>
      <c r="S68" s="145"/>
    </row>
    <row r="69" spans="1:19" x14ac:dyDescent="0.25">
      <c r="A69" s="98"/>
      <c r="B69" s="99"/>
      <c r="C69" s="99"/>
      <c r="D69" s="99"/>
      <c r="E69" s="109" t="s">
        <v>140</v>
      </c>
      <c r="F69" s="101"/>
      <c r="G69" s="101"/>
      <c r="H69" s="99"/>
      <c r="I69" s="99"/>
      <c r="J69" s="99"/>
      <c r="K69" s="99"/>
      <c r="L69" s="107"/>
      <c r="N69" s="144"/>
      <c r="O69" s="144"/>
      <c r="S69" s="145"/>
    </row>
    <row r="70" spans="1:19" x14ac:dyDescent="0.25">
      <c r="A70" s="98"/>
      <c r="B70" s="99"/>
      <c r="C70" s="99"/>
      <c r="D70" s="99"/>
      <c r="E70" s="109"/>
      <c r="F70" s="101"/>
      <c r="G70" s="101"/>
      <c r="H70" s="99"/>
      <c r="I70" s="99"/>
      <c r="J70" s="99"/>
      <c r="K70" s="99"/>
      <c r="L70" s="107"/>
      <c r="N70" s="144"/>
      <c r="O70" s="144"/>
      <c r="S70" s="145"/>
    </row>
    <row r="71" spans="1:19" x14ac:dyDescent="0.25">
      <c r="A71" s="98"/>
      <c r="B71" s="99"/>
      <c r="C71" s="99"/>
      <c r="D71" s="99"/>
      <c r="E71" s="104" t="s">
        <v>128</v>
      </c>
      <c r="F71" s="101" t="s">
        <v>55</v>
      </c>
      <c r="G71" s="101">
        <v>2</v>
      </c>
      <c r="H71" s="99"/>
      <c r="I71" s="99"/>
      <c r="J71" s="99">
        <f>H71*G71</f>
        <v>0</v>
      </c>
      <c r="K71" s="99">
        <f>I71*G71</f>
        <v>0</v>
      </c>
      <c r="L71" s="107">
        <f>K71+J71</f>
        <v>0</v>
      </c>
      <c r="N71" s="144"/>
      <c r="O71" s="144"/>
      <c r="S71" s="145"/>
    </row>
    <row r="72" spans="1:19" x14ac:dyDescent="0.25">
      <c r="A72" s="98"/>
      <c r="B72" s="99"/>
      <c r="C72" s="99"/>
      <c r="D72" s="99"/>
      <c r="E72" s="109"/>
      <c r="F72" s="101"/>
      <c r="G72" s="101"/>
      <c r="H72" s="99"/>
      <c r="I72" s="99"/>
      <c r="J72" s="99"/>
      <c r="K72" s="99"/>
      <c r="L72" s="107"/>
      <c r="N72" s="144"/>
      <c r="O72" s="144"/>
      <c r="S72" s="145"/>
    </row>
    <row r="73" spans="1:19" x14ac:dyDescent="0.25">
      <c r="A73" s="98"/>
      <c r="B73" s="99" t="s">
        <v>141</v>
      </c>
      <c r="C73" s="99"/>
      <c r="D73" s="99"/>
      <c r="E73" s="109" t="s">
        <v>142</v>
      </c>
      <c r="F73" s="101" t="s">
        <v>55</v>
      </c>
      <c r="G73" s="101">
        <v>1</v>
      </c>
      <c r="H73" s="99"/>
      <c r="I73" s="99"/>
      <c r="J73" s="99">
        <f>H73*G73</f>
        <v>0</v>
      </c>
      <c r="K73" s="99">
        <f>I73*G73</f>
        <v>0</v>
      </c>
      <c r="L73" s="107">
        <f>K73+J73</f>
        <v>0</v>
      </c>
      <c r="N73" s="144"/>
      <c r="O73" s="144"/>
      <c r="S73" s="145"/>
    </row>
    <row r="74" spans="1:19" x14ac:dyDescent="0.25">
      <c r="A74" s="98"/>
      <c r="B74" s="99"/>
      <c r="C74" s="99"/>
      <c r="D74" s="99"/>
      <c r="E74" s="109" t="s">
        <v>143</v>
      </c>
      <c r="F74" s="101"/>
      <c r="G74" s="101"/>
      <c r="H74" s="99"/>
      <c r="I74" s="99"/>
      <c r="J74" s="99"/>
      <c r="K74" s="99"/>
      <c r="L74" s="107"/>
      <c r="N74" s="144"/>
      <c r="O74" s="144"/>
      <c r="S74" s="145"/>
    </row>
    <row r="75" spans="1:19" x14ac:dyDescent="0.25">
      <c r="A75" s="98"/>
      <c r="B75" s="99"/>
      <c r="C75" s="99"/>
      <c r="D75" s="99"/>
      <c r="E75" s="109" t="s">
        <v>144</v>
      </c>
      <c r="F75" s="99"/>
      <c r="G75" s="99"/>
      <c r="H75" s="99"/>
      <c r="I75" s="99"/>
      <c r="J75" s="99"/>
      <c r="K75" s="99"/>
      <c r="L75" s="107"/>
      <c r="N75" s="144"/>
      <c r="O75" s="144"/>
      <c r="S75" s="145"/>
    </row>
    <row r="76" spans="1:19" x14ac:dyDescent="0.25">
      <c r="A76" s="98"/>
      <c r="B76" s="99"/>
      <c r="C76" s="99"/>
      <c r="D76" s="99"/>
      <c r="E76" s="109" t="s">
        <v>145</v>
      </c>
      <c r="F76" s="99"/>
      <c r="G76" s="99"/>
      <c r="H76" s="99"/>
      <c r="I76" s="99"/>
      <c r="J76" s="99"/>
      <c r="K76" s="99"/>
      <c r="L76" s="107"/>
      <c r="N76" s="144"/>
      <c r="O76" s="144"/>
      <c r="S76" s="145"/>
    </row>
    <row r="77" spans="1:19" x14ac:dyDescent="0.25">
      <c r="A77" s="98"/>
      <c r="B77" s="99"/>
      <c r="C77" s="99"/>
      <c r="D77" s="99"/>
      <c r="E77" s="109" t="s">
        <v>146</v>
      </c>
      <c r="F77" s="99"/>
      <c r="G77" s="99"/>
      <c r="H77" s="99"/>
      <c r="I77" s="99"/>
      <c r="J77" s="99"/>
      <c r="K77" s="99"/>
      <c r="L77" s="107"/>
      <c r="N77" s="144"/>
      <c r="O77" s="144"/>
      <c r="S77" s="145"/>
    </row>
    <row r="78" spans="1:19" x14ac:dyDescent="0.25">
      <c r="A78" s="98"/>
      <c r="B78" s="99"/>
      <c r="C78" s="99"/>
      <c r="D78" s="99"/>
      <c r="E78" s="109" t="s">
        <v>147</v>
      </c>
      <c r="F78" s="99"/>
      <c r="G78" s="99"/>
      <c r="H78" s="99"/>
      <c r="I78" s="99"/>
      <c r="J78" s="99"/>
      <c r="K78" s="99"/>
      <c r="L78" s="107"/>
      <c r="N78" s="144"/>
      <c r="O78" s="144"/>
      <c r="S78" s="145"/>
    </row>
    <row r="79" spans="1:19" x14ac:dyDescent="0.25">
      <c r="A79" s="98"/>
      <c r="B79" s="99"/>
      <c r="C79" s="99"/>
      <c r="D79" s="99"/>
      <c r="E79" s="109" t="s">
        <v>148</v>
      </c>
      <c r="F79" s="99"/>
      <c r="G79" s="99"/>
      <c r="H79" s="99"/>
      <c r="I79" s="99"/>
      <c r="J79" s="99"/>
      <c r="K79" s="99"/>
      <c r="L79" s="107"/>
      <c r="N79" s="144"/>
      <c r="O79" s="144"/>
      <c r="S79" s="145"/>
    </row>
    <row r="80" spans="1:19" x14ac:dyDescent="0.25">
      <c r="A80" s="98"/>
      <c r="B80" s="99"/>
      <c r="C80" s="99"/>
      <c r="D80" s="99"/>
      <c r="E80" s="109" t="s">
        <v>149</v>
      </c>
      <c r="F80" s="101"/>
      <c r="G80" s="101"/>
      <c r="H80" s="99"/>
      <c r="I80" s="99"/>
      <c r="J80" s="99"/>
      <c r="K80" s="99"/>
      <c r="L80" s="107"/>
      <c r="N80" s="144"/>
      <c r="O80" s="144"/>
      <c r="S80" s="145"/>
    </row>
    <row r="81" spans="1:19" x14ac:dyDescent="0.25">
      <c r="A81" s="98"/>
      <c r="B81" s="99"/>
      <c r="C81" s="99"/>
      <c r="D81" s="99"/>
      <c r="E81" s="109" t="s">
        <v>150</v>
      </c>
      <c r="F81" s="99"/>
      <c r="G81" s="99"/>
      <c r="H81" s="99"/>
      <c r="I81" s="99"/>
      <c r="J81" s="99"/>
      <c r="K81" s="99"/>
      <c r="L81" s="107"/>
      <c r="N81" s="144"/>
      <c r="O81" s="144"/>
      <c r="S81" s="145"/>
    </row>
    <row r="82" spans="1:19" x14ac:dyDescent="0.25">
      <c r="A82" s="98"/>
      <c r="B82" s="99"/>
      <c r="C82" s="99"/>
      <c r="D82" s="99"/>
      <c r="E82" s="109"/>
      <c r="F82" s="99"/>
      <c r="G82" s="99"/>
      <c r="H82" s="99"/>
      <c r="I82" s="99"/>
      <c r="J82" s="99"/>
      <c r="K82" s="99"/>
      <c r="L82" s="107"/>
      <c r="N82" s="144"/>
      <c r="O82" s="144"/>
      <c r="S82" s="145"/>
    </row>
    <row r="83" spans="1:19" x14ac:dyDescent="0.25">
      <c r="A83" s="98"/>
      <c r="B83" s="99"/>
      <c r="C83" s="99"/>
      <c r="D83" s="99"/>
      <c r="E83" s="104" t="s">
        <v>151</v>
      </c>
      <c r="F83" s="101" t="s">
        <v>55</v>
      </c>
      <c r="G83" s="101">
        <v>1</v>
      </c>
      <c r="H83" s="99"/>
      <c r="I83" s="99"/>
      <c r="J83" s="99">
        <f>H83*G83</f>
        <v>0</v>
      </c>
      <c r="K83" s="99">
        <f>I83*G83</f>
        <v>0</v>
      </c>
      <c r="L83" s="107">
        <f>K83+J83</f>
        <v>0</v>
      </c>
      <c r="N83" s="144"/>
      <c r="O83" s="144"/>
      <c r="S83" s="145"/>
    </row>
    <row r="84" spans="1:19" x14ac:dyDescent="0.25">
      <c r="A84" s="98"/>
      <c r="B84" s="99"/>
      <c r="C84" s="99"/>
      <c r="D84" s="99"/>
      <c r="E84" s="109"/>
      <c r="F84" s="99"/>
      <c r="G84" s="99"/>
      <c r="H84" s="99"/>
      <c r="I84" s="99"/>
      <c r="J84" s="99"/>
      <c r="K84" s="99"/>
      <c r="L84" s="107"/>
      <c r="N84" s="144"/>
      <c r="O84" s="144"/>
      <c r="S84" s="145"/>
    </row>
    <row r="85" spans="1:19" x14ac:dyDescent="0.25">
      <c r="A85" s="98"/>
      <c r="B85" s="99" t="s">
        <v>152</v>
      </c>
      <c r="C85" s="99"/>
      <c r="D85" s="99"/>
      <c r="E85" s="109" t="s">
        <v>142</v>
      </c>
      <c r="F85" s="101" t="s">
        <v>55</v>
      </c>
      <c r="G85" s="101">
        <v>1</v>
      </c>
      <c r="H85" s="99"/>
      <c r="I85" s="99"/>
      <c r="J85" s="99">
        <f>H85*G85</f>
        <v>0</v>
      </c>
      <c r="K85" s="99">
        <f>I85*G85</f>
        <v>0</v>
      </c>
      <c r="L85" s="107">
        <f>K85+J85</f>
        <v>0</v>
      </c>
      <c r="N85" s="144"/>
      <c r="O85" s="144"/>
      <c r="S85" s="145"/>
    </row>
    <row r="86" spans="1:19" x14ac:dyDescent="0.25">
      <c r="A86" s="98"/>
      <c r="B86" s="99"/>
      <c r="C86" s="99"/>
      <c r="D86" s="99"/>
      <c r="E86" s="109" t="s">
        <v>153</v>
      </c>
      <c r="F86" s="101"/>
      <c r="G86" s="101"/>
      <c r="H86" s="99"/>
      <c r="I86" s="99"/>
      <c r="J86" s="99"/>
      <c r="K86" s="99"/>
      <c r="L86" s="107"/>
      <c r="N86" s="144"/>
      <c r="O86" s="144"/>
      <c r="S86" s="145"/>
    </row>
    <row r="87" spans="1:19" x14ac:dyDescent="0.25">
      <c r="A87" s="98"/>
      <c r="B87" s="99"/>
      <c r="C87" s="99"/>
      <c r="D87" s="99"/>
      <c r="E87" s="109" t="s">
        <v>144</v>
      </c>
      <c r="F87" s="99"/>
      <c r="G87" s="99"/>
      <c r="H87" s="99"/>
      <c r="I87" s="99"/>
      <c r="J87" s="99"/>
      <c r="K87" s="99"/>
      <c r="L87" s="107"/>
      <c r="N87" s="144"/>
      <c r="O87" s="144"/>
      <c r="S87" s="145"/>
    </row>
    <row r="88" spans="1:19" x14ac:dyDescent="0.25">
      <c r="A88" s="98"/>
      <c r="B88" s="99"/>
      <c r="C88" s="99"/>
      <c r="D88" s="99"/>
      <c r="E88" s="109" t="s">
        <v>145</v>
      </c>
      <c r="F88" s="99"/>
      <c r="G88" s="99"/>
      <c r="H88" s="99"/>
      <c r="I88" s="99"/>
      <c r="J88" s="99"/>
      <c r="K88" s="99"/>
      <c r="L88" s="107"/>
      <c r="N88" s="144"/>
      <c r="O88" s="144"/>
      <c r="S88" s="145"/>
    </row>
    <row r="89" spans="1:19" x14ac:dyDescent="0.25">
      <c r="A89" s="98"/>
      <c r="B89" s="99"/>
      <c r="C89" s="99"/>
      <c r="D89" s="99"/>
      <c r="E89" s="109" t="s">
        <v>146</v>
      </c>
      <c r="F89" s="99"/>
      <c r="G89" s="99"/>
      <c r="H89" s="99"/>
      <c r="I89" s="99"/>
      <c r="J89" s="99"/>
      <c r="K89" s="99"/>
      <c r="L89" s="107"/>
      <c r="N89" s="144"/>
      <c r="O89" s="144"/>
      <c r="S89" s="145"/>
    </row>
    <row r="90" spans="1:19" x14ac:dyDescent="0.25">
      <c r="A90" s="98"/>
      <c r="B90" s="99"/>
      <c r="C90" s="99"/>
      <c r="D90" s="99"/>
      <c r="E90" s="109" t="s">
        <v>147</v>
      </c>
      <c r="F90" s="99"/>
      <c r="G90" s="99"/>
      <c r="H90" s="99"/>
      <c r="I90" s="99"/>
      <c r="J90" s="99"/>
      <c r="K90" s="99"/>
      <c r="L90" s="107"/>
      <c r="N90" s="144"/>
      <c r="O90" s="144"/>
      <c r="S90" s="145"/>
    </row>
    <row r="91" spans="1:19" x14ac:dyDescent="0.25">
      <c r="A91" s="98"/>
      <c r="B91" s="99"/>
      <c r="C91" s="99"/>
      <c r="D91" s="99"/>
      <c r="E91" s="109" t="s">
        <v>148</v>
      </c>
      <c r="F91" s="99"/>
      <c r="G91" s="99"/>
      <c r="H91" s="99"/>
      <c r="I91" s="99"/>
      <c r="J91" s="99"/>
      <c r="K91" s="99"/>
      <c r="L91" s="107"/>
      <c r="N91" s="144"/>
      <c r="O91" s="144"/>
      <c r="S91" s="145"/>
    </row>
    <row r="92" spans="1:19" x14ac:dyDescent="0.25">
      <c r="A92" s="98"/>
      <c r="B92" s="99"/>
      <c r="C92" s="99"/>
      <c r="D92" s="99"/>
      <c r="E92" s="109" t="s">
        <v>154</v>
      </c>
      <c r="F92" s="101"/>
      <c r="G92" s="101"/>
      <c r="H92" s="99"/>
      <c r="I92" s="99"/>
      <c r="J92" s="99"/>
      <c r="K92" s="99"/>
      <c r="L92" s="107"/>
      <c r="N92" s="144"/>
      <c r="O92" s="144"/>
      <c r="S92" s="145"/>
    </row>
    <row r="93" spans="1:19" x14ac:dyDescent="0.25">
      <c r="A93" s="98"/>
      <c r="B93" s="99"/>
      <c r="C93" s="99"/>
      <c r="D93" s="99"/>
      <c r="E93" s="109" t="s">
        <v>155</v>
      </c>
      <c r="F93" s="99"/>
      <c r="G93" s="99"/>
      <c r="H93" s="99"/>
      <c r="I93" s="99"/>
      <c r="J93" s="99"/>
      <c r="K93" s="99"/>
      <c r="L93" s="107"/>
      <c r="N93" s="144"/>
      <c r="O93" s="144"/>
      <c r="S93" s="145"/>
    </row>
    <row r="94" spans="1:19" x14ac:dyDescent="0.25">
      <c r="A94" s="98"/>
      <c r="B94" s="99"/>
      <c r="C94" s="99"/>
      <c r="D94" s="99"/>
      <c r="E94" s="109"/>
      <c r="F94" s="99"/>
      <c r="G94" s="99"/>
      <c r="H94" s="99"/>
      <c r="I94" s="99"/>
      <c r="J94" s="99"/>
      <c r="K94" s="99"/>
      <c r="L94" s="107"/>
      <c r="N94" s="144"/>
      <c r="O94" s="144"/>
      <c r="S94" s="145"/>
    </row>
    <row r="95" spans="1:19" x14ac:dyDescent="0.25">
      <c r="A95" s="98"/>
      <c r="B95" s="99"/>
      <c r="C95" s="99"/>
      <c r="D95" s="99"/>
      <c r="E95" s="104" t="s">
        <v>151</v>
      </c>
      <c r="F95" s="101" t="s">
        <v>55</v>
      </c>
      <c r="G95" s="101">
        <v>1</v>
      </c>
      <c r="H95" s="99"/>
      <c r="I95" s="99"/>
      <c r="J95" s="99">
        <f>H95*G95</f>
        <v>0</v>
      </c>
      <c r="K95" s="99">
        <f>I95*G95</f>
        <v>0</v>
      </c>
      <c r="L95" s="107">
        <f>K95+J95</f>
        <v>0</v>
      </c>
      <c r="N95" s="144"/>
      <c r="O95" s="144"/>
      <c r="S95" s="145"/>
    </row>
    <row r="96" spans="1:19" x14ac:dyDescent="0.25">
      <c r="A96" s="98"/>
      <c r="B96" s="99"/>
      <c r="C96" s="99"/>
      <c r="D96" s="99"/>
      <c r="E96" s="109"/>
      <c r="F96" s="99"/>
      <c r="G96" s="99"/>
      <c r="H96" s="99"/>
      <c r="I96" s="99"/>
      <c r="J96" s="99"/>
      <c r="K96" s="99"/>
      <c r="L96" s="107"/>
      <c r="N96" s="144"/>
      <c r="O96" s="144"/>
      <c r="S96" s="145"/>
    </row>
    <row r="97" spans="1:19" x14ac:dyDescent="0.25">
      <c r="A97" s="98"/>
      <c r="B97" s="99" t="s">
        <v>156</v>
      </c>
      <c r="C97" s="101" t="s">
        <v>157</v>
      </c>
      <c r="D97" s="101" t="s">
        <v>158</v>
      </c>
      <c r="E97" s="109" t="s">
        <v>159</v>
      </c>
      <c r="F97" s="101" t="s">
        <v>55</v>
      </c>
      <c r="G97" s="101">
        <v>1</v>
      </c>
      <c r="H97" s="99"/>
      <c r="I97" s="99"/>
      <c r="J97" s="99">
        <f>H97*G97</f>
        <v>0</v>
      </c>
      <c r="K97" s="99">
        <f>I97*G97</f>
        <v>0</v>
      </c>
      <c r="L97" s="107">
        <f>K97+J97</f>
        <v>0</v>
      </c>
      <c r="N97" s="144"/>
      <c r="O97" s="144"/>
      <c r="S97" s="145"/>
    </row>
    <row r="98" spans="1:19" x14ac:dyDescent="0.25">
      <c r="A98" s="98"/>
      <c r="B98" s="99"/>
      <c r="C98" s="99"/>
      <c r="D98" s="99"/>
      <c r="E98" s="109" t="s">
        <v>160</v>
      </c>
      <c r="F98" s="99"/>
      <c r="G98" s="99"/>
      <c r="H98" s="99"/>
      <c r="I98" s="99"/>
      <c r="J98" s="99"/>
      <c r="K98" s="99"/>
      <c r="L98" s="107"/>
      <c r="N98" s="144"/>
      <c r="O98" s="144"/>
      <c r="S98" s="145"/>
    </row>
    <row r="99" spans="1:19" x14ac:dyDescent="0.25">
      <c r="A99" s="98"/>
      <c r="B99" s="99"/>
      <c r="C99" s="99"/>
      <c r="D99" s="99"/>
      <c r="E99" s="109" t="s">
        <v>161</v>
      </c>
      <c r="F99" s="99"/>
      <c r="G99" s="99"/>
      <c r="H99" s="99"/>
      <c r="I99" s="99"/>
      <c r="J99" s="99"/>
      <c r="K99" s="99"/>
      <c r="L99" s="107"/>
      <c r="N99" s="144"/>
      <c r="O99" s="144"/>
      <c r="S99" s="145"/>
    </row>
    <row r="100" spans="1:19" x14ac:dyDescent="0.25">
      <c r="A100" s="98"/>
      <c r="B100" s="99"/>
      <c r="C100" s="99"/>
      <c r="D100" s="99"/>
      <c r="E100" s="109" t="s">
        <v>162</v>
      </c>
      <c r="F100" s="99"/>
      <c r="G100" s="99"/>
      <c r="H100" s="99"/>
      <c r="I100" s="99"/>
      <c r="J100" s="99"/>
      <c r="K100" s="99"/>
      <c r="L100" s="107"/>
      <c r="N100" s="144"/>
      <c r="O100" s="144"/>
      <c r="S100" s="145"/>
    </row>
    <row r="101" spans="1:19" x14ac:dyDescent="0.25">
      <c r="A101" s="98"/>
      <c r="B101" s="99"/>
      <c r="C101" s="99"/>
      <c r="D101" s="99"/>
      <c r="E101" s="109" t="s">
        <v>163</v>
      </c>
      <c r="F101" s="99"/>
      <c r="G101" s="99"/>
      <c r="H101" s="99"/>
      <c r="I101" s="99"/>
      <c r="J101" s="99"/>
      <c r="K101" s="99"/>
      <c r="L101" s="107"/>
      <c r="N101" s="144"/>
      <c r="O101" s="144"/>
      <c r="S101" s="145"/>
    </row>
    <row r="102" spans="1:19" x14ac:dyDescent="0.25">
      <c r="A102" s="98"/>
      <c r="B102" s="99"/>
      <c r="C102" s="99"/>
      <c r="D102" s="99"/>
      <c r="E102" s="109" t="s">
        <v>164</v>
      </c>
      <c r="F102" s="99"/>
      <c r="G102" s="99"/>
      <c r="H102" s="99"/>
      <c r="I102" s="99"/>
      <c r="J102" s="99"/>
      <c r="K102" s="99"/>
      <c r="L102" s="107"/>
      <c r="N102" s="144"/>
      <c r="O102" s="144"/>
      <c r="S102" s="145"/>
    </row>
    <row r="103" spans="1:19" x14ac:dyDescent="0.25">
      <c r="A103" s="98"/>
      <c r="B103" s="99"/>
      <c r="C103" s="99"/>
      <c r="D103" s="99"/>
      <c r="E103" s="109"/>
      <c r="F103" s="99"/>
      <c r="G103" s="99"/>
      <c r="H103" s="99"/>
      <c r="I103" s="99"/>
      <c r="J103" s="99"/>
      <c r="K103" s="99"/>
      <c r="L103" s="107"/>
      <c r="N103" s="144"/>
      <c r="O103" s="144"/>
      <c r="S103" s="145"/>
    </row>
    <row r="104" spans="1:19" x14ac:dyDescent="0.25">
      <c r="A104" s="98"/>
      <c r="B104" s="99"/>
      <c r="C104" s="99"/>
      <c r="D104" s="99"/>
      <c r="E104" s="109" t="s">
        <v>165</v>
      </c>
      <c r="F104" s="99"/>
      <c r="G104" s="99"/>
      <c r="H104" s="99"/>
      <c r="I104" s="99"/>
      <c r="J104" s="99"/>
      <c r="K104" s="99"/>
      <c r="L104" s="107"/>
      <c r="N104" s="144"/>
      <c r="O104" s="144"/>
      <c r="S104" s="145"/>
    </row>
    <row r="105" spans="1:19" x14ac:dyDescent="0.25">
      <c r="A105" s="98"/>
      <c r="B105" s="99"/>
      <c r="C105" s="99"/>
      <c r="D105" s="99"/>
      <c r="E105" s="109" t="s">
        <v>166</v>
      </c>
      <c r="F105" s="99"/>
      <c r="G105" s="99"/>
      <c r="H105" s="99"/>
      <c r="I105" s="99"/>
      <c r="J105" s="99"/>
      <c r="K105" s="99"/>
      <c r="L105" s="107"/>
      <c r="N105" s="144"/>
      <c r="O105" s="144"/>
      <c r="S105" s="145"/>
    </row>
    <row r="106" spans="1:19" x14ac:dyDescent="0.25">
      <c r="A106" s="98"/>
      <c r="B106" s="99"/>
      <c r="C106" s="99"/>
      <c r="D106" s="99"/>
      <c r="E106" s="109"/>
      <c r="F106" s="99"/>
      <c r="G106" s="99"/>
      <c r="H106" s="99"/>
      <c r="I106" s="99"/>
      <c r="J106" s="99"/>
      <c r="K106" s="99"/>
      <c r="L106" s="107"/>
      <c r="N106" s="144"/>
      <c r="O106" s="144"/>
      <c r="S106" s="145"/>
    </row>
    <row r="107" spans="1:19" x14ac:dyDescent="0.25">
      <c r="A107" s="98"/>
      <c r="B107" s="99"/>
      <c r="C107" s="99"/>
      <c r="D107" s="99"/>
      <c r="E107" s="104" t="s">
        <v>167</v>
      </c>
      <c r="F107" s="101" t="s">
        <v>55</v>
      </c>
      <c r="G107" s="101">
        <v>1</v>
      </c>
      <c r="H107" s="99"/>
      <c r="I107" s="99"/>
      <c r="J107" s="99">
        <f>H107*G107</f>
        <v>0</v>
      </c>
      <c r="K107" s="99">
        <f>I107*G107</f>
        <v>0</v>
      </c>
      <c r="L107" s="107">
        <f>K107+J107</f>
        <v>0</v>
      </c>
      <c r="N107" s="144"/>
      <c r="O107" s="144"/>
      <c r="S107" s="145"/>
    </row>
    <row r="108" spans="1:19" x14ac:dyDescent="0.25">
      <c r="A108" s="98"/>
      <c r="B108" s="99"/>
      <c r="C108" s="99"/>
      <c r="D108" s="99"/>
      <c r="E108" s="109"/>
      <c r="F108" s="99"/>
      <c r="G108" s="99"/>
      <c r="H108" s="99"/>
      <c r="I108" s="99"/>
      <c r="J108" s="99"/>
      <c r="K108" s="99"/>
      <c r="L108" s="107"/>
      <c r="N108" s="144"/>
      <c r="O108" s="144"/>
      <c r="S108" s="145"/>
    </row>
    <row r="109" spans="1:19" x14ac:dyDescent="0.25">
      <c r="A109" s="98"/>
      <c r="B109" s="99"/>
      <c r="C109" s="99"/>
      <c r="D109" s="99"/>
      <c r="E109" s="109"/>
      <c r="F109" s="99"/>
      <c r="G109" s="99"/>
      <c r="H109" s="99"/>
      <c r="I109" s="99"/>
      <c r="J109" s="99"/>
      <c r="K109" s="99"/>
      <c r="L109" s="107"/>
      <c r="N109" s="144"/>
      <c r="O109" s="144"/>
      <c r="S109" s="145"/>
    </row>
    <row r="110" spans="1:19" x14ac:dyDescent="0.25">
      <c r="A110" s="98"/>
      <c r="B110" s="99" t="s">
        <v>168</v>
      </c>
      <c r="C110" s="99" t="s">
        <v>157</v>
      </c>
      <c r="D110" s="99" t="s">
        <v>169</v>
      </c>
      <c r="E110" s="109" t="s">
        <v>170</v>
      </c>
      <c r="F110" s="101" t="s">
        <v>55</v>
      </c>
      <c r="G110" s="101">
        <v>1</v>
      </c>
      <c r="H110" s="99"/>
      <c r="I110" s="99"/>
      <c r="J110" s="99">
        <f>H110*G110</f>
        <v>0</v>
      </c>
      <c r="K110" s="99">
        <f>I110*G110</f>
        <v>0</v>
      </c>
      <c r="L110" s="107">
        <f>K110+J110</f>
        <v>0</v>
      </c>
      <c r="N110" s="144"/>
      <c r="O110" s="144"/>
      <c r="S110" s="145"/>
    </row>
    <row r="111" spans="1:19" x14ac:dyDescent="0.25">
      <c r="A111" s="98"/>
      <c r="B111" s="99"/>
      <c r="C111" s="99"/>
      <c r="D111" s="99"/>
      <c r="E111" s="109" t="s">
        <v>171</v>
      </c>
      <c r="F111" s="99"/>
      <c r="G111" s="99"/>
      <c r="H111" s="99"/>
      <c r="I111" s="99"/>
      <c r="J111" s="99"/>
      <c r="K111" s="99"/>
      <c r="L111" s="107"/>
      <c r="N111" s="144"/>
      <c r="O111" s="144"/>
      <c r="S111" s="145"/>
    </row>
    <row r="112" spans="1:19" x14ac:dyDescent="0.25">
      <c r="A112" s="98"/>
      <c r="B112" s="99"/>
      <c r="C112" s="99"/>
      <c r="D112" s="99"/>
      <c r="E112" s="109" t="s">
        <v>172</v>
      </c>
      <c r="F112" s="101"/>
      <c r="G112" s="101"/>
      <c r="H112" s="99"/>
      <c r="I112" s="99"/>
      <c r="J112" s="99"/>
      <c r="K112" s="99"/>
      <c r="L112" s="107"/>
      <c r="N112" s="144"/>
      <c r="O112" s="144"/>
      <c r="S112" s="145"/>
    </row>
    <row r="113" spans="1:19" x14ac:dyDescent="0.25">
      <c r="A113" s="98"/>
      <c r="B113" s="99"/>
      <c r="C113" s="99"/>
      <c r="D113" s="99"/>
      <c r="E113" s="109" t="s">
        <v>173</v>
      </c>
      <c r="F113" s="101"/>
      <c r="G113" s="101"/>
      <c r="H113" s="99"/>
      <c r="I113" s="99"/>
      <c r="J113" s="99"/>
      <c r="K113" s="99"/>
      <c r="L113" s="107"/>
      <c r="N113" s="144"/>
      <c r="O113" s="144"/>
      <c r="S113" s="145"/>
    </row>
    <row r="114" spans="1:19" x14ac:dyDescent="0.25">
      <c r="A114" s="98"/>
      <c r="B114" s="99"/>
      <c r="C114" s="99"/>
      <c r="D114" s="99"/>
      <c r="E114" s="109"/>
      <c r="F114" s="101"/>
      <c r="G114" s="101"/>
      <c r="H114" s="99"/>
      <c r="I114" s="99"/>
      <c r="J114" s="99"/>
      <c r="K114" s="99"/>
      <c r="L114" s="107"/>
      <c r="N114" s="144"/>
      <c r="O114" s="144"/>
      <c r="S114" s="145"/>
    </row>
    <row r="115" spans="1:19" x14ac:dyDescent="0.25">
      <c r="A115" s="98"/>
      <c r="B115" s="99"/>
      <c r="C115" s="99"/>
      <c r="D115" s="99"/>
      <c r="E115" s="109" t="s">
        <v>165</v>
      </c>
      <c r="F115" s="99"/>
      <c r="G115" s="99"/>
      <c r="H115" s="99"/>
      <c r="I115" s="99"/>
      <c r="J115" s="99"/>
      <c r="K115" s="99"/>
      <c r="L115" s="107"/>
      <c r="N115" s="144"/>
      <c r="O115" s="144"/>
      <c r="S115" s="145"/>
    </row>
    <row r="116" spans="1:19" x14ac:dyDescent="0.25">
      <c r="A116" s="98"/>
      <c r="B116" s="99"/>
      <c r="C116" s="99"/>
      <c r="D116" s="99"/>
      <c r="E116" s="109" t="s">
        <v>174</v>
      </c>
      <c r="F116" s="99"/>
      <c r="G116" s="99"/>
      <c r="H116" s="99"/>
      <c r="I116" s="99"/>
      <c r="J116" s="99"/>
      <c r="K116" s="99"/>
      <c r="L116" s="107"/>
      <c r="N116" s="144"/>
      <c r="O116" s="144"/>
      <c r="S116" s="145"/>
    </row>
    <row r="117" spans="1:19" x14ac:dyDescent="0.25">
      <c r="A117" s="98"/>
      <c r="B117" s="99"/>
      <c r="C117" s="99"/>
      <c r="D117" s="99"/>
      <c r="E117" s="109"/>
      <c r="F117" s="99"/>
      <c r="G117" s="99"/>
      <c r="H117" s="99"/>
      <c r="I117" s="99"/>
      <c r="J117" s="99"/>
      <c r="K117" s="99"/>
      <c r="L117" s="107"/>
      <c r="N117" s="144"/>
      <c r="O117" s="144"/>
      <c r="S117" s="145"/>
    </row>
    <row r="118" spans="1:19" x14ac:dyDescent="0.25">
      <c r="A118" s="98"/>
      <c r="B118" s="99"/>
      <c r="C118" s="99"/>
      <c r="D118" s="99"/>
      <c r="E118" s="109"/>
      <c r="F118" s="99"/>
      <c r="G118" s="99"/>
      <c r="H118" s="99"/>
      <c r="I118" s="99"/>
      <c r="J118" s="99"/>
      <c r="K118" s="99"/>
      <c r="L118" s="107"/>
      <c r="N118" s="144"/>
      <c r="O118" s="144"/>
      <c r="S118" s="145"/>
    </row>
    <row r="119" spans="1:19" x14ac:dyDescent="0.25">
      <c r="A119" s="114"/>
      <c r="B119" s="116"/>
      <c r="C119" s="116"/>
      <c r="D119" s="116"/>
      <c r="E119" s="115"/>
      <c r="F119" s="148" t="s">
        <v>65</v>
      </c>
      <c r="G119" s="148"/>
      <c r="H119" s="148"/>
      <c r="I119" s="149"/>
      <c r="J119" s="150">
        <f>SUM(J9:J118)</f>
        <v>0</v>
      </c>
      <c r="K119" s="150">
        <f>SUM(K9:K118)</f>
        <v>0</v>
      </c>
      <c r="L119" s="151">
        <f>SUM(L9:L118)</f>
        <v>0</v>
      </c>
    </row>
    <row r="120" spans="1:19" x14ac:dyDescent="0.25">
      <c r="A120" s="152"/>
      <c r="B120" s="153"/>
      <c r="C120" s="152"/>
      <c r="D120" s="152"/>
      <c r="E120" s="153"/>
      <c r="F120" s="152"/>
      <c r="G120" s="154"/>
      <c r="H120" s="154"/>
      <c r="I120" s="154"/>
      <c r="J120" s="155"/>
      <c r="K120" s="155"/>
      <c r="L120" s="155"/>
    </row>
  </sheetData>
  <mergeCells count="9">
    <mergeCell ref="C6:I6"/>
    <mergeCell ref="B7:B8"/>
    <mergeCell ref="H7:I7"/>
    <mergeCell ref="J7:K7"/>
    <mergeCell ref="C1:I1"/>
    <mergeCell ref="C2:I2"/>
    <mergeCell ref="C3:I3"/>
    <mergeCell ref="C4:I4"/>
    <mergeCell ref="C5:I5"/>
  </mergeCells>
  <printOptions horizontalCentered="1"/>
  <pageMargins left="0.51180555555555496" right="0.51180555555555496" top="0.55138888888888904" bottom="0.718055555555556" header="0.51180555555555496" footer="0.55138888888888904"/>
  <pageSetup paperSize="9" firstPageNumber="0" fitToHeight="0" orientation="landscape" horizontalDpi="300" verticalDpi="300"/>
  <headerFooter>
    <oddFooter>&amp;C&amp;12Upozornenie: Výkaz, výmer slúži ako podklad pre výberové konanie. Za konečnú špecifikáciu a ponuku odberateľovi zodpovedá dodávateľ ponuky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57"/>
  <sheetViews>
    <sheetView zoomScale="80" zoomScaleNormal="80" workbookViewId="0">
      <selection activeCell="L6" sqref="L6"/>
    </sheetView>
  </sheetViews>
  <sheetFormatPr defaultRowHeight="15" x14ac:dyDescent="0.25"/>
  <cols>
    <col min="1" max="1" width="8.7109375" customWidth="1"/>
    <col min="2" max="2" width="6.5703125" customWidth="1"/>
    <col min="3" max="4" width="18.42578125" customWidth="1"/>
    <col min="5" max="5" width="89.28515625" customWidth="1"/>
    <col min="6" max="6" width="6.5703125" customWidth="1"/>
    <col min="7" max="7" width="9.140625" customWidth="1"/>
    <col min="8" max="8" width="10.140625" customWidth="1"/>
    <col min="9" max="11" width="12.7109375" customWidth="1"/>
    <col min="12" max="12" width="20.42578125" customWidth="1"/>
    <col min="13" max="1025" width="8.7109375" customWidth="1"/>
  </cols>
  <sheetData>
    <row r="1" spans="1:22" x14ac:dyDescent="0.25">
      <c r="A1" s="64" t="s">
        <v>0</v>
      </c>
      <c r="B1" s="65"/>
      <c r="C1" s="10" t="s">
        <v>23</v>
      </c>
      <c r="D1" s="10"/>
      <c r="E1" s="10"/>
      <c r="F1" s="10"/>
      <c r="G1" s="10"/>
      <c r="H1" s="10"/>
      <c r="I1" s="10"/>
      <c r="J1" s="66"/>
      <c r="K1" s="67"/>
      <c r="L1" s="68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3.9" customHeight="1" x14ac:dyDescent="0.25">
      <c r="A2" s="70" t="s">
        <v>2</v>
      </c>
      <c r="B2" s="71"/>
      <c r="C2" s="9" t="s">
        <v>24</v>
      </c>
      <c r="D2" s="9"/>
      <c r="E2" s="9"/>
      <c r="F2" s="9"/>
      <c r="G2" s="9"/>
      <c r="H2" s="9"/>
      <c r="I2" s="9"/>
      <c r="J2" s="72"/>
      <c r="K2" s="73"/>
      <c r="L2" s="74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x14ac:dyDescent="0.25">
      <c r="A3" s="70" t="s">
        <v>5</v>
      </c>
      <c r="B3" s="71"/>
      <c r="C3" s="8" t="s">
        <v>26</v>
      </c>
      <c r="D3" s="8"/>
      <c r="E3" s="8"/>
      <c r="F3" s="8"/>
      <c r="G3" s="8"/>
      <c r="H3" s="8"/>
      <c r="I3" s="8"/>
      <c r="J3" s="75" t="s">
        <v>4</v>
      </c>
      <c r="K3" s="76"/>
      <c r="L3" s="71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x14ac:dyDescent="0.25">
      <c r="A4" s="70" t="s">
        <v>27</v>
      </c>
      <c r="B4" s="71"/>
      <c r="C4" s="2"/>
      <c r="D4" s="2"/>
      <c r="E4" s="2"/>
      <c r="F4" s="2"/>
      <c r="G4" s="2"/>
      <c r="H4" s="2"/>
      <c r="I4" s="2"/>
      <c r="J4" s="72"/>
      <c r="K4" s="77"/>
      <c r="L4" s="71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x14ac:dyDescent="0.25">
      <c r="A5" s="70" t="s">
        <v>28</v>
      </c>
      <c r="B5" s="71"/>
      <c r="C5" s="7" t="s">
        <v>29</v>
      </c>
      <c r="D5" s="7"/>
      <c r="E5" s="7"/>
      <c r="F5" s="7"/>
      <c r="G5" s="7"/>
      <c r="H5" s="7"/>
      <c r="I5" s="7"/>
      <c r="J5" s="72"/>
      <c r="K5" s="77"/>
      <c r="L5" s="71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ht="15.75" x14ac:dyDescent="0.25">
      <c r="A6" s="78" t="s">
        <v>30</v>
      </c>
      <c r="B6" s="79"/>
      <c r="C6" s="6" t="s">
        <v>175</v>
      </c>
      <c r="D6" s="6"/>
      <c r="E6" s="6"/>
      <c r="F6" s="6"/>
      <c r="G6" s="6"/>
      <c r="H6" s="6"/>
      <c r="I6" s="6"/>
      <c r="J6" s="80" t="s">
        <v>7</v>
      </c>
      <c r="K6" s="81"/>
      <c r="L6" s="82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22" ht="24.2" customHeight="1" x14ac:dyDescent="0.25">
      <c r="A7" s="83"/>
      <c r="B7" s="5" t="s">
        <v>32</v>
      </c>
      <c r="C7" s="84" t="s">
        <v>33</v>
      </c>
      <c r="D7" s="84" t="s">
        <v>34</v>
      </c>
      <c r="E7" s="85"/>
      <c r="F7" s="86"/>
      <c r="G7" s="86"/>
      <c r="H7" s="4" t="s">
        <v>35</v>
      </c>
      <c r="I7" s="4"/>
      <c r="J7" s="3" t="s">
        <v>36</v>
      </c>
      <c r="K7" s="3"/>
      <c r="L7" s="87" t="s">
        <v>37</v>
      </c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x14ac:dyDescent="0.25">
      <c r="A8" s="88"/>
      <c r="B8" s="5"/>
      <c r="C8" s="89" t="s">
        <v>38</v>
      </c>
      <c r="D8" s="89" t="s">
        <v>39</v>
      </c>
      <c r="E8" s="90" t="s">
        <v>40</v>
      </c>
      <c r="F8" s="91" t="s">
        <v>41</v>
      </c>
      <c r="G8" s="91" t="s">
        <v>42</v>
      </c>
      <c r="H8" s="92" t="s">
        <v>43</v>
      </c>
      <c r="I8" s="92" t="s">
        <v>44</v>
      </c>
      <c r="J8" s="92" t="s">
        <v>43</v>
      </c>
      <c r="K8" s="92" t="s">
        <v>44</v>
      </c>
      <c r="L8" s="93" t="s">
        <v>45</v>
      </c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x14ac:dyDescent="0.25">
      <c r="A9" s="156"/>
      <c r="B9" s="157"/>
      <c r="C9" s="130"/>
      <c r="D9" s="129"/>
      <c r="E9" s="129"/>
      <c r="F9" s="130"/>
      <c r="G9" s="132"/>
      <c r="H9" s="158"/>
      <c r="I9" s="158"/>
      <c r="J9" s="102"/>
      <c r="K9" s="102"/>
      <c r="L9" s="103"/>
      <c r="N9" s="144"/>
      <c r="O9" s="144"/>
      <c r="S9" s="145"/>
    </row>
    <row r="10" spans="1:22" x14ac:dyDescent="0.25">
      <c r="A10" s="156"/>
      <c r="B10" s="157"/>
      <c r="C10" s="130"/>
      <c r="D10" s="129"/>
      <c r="E10" s="133" t="s">
        <v>175</v>
      </c>
      <c r="F10" s="130"/>
      <c r="G10" s="132"/>
      <c r="H10" s="158"/>
      <c r="I10" s="102"/>
      <c r="J10" s="102"/>
      <c r="K10" s="102"/>
      <c r="L10" s="103"/>
      <c r="N10" s="144"/>
      <c r="O10" s="144"/>
      <c r="S10" s="145"/>
    </row>
    <row r="11" spans="1:22" ht="45" x14ac:dyDescent="0.25">
      <c r="A11" s="156"/>
      <c r="B11" s="157"/>
      <c r="C11" s="130"/>
      <c r="D11" s="129"/>
      <c r="E11" s="159" t="s">
        <v>176</v>
      </c>
      <c r="F11" s="130"/>
      <c r="G11" s="132"/>
      <c r="H11" s="158"/>
      <c r="I11" s="102"/>
      <c r="J11" s="102"/>
      <c r="K11" s="102"/>
      <c r="L11" s="103"/>
      <c r="N11" s="144"/>
      <c r="O11" s="144"/>
      <c r="S11" s="145"/>
    </row>
    <row r="12" spans="1:22" x14ac:dyDescent="0.25">
      <c r="A12" s="156"/>
      <c r="B12" s="157"/>
      <c r="C12" s="130"/>
      <c r="D12" s="129"/>
      <c r="E12" s="129"/>
      <c r="F12" s="130"/>
      <c r="G12" s="132"/>
      <c r="H12" s="158"/>
      <c r="I12" s="102"/>
      <c r="J12" s="102"/>
      <c r="K12" s="102"/>
      <c r="L12" s="103"/>
      <c r="N12" s="144"/>
      <c r="O12" s="144"/>
      <c r="S12" s="145"/>
    </row>
    <row r="13" spans="1:22" x14ac:dyDescent="0.25">
      <c r="A13" s="156"/>
      <c r="B13" s="157"/>
      <c r="C13" s="130"/>
      <c r="D13" s="129"/>
      <c r="E13" s="133" t="s">
        <v>177</v>
      </c>
      <c r="F13" s="130"/>
      <c r="G13" s="132"/>
      <c r="H13" s="158"/>
      <c r="I13" s="102"/>
      <c r="J13" s="102"/>
      <c r="K13" s="102"/>
      <c r="L13" s="103"/>
      <c r="N13" s="144"/>
      <c r="O13" s="144"/>
      <c r="S13" s="145"/>
    </row>
    <row r="14" spans="1:22" x14ac:dyDescent="0.25">
      <c r="A14" s="156"/>
      <c r="B14" s="157"/>
      <c r="C14" s="130"/>
      <c r="D14" s="129"/>
      <c r="E14" s="129" t="s">
        <v>178</v>
      </c>
      <c r="F14" s="130"/>
      <c r="G14" s="132"/>
      <c r="H14" s="158"/>
      <c r="I14" s="102"/>
      <c r="J14" s="102"/>
      <c r="K14" s="102"/>
      <c r="L14" s="103"/>
      <c r="N14" s="144"/>
      <c r="O14" s="144"/>
      <c r="S14" s="145"/>
    </row>
    <row r="15" spans="1:22" x14ac:dyDescent="0.25">
      <c r="A15" s="156"/>
      <c r="B15" s="157"/>
      <c r="C15" s="130" t="s">
        <v>113</v>
      </c>
      <c r="D15" s="129" t="s">
        <v>179</v>
      </c>
      <c r="E15" s="143" t="s">
        <v>180</v>
      </c>
      <c r="F15" s="130" t="s">
        <v>55</v>
      </c>
      <c r="G15" s="132">
        <v>6</v>
      </c>
      <c r="H15" s="158"/>
      <c r="I15" s="102"/>
      <c r="J15" s="102">
        <f t="shared" ref="J15:J20" si="0">H15*G15</f>
        <v>0</v>
      </c>
      <c r="K15" s="102">
        <f t="shared" ref="K15:K20" si="1">I15*G15</f>
        <v>0</v>
      </c>
      <c r="L15" s="103">
        <f t="shared" ref="L15:L20" si="2">K15+J15</f>
        <v>0</v>
      </c>
      <c r="N15" s="144"/>
      <c r="O15" s="144"/>
      <c r="S15" s="145"/>
    </row>
    <row r="16" spans="1:22" x14ac:dyDescent="0.25">
      <c r="A16" s="156"/>
      <c r="B16" s="157"/>
      <c r="C16" s="130"/>
      <c r="D16" s="129"/>
      <c r="E16" s="143" t="s">
        <v>181</v>
      </c>
      <c r="F16" s="130" t="s">
        <v>55</v>
      </c>
      <c r="G16" s="132">
        <v>10</v>
      </c>
      <c r="H16" s="158"/>
      <c r="I16" s="102"/>
      <c r="J16" s="102">
        <f t="shared" si="0"/>
        <v>0</v>
      </c>
      <c r="K16" s="102">
        <f t="shared" si="1"/>
        <v>0</v>
      </c>
      <c r="L16" s="103">
        <f t="shared" si="2"/>
        <v>0</v>
      </c>
      <c r="N16" s="144"/>
      <c r="O16" s="144"/>
      <c r="S16" s="145"/>
    </row>
    <row r="17" spans="1:19" x14ac:dyDescent="0.25">
      <c r="A17" s="156"/>
      <c r="B17" s="157"/>
      <c r="C17" s="130"/>
      <c r="D17" s="129"/>
      <c r="E17" s="143" t="s">
        <v>182</v>
      </c>
      <c r="F17" s="130" t="s">
        <v>55</v>
      </c>
      <c r="G17" s="132">
        <v>2</v>
      </c>
      <c r="H17" s="158"/>
      <c r="I17" s="102"/>
      <c r="J17" s="102">
        <f t="shared" si="0"/>
        <v>0</v>
      </c>
      <c r="K17" s="102">
        <f t="shared" si="1"/>
        <v>0</v>
      </c>
      <c r="L17" s="103">
        <f t="shared" si="2"/>
        <v>0</v>
      </c>
      <c r="N17" s="144"/>
      <c r="O17" s="144"/>
      <c r="S17" s="145"/>
    </row>
    <row r="18" spans="1:19" x14ac:dyDescent="0.25">
      <c r="A18" s="156"/>
      <c r="B18" s="157"/>
      <c r="C18" s="130"/>
      <c r="D18" s="129"/>
      <c r="E18" s="143" t="s">
        <v>183</v>
      </c>
      <c r="F18" s="130" t="s">
        <v>55</v>
      </c>
      <c r="G18" s="132">
        <v>4</v>
      </c>
      <c r="H18" s="158"/>
      <c r="I18" s="102"/>
      <c r="J18" s="102">
        <f t="shared" si="0"/>
        <v>0</v>
      </c>
      <c r="K18" s="102">
        <f t="shared" si="1"/>
        <v>0</v>
      </c>
      <c r="L18" s="103">
        <f t="shared" si="2"/>
        <v>0</v>
      </c>
      <c r="N18" s="144"/>
      <c r="O18" s="144"/>
      <c r="S18" s="145"/>
    </row>
    <row r="19" spans="1:19" x14ac:dyDescent="0.25">
      <c r="A19" s="156"/>
      <c r="B19" s="157"/>
      <c r="C19" s="130"/>
      <c r="D19" s="129"/>
      <c r="E19" s="144" t="s">
        <v>184</v>
      </c>
      <c r="F19" s="130" t="s">
        <v>55</v>
      </c>
      <c r="G19" s="132">
        <v>10</v>
      </c>
      <c r="H19" s="158"/>
      <c r="I19" s="102"/>
      <c r="J19" s="102">
        <f t="shared" si="0"/>
        <v>0</v>
      </c>
      <c r="K19" s="102">
        <f t="shared" si="1"/>
        <v>0</v>
      </c>
      <c r="L19" s="103">
        <f t="shared" si="2"/>
        <v>0</v>
      </c>
      <c r="N19" s="144"/>
      <c r="O19" s="144"/>
      <c r="S19" s="145"/>
    </row>
    <row r="20" spans="1:19" x14ac:dyDescent="0.25">
      <c r="A20" s="156"/>
      <c r="B20" s="157"/>
      <c r="C20" s="130"/>
      <c r="D20" s="129"/>
      <c r="E20" s="144" t="s">
        <v>185</v>
      </c>
      <c r="F20" s="130" t="s">
        <v>55</v>
      </c>
      <c r="G20" s="132">
        <v>10</v>
      </c>
      <c r="H20" s="158"/>
      <c r="I20" s="102"/>
      <c r="J20" s="102">
        <f t="shared" si="0"/>
        <v>0</v>
      </c>
      <c r="K20" s="102">
        <f t="shared" si="1"/>
        <v>0</v>
      </c>
      <c r="L20" s="103">
        <f t="shared" si="2"/>
        <v>0</v>
      </c>
      <c r="N20" s="144"/>
      <c r="O20" s="144"/>
      <c r="S20" s="145"/>
    </row>
    <row r="21" spans="1:19" x14ac:dyDescent="0.25">
      <c r="A21" s="156"/>
      <c r="B21" s="157"/>
      <c r="C21" s="130"/>
      <c r="D21" s="129"/>
      <c r="F21" s="130"/>
      <c r="G21" s="132"/>
      <c r="H21" s="158"/>
      <c r="I21" s="102"/>
      <c r="J21" s="102"/>
      <c r="K21" s="102"/>
      <c r="L21" s="103"/>
      <c r="M21" s="160"/>
      <c r="N21" s="144"/>
      <c r="O21" s="144"/>
      <c r="S21" s="145"/>
    </row>
    <row r="22" spans="1:19" x14ac:dyDescent="0.25">
      <c r="A22" s="156"/>
      <c r="B22" s="157"/>
      <c r="C22" s="130" t="s">
        <v>113</v>
      </c>
      <c r="D22" s="129" t="s">
        <v>186</v>
      </c>
      <c r="E22" s="133" t="s">
        <v>187</v>
      </c>
      <c r="F22" s="130"/>
      <c r="G22" s="132"/>
      <c r="H22" s="158"/>
      <c r="I22" s="102"/>
      <c r="J22" s="102"/>
      <c r="K22" s="102"/>
      <c r="L22" s="103"/>
      <c r="N22" s="144"/>
      <c r="O22" s="144"/>
      <c r="S22" s="145"/>
    </row>
    <row r="23" spans="1:19" x14ac:dyDescent="0.25">
      <c r="A23" s="156"/>
      <c r="B23" s="157"/>
      <c r="C23" s="130"/>
      <c r="D23" s="129"/>
      <c r="E23" s="143" t="s">
        <v>180</v>
      </c>
      <c r="F23" s="130" t="s">
        <v>55</v>
      </c>
      <c r="G23" s="132">
        <v>2</v>
      </c>
      <c r="H23" s="158"/>
      <c r="I23" s="102"/>
      <c r="J23" s="102">
        <f>H23*G23</f>
        <v>0</v>
      </c>
      <c r="K23" s="102">
        <f>I23*G23</f>
        <v>0</v>
      </c>
      <c r="L23" s="103">
        <f>K23+J23</f>
        <v>0</v>
      </c>
      <c r="N23" s="144"/>
      <c r="O23" s="144"/>
      <c r="S23" s="145"/>
    </row>
    <row r="24" spans="1:19" x14ac:dyDescent="0.25">
      <c r="A24" s="156"/>
      <c r="B24" s="157"/>
      <c r="C24" s="130"/>
      <c r="D24" s="129"/>
      <c r="E24" s="143" t="s">
        <v>181</v>
      </c>
      <c r="F24" s="130" t="s">
        <v>55</v>
      </c>
      <c r="G24" s="132">
        <v>1</v>
      </c>
      <c r="H24" s="158"/>
      <c r="I24" s="102"/>
      <c r="J24" s="102">
        <f>H24*G24</f>
        <v>0</v>
      </c>
      <c r="K24" s="102">
        <f>I24*G24</f>
        <v>0</v>
      </c>
      <c r="L24" s="103">
        <f>K24+J24</f>
        <v>0</v>
      </c>
      <c r="N24" s="144"/>
      <c r="O24" s="144"/>
      <c r="S24" s="145"/>
    </row>
    <row r="25" spans="1:19" x14ac:dyDescent="0.25">
      <c r="A25" s="156"/>
      <c r="B25" s="157"/>
      <c r="C25" s="130"/>
      <c r="D25" s="129"/>
      <c r="E25" s="143" t="s">
        <v>182</v>
      </c>
      <c r="F25" s="130" t="s">
        <v>55</v>
      </c>
      <c r="G25" s="132">
        <v>2</v>
      </c>
      <c r="H25" s="158"/>
      <c r="I25" s="102"/>
      <c r="J25" s="102">
        <f>H25*G25</f>
        <v>0</v>
      </c>
      <c r="K25" s="102">
        <f>I25*G25</f>
        <v>0</v>
      </c>
      <c r="L25" s="103">
        <f>K25+J25</f>
        <v>0</v>
      </c>
      <c r="N25" s="144"/>
      <c r="O25" s="144"/>
      <c r="S25" s="145"/>
    </row>
    <row r="26" spans="1:19" x14ac:dyDescent="0.25">
      <c r="A26" s="156"/>
      <c r="B26" s="157"/>
      <c r="C26" s="130"/>
      <c r="D26" s="129"/>
      <c r="E26" s="143"/>
      <c r="F26" s="130"/>
      <c r="G26" s="132"/>
      <c r="H26" s="158"/>
      <c r="I26" s="102"/>
      <c r="J26" s="102"/>
      <c r="K26" s="102"/>
      <c r="L26" s="103"/>
      <c r="N26" s="144"/>
      <c r="O26" s="144"/>
      <c r="S26" s="145"/>
    </row>
    <row r="27" spans="1:19" x14ac:dyDescent="0.25">
      <c r="A27" s="156"/>
      <c r="B27" s="157"/>
      <c r="C27" s="130"/>
      <c r="D27" s="129"/>
      <c r="E27" s="133" t="s">
        <v>188</v>
      </c>
      <c r="F27" s="130"/>
      <c r="G27" s="132"/>
      <c r="H27" s="158"/>
      <c r="I27" s="102"/>
      <c r="J27" s="102"/>
      <c r="K27" s="102"/>
      <c r="L27" s="103"/>
      <c r="N27" s="144"/>
      <c r="O27" s="144"/>
      <c r="S27" s="145"/>
    </row>
    <row r="28" spans="1:19" x14ac:dyDescent="0.25">
      <c r="A28" s="156"/>
      <c r="B28" s="157"/>
      <c r="C28" s="130" t="s">
        <v>113</v>
      </c>
      <c r="D28" s="161" t="s">
        <v>189</v>
      </c>
      <c r="E28" s="129" t="s">
        <v>190</v>
      </c>
      <c r="F28" s="130" t="s">
        <v>55</v>
      </c>
      <c r="G28" s="132">
        <v>2</v>
      </c>
      <c r="H28" s="158"/>
      <c r="I28" s="102"/>
      <c r="J28" s="102">
        <f>H28*G28</f>
        <v>0</v>
      </c>
      <c r="K28" s="102">
        <f>I28*G28</f>
        <v>0</v>
      </c>
      <c r="L28" s="103">
        <f>K28+J28</f>
        <v>0</v>
      </c>
      <c r="N28" s="144"/>
      <c r="O28" s="144"/>
      <c r="S28" s="145"/>
    </row>
    <row r="29" spans="1:19" x14ac:dyDescent="0.25">
      <c r="A29" s="156"/>
      <c r="B29" s="157"/>
      <c r="C29" s="130"/>
      <c r="D29" s="129"/>
      <c r="E29" s="129" t="s">
        <v>191</v>
      </c>
      <c r="F29" s="130" t="s">
        <v>55</v>
      </c>
      <c r="G29" s="132">
        <v>2</v>
      </c>
      <c r="H29" s="158"/>
      <c r="I29" s="102"/>
      <c r="J29" s="102">
        <f>H29*G29</f>
        <v>0</v>
      </c>
      <c r="K29" s="102">
        <f>I29*G29</f>
        <v>0</v>
      </c>
      <c r="L29" s="103">
        <f>K29+J29</f>
        <v>0</v>
      </c>
      <c r="N29" s="144"/>
      <c r="O29" s="144"/>
      <c r="S29" s="145"/>
    </row>
    <row r="30" spans="1:19" x14ac:dyDescent="0.25">
      <c r="A30" s="156"/>
      <c r="B30" s="157"/>
      <c r="C30" s="130" t="s">
        <v>113</v>
      </c>
      <c r="D30" s="161" t="s">
        <v>189</v>
      </c>
      <c r="E30" s="129" t="s">
        <v>192</v>
      </c>
      <c r="F30" s="130" t="s">
        <v>55</v>
      </c>
      <c r="G30" s="132">
        <v>2</v>
      </c>
      <c r="H30" s="158"/>
      <c r="I30" s="102"/>
      <c r="J30" s="102">
        <f>H30*G30</f>
        <v>0</v>
      </c>
      <c r="K30" s="102">
        <f>I30*G30</f>
        <v>0</v>
      </c>
      <c r="L30" s="103">
        <f>K30+J30</f>
        <v>0</v>
      </c>
      <c r="N30" s="144"/>
      <c r="O30" s="144"/>
      <c r="S30" s="145"/>
    </row>
    <row r="31" spans="1:19" x14ac:dyDescent="0.25">
      <c r="A31" s="156"/>
      <c r="B31" s="157"/>
      <c r="C31" s="130"/>
      <c r="D31" s="129"/>
      <c r="E31" s="129" t="s">
        <v>191</v>
      </c>
      <c r="F31" s="130" t="s">
        <v>55</v>
      </c>
      <c r="G31" s="132">
        <v>2</v>
      </c>
      <c r="H31" s="158"/>
      <c r="I31" s="102"/>
      <c r="J31" s="102">
        <f>H31*G31</f>
        <v>0</v>
      </c>
      <c r="K31" s="102">
        <f>I31*G31</f>
        <v>0</v>
      </c>
      <c r="L31" s="103">
        <f>K31+J31</f>
        <v>0</v>
      </c>
      <c r="N31" s="144"/>
      <c r="O31" s="144"/>
      <c r="S31" s="145"/>
    </row>
    <row r="32" spans="1:19" x14ac:dyDescent="0.25">
      <c r="A32" s="156"/>
      <c r="B32" s="157"/>
      <c r="C32" s="130"/>
      <c r="D32" s="129"/>
      <c r="E32" s="129"/>
      <c r="F32" s="130"/>
      <c r="G32" s="132"/>
      <c r="H32" s="158"/>
      <c r="I32" s="102"/>
      <c r="J32" s="102"/>
      <c r="K32" s="102"/>
      <c r="L32" s="103"/>
      <c r="N32" s="144"/>
      <c r="O32" s="144"/>
      <c r="S32" s="145"/>
    </row>
    <row r="33" spans="1:19" x14ac:dyDescent="0.25">
      <c r="A33" s="156"/>
      <c r="B33" s="157"/>
      <c r="C33" s="130"/>
      <c r="D33" s="129"/>
      <c r="E33" s="162" t="s">
        <v>193</v>
      </c>
      <c r="F33" s="130"/>
      <c r="G33" s="132"/>
      <c r="H33" s="158"/>
      <c r="I33" s="102"/>
      <c r="J33" s="102"/>
      <c r="K33" s="102"/>
      <c r="L33" s="103"/>
      <c r="N33" s="144"/>
      <c r="O33" s="144"/>
      <c r="S33" s="145"/>
    </row>
    <row r="34" spans="1:19" x14ac:dyDescent="0.25">
      <c r="A34" s="156"/>
      <c r="B34" s="157"/>
      <c r="C34" s="130"/>
      <c r="D34" s="129"/>
      <c r="E34" s="163" t="s">
        <v>194</v>
      </c>
      <c r="F34" s="130" t="s">
        <v>55</v>
      </c>
      <c r="G34" s="132">
        <v>4</v>
      </c>
      <c r="H34" s="158"/>
      <c r="I34" s="102"/>
      <c r="J34" s="102">
        <f>H34*G34</f>
        <v>0</v>
      </c>
      <c r="K34" s="102">
        <f>I34*G34</f>
        <v>0</v>
      </c>
      <c r="L34" s="103">
        <f>K34+J34</f>
        <v>0</v>
      </c>
      <c r="N34" s="144"/>
      <c r="O34" s="144"/>
      <c r="S34" s="145"/>
    </row>
    <row r="35" spans="1:19" x14ac:dyDescent="0.25">
      <c r="A35" s="156"/>
      <c r="B35" s="157"/>
      <c r="C35" s="130"/>
      <c r="D35" s="129"/>
      <c r="E35" s="163" t="s">
        <v>195</v>
      </c>
      <c r="F35" s="130" t="s">
        <v>55</v>
      </c>
      <c r="G35" s="132">
        <v>4</v>
      </c>
      <c r="H35" s="158"/>
      <c r="I35" s="102"/>
      <c r="J35" s="102">
        <f>H35*G35</f>
        <v>0</v>
      </c>
      <c r="K35" s="102">
        <f>I35*G35</f>
        <v>0</v>
      </c>
      <c r="L35" s="103">
        <f>K35+J35</f>
        <v>0</v>
      </c>
      <c r="N35" s="144"/>
      <c r="O35" s="144"/>
      <c r="S35" s="145"/>
    </row>
    <row r="36" spans="1:19" x14ac:dyDescent="0.25">
      <c r="A36" s="156"/>
      <c r="B36" s="157"/>
      <c r="C36" s="130"/>
      <c r="D36" s="129"/>
      <c r="E36" s="163" t="s">
        <v>196</v>
      </c>
      <c r="F36" s="130" t="s">
        <v>55</v>
      </c>
      <c r="G36" s="132">
        <v>20</v>
      </c>
      <c r="H36" s="158"/>
      <c r="I36" s="102"/>
      <c r="J36" s="102">
        <f>H36*G36</f>
        <v>0</v>
      </c>
      <c r="K36" s="102">
        <f>I36*G36</f>
        <v>0</v>
      </c>
      <c r="L36" s="103">
        <f>K36+J36</f>
        <v>0</v>
      </c>
      <c r="N36" s="144"/>
      <c r="O36" s="144"/>
      <c r="S36" s="145"/>
    </row>
    <row r="37" spans="1:19" x14ac:dyDescent="0.25">
      <c r="A37" s="156"/>
      <c r="B37" s="157"/>
      <c r="C37" s="130" t="s">
        <v>157</v>
      </c>
      <c r="D37" s="129" t="s">
        <v>197</v>
      </c>
      <c r="E37" s="163" t="s">
        <v>198</v>
      </c>
      <c r="F37" s="130" t="s">
        <v>55</v>
      </c>
      <c r="G37" s="132">
        <v>10</v>
      </c>
      <c r="H37" s="158"/>
      <c r="I37" s="102"/>
      <c r="J37" s="102">
        <f>H37*G37</f>
        <v>0</v>
      </c>
      <c r="K37" s="102">
        <f>I37*G37</f>
        <v>0</v>
      </c>
      <c r="L37" s="103">
        <f>K37+J37</f>
        <v>0</v>
      </c>
      <c r="N37" s="144"/>
      <c r="O37" s="144"/>
      <c r="S37" s="145"/>
    </row>
    <row r="38" spans="1:19" x14ac:dyDescent="0.25">
      <c r="A38" s="156"/>
      <c r="B38" s="157"/>
      <c r="C38" s="130"/>
      <c r="D38" s="129"/>
      <c r="E38" s="163"/>
      <c r="F38" s="130"/>
      <c r="G38" s="132"/>
      <c r="H38" s="158"/>
      <c r="I38" s="102"/>
      <c r="J38" s="102"/>
      <c r="K38" s="102"/>
      <c r="L38" s="103"/>
      <c r="N38" s="144"/>
      <c r="O38" s="144"/>
      <c r="S38" s="145"/>
    </row>
    <row r="39" spans="1:19" x14ac:dyDescent="0.25">
      <c r="A39" s="156"/>
      <c r="B39" s="157"/>
      <c r="C39" s="130"/>
      <c r="D39" s="129"/>
      <c r="E39" s="162" t="s">
        <v>199</v>
      </c>
      <c r="F39" s="130"/>
      <c r="G39" s="132"/>
      <c r="H39" s="158"/>
      <c r="I39" s="102"/>
      <c r="J39" s="102"/>
      <c r="K39" s="102"/>
      <c r="L39" s="103"/>
      <c r="N39" s="144"/>
      <c r="O39" s="144"/>
      <c r="S39" s="145"/>
    </row>
    <row r="40" spans="1:19" x14ac:dyDescent="0.25">
      <c r="A40" s="156"/>
      <c r="B40" s="157"/>
      <c r="C40" s="130"/>
      <c r="D40" s="129"/>
      <c r="E40" s="143" t="s">
        <v>180</v>
      </c>
      <c r="F40" s="130" t="s">
        <v>55</v>
      </c>
      <c r="G40" s="132">
        <v>6</v>
      </c>
      <c r="H40" s="158"/>
      <c r="I40" s="102"/>
      <c r="J40" s="102">
        <f>H40*G40</f>
        <v>0</v>
      </c>
      <c r="K40" s="102">
        <f>I40*G40</f>
        <v>0</v>
      </c>
      <c r="L40" s="103">
        <f>K40+J40</f>
        <v>0</v>
      </c>
      <c r="N40" s="144"/>
      <c r="O40" s="144"/>
      <c r="S40" s="145"/>
    </row>
    <row r="41" spans="1:19" x14ac:dyDescent="0.25">
      <c r="A41" s="156"/>
      <c r="B41" s="157"/>
      <c r="C41" s="130"/>
      <c r="D41" s="129"/>
      <c r="E41" s="143" t="s">
        <v>181</v>
      </c>
      <c r="F41" s="130" t="s">
        <v>55</v>
      </c>
      <c r="G41" s="132">
        <v>10</v>
      </c>
      <c r="H41" s="158"/>
      <c r="I41" s="102"/>
      <c r="J41" s="102">
        <f>H41*G41</f>
        <v>0</v>
      </c>
      <c r="K41" s="102">
        <f>I41*G41</f>
        <v>0</v>
      </c>
      <c r="L41" s="103">
        <f>K41+J41</f>
        <v>0</v>
      </c>
      <c r="N41" s="144"/>
      <c r="O41" s="144"/>
      <c r="S41" s="145"/>
    </row>
    <row r="42" spans="1:19" x14ac:dyDescent="0.25">
      <c r="A42" s="156"/>
      <c r="B42" s="157"/>
      <c r="C42" s="130"/>
      <c r="D42" s="129"/>
      <c r="E42" s="143" t="s">
        <v>182</v>
      </c>
      <c r="F42" s="130" t="s">
        <v>55</v>
      </c>
      <c r="G42" s="132">
        <v>2</v>
      </c>
      <c r="H42" s="158"/>
      <c r="I42" s="102"/>
      <c r="J42" s="102">
        <f>H42*G42</f>
        <v>0</v>
      </c>
      <c r="K42" s="102">
        <f>I42*G42</f>
        <v>0</v>
      </c>
      <c r="L42" s="103">
        <f>K42+J42</f>
        <v>0</v>
      </c>
      <c r="N42" s="144"/>
      <c r="O42" s="144"/>
      <c r="S42" s="145"/>
    </row>
    <row r="43" spans="1:19" x14ac:dyDescent="0.25">
      <c r="A43" s="156"/>
      <c r="B43" s="157"/>
      <c r="C43" s="130"/>
      <c r="D43" s="129"/>
      <c r="E43" s="162"/>
      <c r="F43" s="130"/>
      <c r="G43" s="132"/>
      <c r="H43" s="158"/>
      <c r="I43" s="102"/>
      <c r="J43" s="102"/>
      <c r="K43" s="102"/>
      <c r="L43" s="103"/>
      <c r="N43" s="144"/>
      <c r="O43" s="144"/>
      <c r="S43" s="145"/>
    </row>
    <row r="44" spans="1:19" x14ac:dyDescent="0.25">
      <c r="A44" s="156"/>
      <c r="B44" s="157"/>
      <c r="C44" s="130"/>
      <c r="D44" s="129"/>
      <c r="E44" s="162"/>
      <c r="F44" s="130"/>
      <c r="G44" s="132"/>
      <c r="H44" s="158"/>
      <c r="I44" s="102"/>
      <c r="J44" s="102"/>
      <c r="K44" s="102"/>
      <c r="L44" s="103"/>
      <c r="N44" s="144"/>
      <c r="O44" s="144"/>
      <c r="S44" s="145"/>
    </row>
    <row r="45" spans="1:19" x14ac:dyDescent="0.25">
      <c r="A45" s="156"/>
      <c r="B45" s="164"/>
      <c r="C45" s="132"/>
      <c r="D45" s="165"/>
      <c r="E45" s="166"/>
      <c r="F45" s="167"/>
      <c r="G45" s="168"/>
      <c r="H45" s="158"/>
      <c r="I45" s="102"/>
      <c r="J45" s="102"/>
      <c r="K45" s="102"/>
      <c r="L45" s="103"/>
      <c r="N45" s="144"/>
      <c r="O45" s="144"/>
      <c r="S45" s="145"/>
    </row>
    <row r="46" spans="1:19" x14ac:dyDescent="0.25">
      <c r="A46" s="156"/>
      <c r="B46" s="169"/>
      <c r="C46" s="132" t="s">
        <v>200</v>
      </c>
      <c r="D46" s="165" t="s">
        <v>201</v>
      </c>
      <c r="E46" s="166" t="s">
        <v>202</v>
      </c>
      <c r="F46" s="167" t="s">
        <v>55</v>
      </c>
      <c r="G46" s="168">
        <v>14</v>
      </c>
      <c r="H46" s="158"/>
      <c r="I46" s="102"/>
      <c r="J46" s="102">
        <f>H46*G46</f>
        <v>0</v>
      </c>
      <c r="K46" s="102">
        <f>I46*G46</f>
        <v>0</v>
      </c>
      <c r="L46" s="103">
        <f>K46+J46</f>
        <v>0</v>
      </c>
      <c r="N46" s="144"/>
      <c r="O46" s="144"/>
      <c r="S46" s="145"/>
    </row>
    <row r="47" spans="1:19" x14ac:dyDescent="0.25">
      <c r="A47" s="156"/>
      <c r="B47" s="169"/>
      <c r="C47" s="132" t="s">
        <v>200</v>
      </c>
      <c r="D47" s="165" t="s">
        <v>203</v>
      </c>
      <c r="E47" s="166" t="s">
        <v>204</v>
      </c>
      <c r="F47" s="167" t="s">
        <v>55</v>
      </c>
      <c r="G47" s="168">
        <v>14</v>
      </c>
      <c r="H47" s="158"/>
      <c r="I47" s="102"/>
      <c r="J47" s="102">
        <f>H47*G47</f>
        <v>0</v>
      </c>
      <c r="K47" s="102">
        <f>I47*G47</f>
        <v>0</v>
      </c>
      <c r="L47" s="103">
        <f>K47+J47</f>
        <v>0</v>
      </c>
      <c r="N47" s="144"/>
      <c r="O47" s="144"/>
      <c r="S47" s="145"/>
    </row>
    <row r="48" spans="1:19" x14ac:dyDescent="0.25">
      <c r="A48" s="156"/>
      <c r="B48" s="169"/>
      <c r="C48" s="168"/>
      <c r="D48" s="165"/>
      <c r="E48" s="166"/>
      <c r="F48" s="167"/>
      <c r="G48" s="168"/>
      <c r="H48" s="158"/>
      <c r="I48" s="102"/>
      <c r="J48" s="102"/>
      <c r="K48" s="102"/>
      <c r="L48" s="103"/>
      <c r="N48" s="144"/>
      <c r="O48" s="144"/>
      <c r="S48" s="145"/>
    </row>
    <row r="49" spans="1:19" x14ac:dyDescent="0.25">
      <c r="A49" s="156"/>
      <c r="B49" s="164"/>
      <c r="C49" s="132" t="s">
        <v>200</v>
      </c>
      <c r="D49" s="165" t="s">
        <v>205</v>
      </c>
      <c r="E49" s="166" t="s">
        <v>206</v>
      </c>
      <c r="F49" s="167" t="s">
        <v>55</v>
      </c>
      <c r="G49" s="168">
        <v>6</v>
      </c>
      <c r="H49" s="158"/>
      <c r="I49" s="102"/>
      <c r="J49" s="102">
        <f>H49*G49</f>
        <v>0</v>
      </c>
      <c r="K49" s="102">
        <f>I49*G49</f>
        <v>0</v>
      </c>
      <c r="L49" s="103">
        <f>K49+J49</f>
        <v>0</v>
      </c>
      <c r="N49" s="144"/>
      <c r="O49" s="144"/>
      <c r="S49" s="145"/>
    </row>
    <row r="50" spans="1:19" x14ac:dyDescent="0.25">
      <c r="A50" s="156"/>
      <c r="B50" s="170"/>
      <c r="C50" s="171"/>
      <c r="D50" s="172"/>
      <c r="E50" s="166" t="s">
        <v>207</v>
      </c>
      <c r="F50" s="167" t="s">
        <v>55</v>
      </c>
      <c r="G50" s="168">
        <v>6</v>
      </c>
      <c r="H50" s="158"/>
      <c r="I50" s="102"/>
      <c r="J50" s="102">
        <f>H50*G50</f>
        <v>0</v>
      </c>
      <c r="K50" s="102">
        <f>I50*G50</f>
        <v>0</v>
      </c>
      <c r="L50" s="103">
        <f>K50+J50</f>
        <v>0</v>
      </c>
      <c r="N50" s="144"/>
      <c r="O50" s="144"/>
      <c r="S50" s="145"/>
    </row>
    <row r="51" spans="1:19" x14ac:dyDescent="0.25">
      <c r="A51" s="156"/>
      <c r="B51" s="170"/>
      <c r="C51" s="171"/>
      <c r="D51" s="172"/>
      <c r="E51" s="166" t="s">
        <v>208</v>
      </c>
      <c r="F51" s="167" t="s">
        <v>55</v>
      </c>
      <c r="G51" s="168">
        <v>6</v>
      </c>
      <c r="H51" s="158"/>
      <c r="I51" s="102"/>
      <c r="J51" s="102">
        <f>H51*G51</f>
        <v>0</v>
      </c>
      <c r="K51" s="102">
        <f>I51*G51</f>
        <v>0</v>
      </c>
      <c r="L51" s="103">
        <f>K51+J51</f>
        <v>0</v>
      </c>
      <c r="N51" s="144"/>
      <c r="O51" s="144"/>
      <c r="S51" s="145"/>
    </row>
    <row r="52" spans="1:19" x14ac:dyDescent="0.25">
      <c r="A52" s="156"/>
      <c r="B52" s="157"/>
      <c r="C52" s="130"/>
      <c r="D52" s="129"/>
      <c r="E52" s="129"/>
      <c r="F52" s="130"/>
      <c r="G52" s="132"/>
      <c r="H52" s="158"/>
      <c r="I52" s="102"/>
      <c r="J52" s="102"/>
      <c r="K52" s="102"/>
      <c r="L52" s="103"/>
      <c r="N52" s="144"/>
      <c r="O52" s="144"/>
      <c r="S52" s="145"/>
    </row>
    <row r="53" spans="1:19" x14ac:dyDescent="0.25">
      <c r="A53" s="156"/>
      <c r="B53" s="157"/>
      <c r="C53" s="130"/>
      <c r="D53" s="129"/>
      <c r="E53" s="166" t="s">
        <v>209</v>
      </c>
      <c r="F53" s="167" t="s">
        <v>55</v>
      </c>
      <c r="G53" s="168">
        <v>2</v>
      </c>
      <c r="H53" s="158"/>
      <c r="I53" s="102"/>
      <c r="J53" s="102">
        <f>H53*G53</f>
        <v>0</v>
      </c>
      <c r="K53" s="102">
        <f>I53*G53</f>
        <v>0</v>
      </c>
      <c r="L53" s="103">
        <f>K53+J53</f>
        <v>0</v>
      </c>
      <c r="N53" s="144"/>
      <c r="O53" s="144"/>
      <c r="S53" s="145"/>
    </row>
    <row r="54" spans="1:19" x14ac:dyDescent="0.25">
      <c r="A54" s="156"/>
      <c r="B54" s="157"/>
      <c r="C54" s="130"/>
      <c r="D54" s="129"/>
      <c r="E54" s="166" t="s">
        <v>210</v>
      </c>
      <c r="F54" s="167"/>
      <c r="G54" s="168"/>
      <c r="H54" s="158"/>
      <c r="I54" s="102"/>
      <c r="J54" s="102"/>
      <c r="K54" s="102"/>
      <c r="L54" s="103"/>
      <c r="N54" s="144"/>
      <c r="O54" s="144"/>
      <c r="S54" s="145"/>
    </row>
    <row r="55" spans="1:19" x14ac:dyDescent="0.25">
      <c r="A55" s="173"/>
      <c r="B55" s="157"/>
      <c r="C55" s="174"/>
      <c r="D55" s="175"/>
      <c r="E55" s="129"/>
      <c r="F55" s="167"/>
      <c r="G55" s="168"/>
      <c r="H55" s="176"/>
      <c r="I55" s="176"/>
      <c r="J55" s="102"/>
      <c r="K55" s="102"/>
      <c r="L55" s="103"/>
      <c r="N55" s="144"/>
      <c r="S55" s="145"/>
    </row>
    <row r="56" spans="1:19" x14ac:dyDescent="0.25">
      <c r="A56" s="156"/>
      <c r="B56" s="157"/>
      <c r="C56" s="130"/>
      <c r="D56" s="129"/>
      <c r="E56" s="129"/>
      <c r="F56" s="130"/>
      <c r="G56" s="132"/>
      <c r="H56" s="158"/>
      <c r="I56" s="102"/>
      <c r="J56" s="102"/>
      <c r="K56" s="102"/>
      <c r="L56" s="103"/>
      <c r="N56" s="144"/>
      <c r="O56" s="144"/>
      <c r="S56" s="145"/>
    </row>
    <row r="57" spans="1:19" x14ac:dyDescent="0.25">
      <c r="A57" s="177"/>
      <c r="B57" s="178"/>
      <c r="C57" s="179"/>
      <c r="D57" s="180"/>
      <c r="E57" s="178"/>
      <c r="F57" s="181" t="s">
        <v>65</v>
      </c>
      <c r="G57" s="181"/>
      <c r="H57" s="181"/>
      <c r="I57" s="181"/>
      <c r="J57" s="182">
        <f>SUM(J9:J55)</f>
        <v>0</v>
      </c>
      <c r="K57" s="183">
        <f>SUM(K9:K55)</f>
        <v>0</v>
      </c>
      <c r="L57" s="184">
        <f>SUM(L9:L55)</f>
        <v>0</v>
      </c>
    </row>
  </sheetData>
  <mergeCells count="9">
    <mergeCell ref="C6:I6"/>
    <mergeCell ref="B7:B8"/>
    <mergeCell ref="H7:I7"/>
    <mergeCell ref="J7:K7"/>
    <mergeCell ref="C1:I1"/>
    <mergeCell ref="C2:I2"/>
    <mergeCell ref="C3:I3"/>
    <mergeCell ref="C4:I4"/>
    <mergeCell ref="C5:I5"/>
  </mergeCells>
  <printOptions horizontalCentered="1"/>
  <pageMargins left="0.51180555555555496" right="0.51180555555555496" top="0.55138888888888904" bottom="0.718055555555556" header="0.51180555555555496" footer="0.55138888888888904"/>
  <pageSetup paperSize="9" firstPageNumber="0" fitToHeight="0" orientation="landscape" horizontalDpi="300" verticalDpi="300"/>
  <headerFooter>
    <oddFooter>&amp;C&amp;12Upozornenie: Výkaz, výmer slúži ako podklad pre výberové konanie. Za konečnú špecifikáciu a ponuku odberateľovi zodpovedá dodávateľ ponuky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84"/>
  <sheetViews>
    <sheetView topLeftCell="A52" zoomScale="80" zoomScaleNormal="80" workbookViewId="0">
      <selection activeCell="L6" sqref="L6"/>
    </sheetView>
  </sheetViews>
  <sheetFormatPr defaultRowHeight="15" x14ac:dyDescent="0.25"/>
  <cols>
    <col min="1" max="1" width="8.7109375" customWidth="1"/>
    <col min="2" max="2" width="6.5703125" customWidth="1"/>
    <col min="3" max="4" width="18.42578125" customWidth="1"/>
    <col min="5" max="5" width="89.28515625" customWidth="1"/>
    <col min="6" max="6" width="6.5703125" customWidth="1"/>
    <col min="7" max="7" width="9.140625" customWidth="1"/>
    <col min="8" max="8" width="10.140625" customWidth="1"/>
    <col min="9" max="11" width="12.7109375" customWidth="1"/>
    <col min="12" max="12" width="20.42578125" customWidth="1"/>
    <col min="13" max="1025" width="8.7109375" customWidth="1"/>
  </cols>
  <sheetData>
    <row r="1" spans="1:22" x14ac:dyDescent="0.25">
      <c r="A1" s="64" t="s">
        <v>0</v>
      </c>
      <c r="B1" s="65"/>
      <c r="C1" s="10" t="s">
        <v>23</v>
      </c>
      <c r="D1" s="10"/>
      <c r="E1" s="10"/>
      <c r="F1" s="10"/>
      <c r="G1" s="10"/>
      <c r="H1" s="10"/>
      <c r="I1" s="10"/>
      <c r="J1" s="66"/>
      <c r="K1" s="67"/>
      <c r="L1" s="68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3.9" customHeight="1" x14ac:dyDescent="0.25">
      <c r="A2" s="70" t="s">
        <v>2</v>
      </c>
      <c r="B2" s="71"/>
      <c r="C2" s="9" t="s">
        <v>24</v>
      </c>
      <c r="D2" s="9"/>
      <c r="E2" s="9"/>
      <c r="F2" s="9"/>
      <c r="G2" s="9"/>
      <c r="H2" s="9"/>
      <c r="I2" s="9"/>
      <c r="J2" s="72"/>
      <c r="K2" s="73"/>
      <c r="L2" s="74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x14ac:dyDescent="0.25">
      <c r="A3" s="70" t="s">
        <v>5</v>
      </c>
      <c r="B3" s="71"/>
      <c r="C3" s="8" t="s">
        <v>26</v>
      </c>
      <c r="D3" s="8"/>
      <c r="E3" s="8"/>
      <c r="F3" s="8"/>
      <c r="G3" s="8"/>
      <c r="H3" s="8"/>
      <c r="I3" s="8"/>
      <c r="J3" s="75" t="s">
        <v>4</v>
      </c>
      <c r="K3" s="76"/>
      <c r="L3" s="71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x14ac:dyDescent="0.25">
      <c r="A4" s="70" t="s">
        <v>27</v>
      </c>
      <c r="B4" s="71"/>
      <c r="C4" s="8"/>
      <c r="D4" s="8"/>
      <c r="E4" s="8"/>
      <c r="F4" s="8"/>
      <c r="G4" s="8"/>
      <c r="H4" s="8"/>
      <c r="I4" s="8"/>
      <c r="J4" s="72"/>
      <c r="K4" s="77"/>
      <c r="L4" s="71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x14ac:dyDescent="0.25">
      <c r="A5" s="70" t="s">
        <v>28</v>
      </c>
      <c r="B5" s="71"/>
      <c r="C5" s="7" t="s">
        <v>29</v>
      </c>
      <c r="D5" s="7"/>
      <c r="E5" s="7"/>
      <c r="F5" s="7"/>
      <c r="G5" s="7"/>
      <c r="H5" s="7"/>
      <c r="I5" s="7"/>
      <c r="J5" s="72"/>
      <c r="K5" s="77"/>
      <c r="L5" s="71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ht="15.75" x14ac:dyDescent="0.25">
      <c r="A6" s="78" t="s">
        <v>30</v>
      </c>
      <c r="B6" s="79"/>
      <c r="C6" s="6" t="s">
        <v>17</v>
      </c>
      <c r="D6" s="6"/>
      <c r="E6" s="6"/>
      <c r="F6" s="6"/>
      <c r="G6" s="6"/>
      <c r="H6" s="6"/>
      <c r="I6" s="6"/>
      <c r="J6" s="80" t="s">
        <v>7</v>
      </c>
      <c r="K6" s="81"/>
      <c r="L6" s="82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22" ht="24.2" customHeight="1" x14ac:dyDescent="0.25">
      <c r="A7" s="83"/>
      <c r="B7" s="5" t="s">
        <v>32</v>
      </c>
      <c r="C7" s="84" t="s">
        <v>33</v>
      </c>
      <c r="D7" s="84" t="s">
        <v>34</v>
      </c>
      <c r="E7" s="85"/>
      <c r="F7" s="86"/>
      <c r="G7" s="86"/>
      <c r="H7" s="4" t="s">
        <v>35</v>
      </c>
      <c r="I7" s="4"/>
      <c r="J7" s="3" t="s">
        <v>36</v>
      </c>
      <c r="K7" s="3"/>
      <c r="L7" s="87" t="s">
        <v>37</v>
      </c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x14ac:dyDescent="0.25">
      <c r="A8" s="88"/>
      <c r="B8" s="5"/>
      <c r="C8" s="89" t="s">
        <v>38</v>
      </c>
      <c r="D8" s="89" t="s">
        <v>39</v>
      </c>
      <c r="E8" s="90" t="s">
        <v>40</v>
      </c>
      <c r="F8" s="91" t="s">
        <v>41</v>
      </c>
      <c r="G8" s="91" t="s">
        <v>42</v>
      </c>
      <c r="H8" s="92" t="s">
        <v>43</v>
      </c>
      <c r="I8" s="92" t="s">
        <v>44</v>
      </c>
      <c r="J8" s="92" t="s">
        <v>43</v>
      </c>
      <c r="K8" s="92" t="s">
        <v>44</v>
      </c>
      <c r="L8" s="93" t="s">
        <v>45</v>
      </c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x14ac:dyDescent="0.25">
      <c r="A9" s="156"/>
      <c r="B9" s="157"/>
      <c r="C9" s="130"/>
      <c r="D9" s="129"/>
      <c r="E9" s="129"/>
      <c r="F9" s="130"/>
      <c r="G9" s="132"/>
      <c r="H9" s="158"/>
      <c r="I9" s="158"/>
      <c r="J9" s="102"/>
      <c r="K9" s="102"/>
      <c r="L9" s="103"/>
      <c r="N9" s="144"/>
      <c r="O9" s="144"/>
      <c r="S9" s="145"/>
    </row>
    <row r="10" spans="1:22" x14ac:dyDescent="0.25">
      <c r="A10" s="156"/>
      <c r="B10" s="157"/>
      <c r="C10" s="130"/>
      <c r="D10" s="129"/>
      <c r="E10" s="133" t="s">
        <v>211</v>
      </c>
      <c r="F10" s="130"/>
      <c r="G10" s="132"/>
      <c r="H10" s="158"/>
      <c r="I10" s="102"/>
      <c r="J10" s="102"/>
      <c r="K10" s="102"/>
      <c r="L10" s="103"/>
      <c r="N10" s="144"/>
      <c r="O10" s="144"/>
      <c r="S10" s="145"/>
    </row>
    <row r="11" spans="1:22" ht="45" x14ac:dyDescent="0.25">
      <c r="A11" s="156"/>
      <c r="B11" s="157"/>
      <c r="C11" s="130"/>
      <c r="D11" s="129"/>
      <c r="E11" s="159" t="s">
        <v>176</v>
      </c>
      <c r="F11" s="130"/>
      <c r="G11" s="132"/>
      <c r="H11" s="158"/>
      <c r="I11" s="102"/>
      <c r="J11" s="102"/>
      <c r="K11" s="102"/>
      <c r="L11" s="103"/>
      <c r="N11" s="144"/>
      <c r="O11" s="144"/>
      <c r="S11" s="145"/>
    </row>
    <row r="12" spans="1:22" x14ac:dyDescent="0.25">
      <c r="A12" s="156"/>
      <c r="B12" s="157"/>
      <c r="C12" s="130"/>
      <c r="D12" s="129"/>
      <c r="E12" s="129"/>
      <c r="F12" s="130"/>
      <c r="G12" s="132"/>
      <c r="H12" s="158"/>
      <c r="I12" s="102"/>
      <c r="J12" s="102"/>
      <c r="K12" s="102"/>
      <c r="L12" s="103"/>
      <c r="N12" s="144"/>
      <c r="O12" s="144"/>
      <c r="S12" s="145"/>
    </row>
    <row r="13" spans="1:22" x14ac:dyDescent="0.25">
      <c r="A13" s="156"/>
      <c r="B13" s="157"/>
      <c r="C13" s="130"/>
      <c r="D13" s="129"/>
      <c r="E13" s="133" t="s">
        <v>212</v>
      </c>
      <c r="F13" s="130"/>
      <c r="G13" s="132"/>
      <c r="H13" s="158"/>
      <c r="I13" s="102"/>
      <c r="J13" s="102"/>
      <c r="K13" s="102"/>
      <c r="L13" s="103"/>
      <c r="N13" s="144"/>
      <c r="O13" s="144"/>
      <c r="S13" s="145"/>
    </row>
    <row r="14" spans="1:22" x14ac:dyDescent="0.25">
      <c r="A14" s="156"/>
      <c r="B14" s="157"/>
      <c r="C14" s="130"/>
      <c r="D14" s="129"/>
      <c r="E14" s="143" t="s">
        <v>180</v>
      </c>
      <c r="F14" s="130" t="s">
        <v>59</v>
      </c>
      <c r="G14" s="132">
        <f>18</f>
        <v>18</v>
      </c>
      <c r="H14" s="158"/>
      <c r="I14" s="102"/>
      <c r="J14" s="102">
        <f t="shared" ref="J14:J19" si="0">H14*G14</f>
        <v>0</v>
      </c>
      <c r="K14" s="102">
        <f t="shared" ref="K14:K19" si="1">I14*G14</f>
        <v>0</v>
      </c>
      <c r="L14" s="103">
        <f t="shared" ref="L14:L19" si="2">K14+J14</f>
        <v>0</v>
      </c>
      <c r="N14" s="144"/>
      <c r="O14" s="144"/>
      <c r="S14" s="145"/>
    </row>
    <row r="15" spans="1:22" x14ac:dyDescent="0.25">
      <c r="A15" s="156"/>
      <c r="B15" s="157"/>
      <c r="C15" s="130"/>
      <c r="D15" s="129"/>
      <c r="E15" s="143" t="s">
        <v>181</v>
      </c>
      <c r="F15" s="130" t="s">
        <v>59</v>
      </c>
      <c r="G15" s="132">
        <v>6</v>
      </c>
      <c r="H15" s="158"/>
      <c r="I15" s="102"/>
      <c r="J15" s="102">
        <f t="shared" si="0"/>
        <v>0</v>
      </c>
      <c r="K15" s="102">
        <f t="shared" si="1"/>
        <v>0</v>
      </c>
      <c r="L15" s="103">
        <f t="shared" si="2"/>
        <v>0</v>
      </c>
      <c r="N15" s="144"/>
      <c r="O15" s="144"/>
      <c r="S15" s="145"/>
    </row>
    <row r="16" spans="1:22" x14ac:dyDescent="0.25">
      <c r="A16" s="156"/>
      <c r="B16" s="157"/>
      <c r="C16" s="130"/>
      <c r="D16" s="129"/>
      <c r="E16" s="143" t="s">
        <v>182</v>
      </c>
      <c r="F16" s="130" t="s">
        <v>59</v>
      </c>
      <c r="G16" s="132">
        <f>(32+26)*1.1</f>
        <v>63.800000000000004</v>
      </c>
      <c r="H16" s="158"/>
      <c r="I16" s="102"/>
      <c r="J16" s="102">
        <f t="shared" si="0"/>
        <v>0</v>
      </c>
      <c r="K16" s="102">
        <f t="shared" si="1"/>
        <v>0</v>
      </c>
      <c r="L16" s="103">
        <f t="shared" si="2"/>
        <v>0</v>
      </c>
      <c r="N16" s="144"/>
      <c r="O16" s="144"/>
      <c r="S16" s="145"/>
    </row>
    <row r="17" spans="1:19" x14ac:dyDescent="0.25">
      <c r="A17" s="156"/>
      <c r="B17" s="157"/>
      <c r="C17" s="130"/>
      <c r="D17" s="129"/>
      <c r="E17" s="143" t="s">
        <v>183</v>
      </c>
      <c r="F17" s="130" t="s">
        <v>59</v>
      </c>
      <c r="G17" s="132">
        <v>6</v>
      </c>
      <c r="H17" s="158"/>
      <c r="I17" s="102"/>
      <c r="J17" s="102">
        <f t="shared" si="0"/>
        <v>0</v>
      </c>
      <c r="K17" s="102">
        <f t="shared" si="1"/>
        <v>0</v>
      </c>
      <c r="L17" s="103">
        <f t="shared" si="2"/>
        <v>0</v>
      </c>
      <c r="N17" s="144"/>
      <c r="O17" s="144"/>
      <c r="S17" s="145"/>
    </row>
    <row r="18" spans="1:19" x14ac:dyDescent="0.25">
      <c r="A18" s="156"/>
      <c r="B18" s="157"/>
      <c r="C18" s="130"/>
      <c r="D18" s="129"/>
      <c r="E18" s="144" t="s">
        <v>184</v>
      </c>
      <c r="F18" s="130" t="s">
        <v>59</v>
      </c>
      <c r="G18" s="132">
        <v>20</v>
      </c>
      <c r="H18" s="158"/>
      <c r="I18" s="102"/>
      <c r="J18" s="102">
        <f t="shared" si="0"/>
        <v>0</v>
      </c>
      <c r="K18" s="102">
        <f t="shared" si="1"/>
        <v>0</v>
      </c>
      <c r="L18" s="103">
        <f t="shared" si="2"/>
        <v>0</v>
      </c>
      <c r="N18" s="144"/>
      <c r="O18" s="144"/>
      <c r="S18" s="145"/>
    </row>
    <row r="19" spans="1:19" x14ac:dyDescent="0.25">
      <c r="A19" s="156"/>
      <c r="B19" s="157"/>
      <c r="C19" s="130"/>
      <c r="D19" s="129"/>
      <c r="E19" s="144" t="s">
        <v>185</v>
      </c>
      <c r="F19" s="130" t="s">
        <v>59</v>
      </c>
      <c r="G19" s="132">
        <v>12</v>
      </c>
      <c r="H19" s="158"/>
      <c r="I19" s="102"/>
      <c r="J19" s="102">
        <f t="shared" si="0"/>
        <v>0</v>
      </c>
      <c r="K19" s="102">
        <f t="shared" si="1"/>
        <v>0</v>
      </c>
      <c r="L19" s="103">
        <f t="shared" si="2"/>
        <v>0</v>
      </c>
      <c r="N19" s="144"/>
      <c r="O19" s="144"/>
      <c r="S19" s="145"/>
    </row>
    <row r="20" spans="1:19" x14ac:dyDescent="0.25">
      <c r="A20" s="156"/>
      <c r="B20" s="157"/>
      <c r="C20" s="130"/>
      <c r="D20" s="129"/>
      <c r="F20" s="130"/>
      <c r="G20" s="132"/>
      <c r="H20" s="158"/>
      <c r="I20" s="102"/>
      <c r="J20" s="102"/>
      <c r="K20" s="102"/>
      <c r="L20" s="103"/>
      <c r="M20" s="160"/>
      <c r="N20" s="144"/>
      <c r="O20" s="144"/>
      <c r="S20" s="145"/>
    </row>
    <row r="21" spans="1:19" x14ac:dyDescent="0.25">
      <c r="A21" s="156"/>
      <c r="B21" s="157"/>
      <c r="C21" s="130"/>
      <c r="D21" s="129"/>
      <c r="E21" s="133" t="s">
        <v>213</v>
      </c>
      <c r="F21" s="130"/>
      <c r="G21" s="132"/>
      <c r="H21" s="158"/>
      <c r="I21" s="102"/>
      <c r="J21" s="102"/>
      <c r="K21" s="102"/>
      <c r="L21" s="103"/>
      <c r="N21" s="144"/>
      <c r="O21" s="144"/>
      <c r="S21" s="145"/>
    </row>
    <row r="22" spans="1:19" x14ac:dyDescent="0.25">
      <c r="A22" s="156"/>
      <c r="B22" s="157"/>
      <c r="C22" s="130"/>
      <c r="D22" s="129"/>
      <c r="E22" s="129" t="s">
        <v>214</v>
      </c>
      <c r="F22" s="130" t="s">
        <v>55</v>
      </c>
      <c r="G22" s="132">
        <v>6</v>
      </c>
      <c r="H22" s="158"/>
      <c r="I22" s="102"/>
      <c r="J22" s="102">
        <f t="shared" ref="J22:J27" si="3">H22*G22</f>
        <v>0</v>
      </c>
      <c r="K22" s="102">
        <f t="shared" ref="K22:K27" si="4">I22*G22</f>
        <v>0</v>
      </c>
      <c r="L22" s="103">
        <f t="shared" ref="L22:L27" si="5">K22+J22</f>
        <v>0</v>
      </c>
      <c r="N22" s="144"/>
      <c r="O22" s="144"/>
      <c r="S22" s="145"/>
    </row>
    <row r="23" spans="1:19" x14ac:dyDescent="0.25">
      <c r="A23" s="156"/>
      <c r="B23" s="157"/>
      <c r="C23" s="130"/>
      <c r="D23" s="129"/>
      <c r="E23" s="129" t="s">
        <v>215</v>
      </c>
      <c r="F23" s="130" t="s">
        <v>55</v>
      </c>
      <c r="G23" s="132">
        <v>2</v>
      </c>
      <c r="H23" s="158"/>
      <c r="I23" s="102"/>
      <c r="J23" s="102">
        <f t="shared" si="3"/>
        <v>0</v>
      </c>
      <c r="K23" s="102">
        <f t="shared" si="4"/>
        <v>0</v>
      </c>
      <c r="L23" s="103">
        <f t="shared" si="5"/>
        <v>0</v>
      </c>
      <c r="N23" s="144"/>
      <c r="O23" s="144"/>
      <c r="S23" s="145"/>
    </row>
    <row r="24" spans="1:19" x14ac:dyDescent="0.25">
      <c r="A24" s="156"/>
      <c r="B24" s="157"/>
      <c r="C24" s="130"/>
      <c r="D24" s="129"/>
      <c r="E24" s="129" t="s">
        <v>216</v>
      </c>
      <c r="F24" s="130" t="s">
        <v>55</v>
      </c>
      <c r="G24" s="132">
        <v>24</v>
      </c>
      <c r="H24" s="158"/>
      <c r="I24" s="102"/>
      <c r="J24" s="102">
        <f t="shared" si="3"/>
        <v>0</v>
      </c>
      <c r="K24" s="102">
        <f t="shared" si="4"/>
        <v>0</v>
      </c>
      <c r="L24" s="103">
        <f t="shared" si="5"/>
        <v>0</v>
      </c>
      <c r="N24" s="144"/>
      <c r="O24" s="144"/>
      <c r="S24" s="145"/>
    </row>
    <row r="25" spans="1:19" x14ac:dyDescent="0.25">
      <c r="A25" s="156"/>
      <c r="B25" s="157"/>
      <c r="C25" s="130"/>
      <c r="D25" s="129"/>
      <c r="E25" s="129" t="s">
        <v>217</v>
      </c>
      <c r="F25" s="130" t="s">
        <v>55</v>
      </c>
      <c r="G25" s="132">
        <v>4</v>
      </c>
      <c r="H25" s="158"/>
      <c r="I25" s="102"/>
      <c r="J25" s="102">
        <f t="shared" si="3"/>
        <v>0</v>
      </c>
      <c r="K25" s="102">
        <f t="shared" si="4"/>
        <v>0</v>
      </c>
      <c r="L25" s="103">
        <f t="shared" si="5"/>
        <v>0</v>
      </c>
      <c r="N25" s="144"/>
      <c r="O25" s="144"/>
      <c r="S25" s="145"/>
    </row>
    <row r="26" spans="1:19" x14ac:dyDescent="0.25">
      <c r="A26" s="156"/>
      <c r="B26" s="157"/>
      <c r="C26" s="130"/>
      <c r="D26" s="129"/>
      <c r="E26" s="129" t="s">
        <v>218</v>
      </c>
      <c r="F26" s="130" t="s">
        <v>55</v>
      </c>
      <c r="G26" s="132">
        <v>30</v>
      </c>
      <c r="H26" s="158"/>
      <c r="I26" s="102"/>
      <c r="J26" s="102">
        <f t="shared" si="3"/>
        <v>0</v>
      </c>
      <c r="K26" s="102">
        <f t="shared" si="4"/>
        <v>0</v>
      </c>
      <c r="L26" s="103">
        <f t="shared" si="5"/>
        <v>0</v>
      </c>
      <c r="N26" s="144"/>
      <c r="O26" s="144"/>
      <c r="S26" s="145"/>
    </row>
    <row r="27" spans="1:19" x14ac:dyDescent="0.25">
      <c r="A27" s="156"/>
      <c r="B27" s="157"/>
      <c r="C27" s="130"/>
      <c r="D27" s="129"/>
      <c r="E27" s="129" t="s">
        <v>219</v>
      </c>
      <c r="F27" s="130" t="s">
        <v>55</v>
      </c>
      <c r="G27" s="132">
        <v>30</v>
      </c>
      <c r="H27" s="158"/>
      <c r="I27" s="102"/>
      <c r="J27" s="102">
        <f t="shared" si="3"/>
        <v>0</v>
      </c>
      <c r="K27" s="102">
        <f t="shared" si="4"/>
        <v>0</v>
      </c>
      <c r="L27" s="103">
        <f t="shared" si="5"/>
        <v>0</v>
      </c>
      <c r="N27" s="144"/>
      <c r="O27" s="144"/>
      <c r="S27" s="145"/>
    </row>
    <row r="28" spans="1:19" x14ac:dyDescent="0.25">
      <c r="A28" s="156"/>
      <c r="B28" s="157"/>
      <c r="C28" s="130"/>
      <c r="D28" s="129"/>
      <c r="E28" s="129"/>
      <c r="F28" s="130"/>
      <c r="G28" s="132"/>
      <c r="H28" s="158"/>
      <c r="I28" s="102"/>
      <c r="J28" s="102"/>
      <c r="K28" s="102"/>
      <c r="L28" s="103"/>
      <c r="N28" s="144"/>
      <c r="O28" s="144"/>
      <c r="S28" s="145"/>
    </row>
    <row r="29" spans="1:19" x14ac:dyDescent="0.25">
      <c r="A29" s="156"/>
      <c r="B29" s="157"/>
      <c r="C29" s="130"/>
      <c r="D29" s="129"/>
      <c r="E29" s="133" t="s">
        <v>220</v>
      </c>
      <c r="F29" s="130"/>
      <c r="G29" s="132"/>
      <c r="H29" s="158"/>
      <c r="I29" s="102"/>
      <c r="J29" s="102"/>
      <c r="K29" s="102"/>
      <c r="L29" s="103"/>
      <c r="N29" s="144"/>
      <c r="O29" s="144"/>
      <c r="S29" s="145"/>
    </row>
    <row r="30" spans="1:19" x14ac:dyDescent="0.25">
      <c r="A30" s="156"/>
      <c r="B30" s="157"/>
      <c r="C30" s="130"/>
      <c r="D30" s="129"/>
      <c r="E30" s="129" t="s">
        <v>221</v>
      </c>
      <c r="F30" s="130" t="s">
        <v>55</v>
      </c>
      <c r="G30" s="132">
        <v>4</v>
      </c>
      <c r="H30" s="158"/>
      <c r="I30" s="102"/>
      <c r="J30" s="102">
        <f>H30*G30</f>
        <v>0</v>
      </c>
      <c r="K30" s="102">
        <f>I30*G30</f>
        <v>0</v>
      </c>
      <c r="L30" s="103">
        <f>K30+J30</f>
        <v>0</v>
      </c>
      <c r="N30" s="144"/>
      <c r="O30" s="144"/>
      <c r="S30" s="145"/>
    </row>
    <row r="31" spans="1:19" x14ac:dyDescent="0.25">
      <c r="A31" s="156"/>
      <c r="B31" s="157"/>
      <c r="C31" s="130"/>
      <c r="D31" s="129"/>
      <c r="E31" s="129" t="s">
        <v>222</v>
      </c>
      <c r="F31" s="130" t="s">
        <v>55</v>
      </c>
      <c r="G31" s="132">
        <v>4</v>
      </c>
      <c r="H31" s="158"/>
      <c r="I31" s="102"/>
      <c r="J31" s="102">
        <f>H31*G31</f>
        <v>0</v>
      </c>
      <c r="K31" s="102">
        <f>I31*G31</f>
        <v>0</v>
      </c>
      <c r="L31" s="103">
        <f>K31+J31</f>
        <v>0</v>
      </c>
      <c r="N31" s="144"/>
      <c r="O31" s="144"/>
      <c r="S31" s="145"/>
    </row>
    <row r="32" spans="1:19" x14ac:dyDescent="0.25">
      <c r="A32" s="156"/>
      <c r="B32" s="157"/>
      <c r="C32" s="130"/>
      <c r="D32" s="129"/>
      <c r="E32" s="129" t="s">
        <v>223</v>
      </c>
      <c r="F32" s="130" t="s">
        <v>55</v>
      </c>
      <c r="G32" s="132">
        <v>2</v>
      </c>
      <c r="H32" s="158"/>
      <c r="I32" s="102"/>
      <c r="J32" s="102">
        <f>H32*G32</f>
        <v>0</v>
      </c>
      <c r="K32" s="102">
        <f>I32*G32</f>
        <v>0</v>
      </c>
      <c r="L32" s="103">
        <f>K32+J32</f>
        <v>0</v>
      </c>
      <c r="N32" s="144"/>
      <c r="O32" s="144"/>
      <c r="S32" s="145"/>
    </row>
    <row r="33" spans="1:19" x14ac:dyDescent="0.25">
      <c r="A33" s="156"/>
      <c r="B33" s="157"/>
      <c r="C33" s="130"/>
      <c r="D33" s="129"/>
      <c r="E33" s="129" t="s">
        <v>224</v>
      </c>
      <c r="F33" s="130" t="s">
        <v>55</v>
      </c>
      <c r="G33" s="132">
        <v>4</v>
      </c>
      <c r="H33" s="158"/>
      <c r="I33" s="102"/>
      <c r="J33" s="102">
        <f>H33*G33</f>
        <v>0</v>
      </c>
      <c r="K33" s="102">
        <f>I33*G33</f>
        <v>0</v>
      </c>
      <c r="L33" s="103">
        <f>K33+J33</f>
        <v>0</v>
      </c>
      <c r="N33" s="144"/>
      <c r="O33" s="144"/>
      <c r="S33" s="145"/>
    </row>
    <row r="34" spans="1:19" x14ac:dyDescent="0.25">
      <c r="A34" s="156"/>
      <c r="B34" s="157"/>
      <c r="C34" s="130"/>
      <c r="D34" s="129"/>
      <c r="E34" s="129" t="s">
        <v>225</v>
      </c>
      <c r="F34" s="130" t="s">
        <v>55</v>
      </c>
      <c r="G34" s="132">
        <v>2</v>
      </c>
      <c r="H34" s="158"/>
      <c r="I34" s="102"/>
      <c r="J34" s="102">
        <f>H34*G34</f>
        <v>0</v>
      </c>
      <c r="K34" s="102">
        <f>I34*G34</f>
        <v>0</v>
      </c>
      <c r="L34" s="103">
        <f>K34+J34</f>
        <v>0</v>
      </c>
      <c r="N34" s="144"/>
      <c r="O34" s="144"/>
      <c r="S34" s="145"/>
    </row>
    <row r="35" spans="1:19" x14ac:dyDescent="0.25">
      <c r="A35" s="156"/>
      <c r="B35" s="157"/>
      <c r="C35" s="130"/>
      <c r="D35" s="129"/>
      <c r="E35" s="129"/>
      <c r="F35" s="130"/>
      <c r="G35" s="132"/>
      <c r="H35" s="158"/>
      <c r="I35" s="102"/>
      <c r="J35" s="102"/>
      <c r="K35" s="102"/>
      <c r="L35" s="103"/>
      <c r="N35" s="144"/>
      <c r="O35" s="144"/>
      <c r="S35" s="145"/>
    </row>
    <row r="36" spans="1:19" x14ac:dyDescent="0.25">
      <c r="A36" s="156"/>
      <c r="B36" s="157"/>
      <c r="C36" s="130"/>
      <c r="D36" s="129"/>
      <c r="E36" s="129"/>
      <c r="F36" s="130"/>
      <c r="G36" s="132"/>
      <c r="H36" s="158"/>
      <c r="I36" s="102"/>
      <c r="J36" s="102"/>
      <c r="K36" s="102"/>
      <c r="L36" s="103"/>
      <c r="N36" s="144"/>
      <c r="O36" s="144"/>
      <c r="S36" s="145"/>
    </row>
    <row r="37" spans="1:19" x14ac:dyDescent="0.25">
      <c r="A37" s="156"/>
      <c r="B37" s="157"/>
      <c r="C37" s="130"/>
      <c r="D37" s="129"/>
      <c r="E37" s="166" t="s">
        <v>209</v>
      </c>
      <c r="F37" s="167" t="s">
        <v>55</v>
      </c>
      <c r="G37" s="168">
        <v>2</v>
      </c>
      <c r="H37" s="158"/>
      <c r="I37" s="102"/>
      <c r="J37" s="102">
        <f>H37*G37</f>
        <v>0</v>
      </c>
      <c r="K37" s="102">
        <f>I37*G37</f>
        <v>0</v>
      </c>
      <c r="L37" s="103">
        <f>K37+J37</f>
        <v>0</v>
      </c>
      <c r="N37" s="144"/>
      <c r="O37" s="144"/>
      <c r="S37" s="145"/>
    </row>
    <row r="38" spans="1:19" x14ac:dyDescent="0.25">
      <c r="A38" s="156"/>
      <c r="B38" s="157"/>
      <c r="C38" s="130"/>
      <c r="D38" s="129"/>
      <c r="E38" s="166" t="s">
        <v>210</v>
      </c>
      <c r="F38" s="167"/>
      <c r="G38" s="168"/>
      <c r="H38" s="158"/>
      <c r="I38" s="102"/>
      <c r="J38" s="102"/>
      <c r="K38" s="102"/>
      <c r="L38" s="103"/>
      <c r="N38" s="144"/>
      <c r="O38" s="144"/>
      <c r="S38" s="145"/>
    </row>
    <row r="39" spans="1:19" x14ac:dyDescent="0.25">
      <c r="A39" s="156"/>
      <c r="B39" s="157"/>
      <c r="C39" s="130"/>
      <c r="D39" s="129"/>
      <c r="E39" s="129"/>
      <c r="F39" s="130"/>
      <c r="G39" s="132"/>
      <c r="H39" s="158"/>
      <c r="I39" s="102"/>
      <c r="J39" s="102"/>
      <c r="K39" s="102"/>
      <c r="L39" s="103"/>
      <c r="N39" s="144"/>
      <c r="O39" s="144"/>
      <c r="S39" s="145"/>
    </row>
    <row r="40" spans="1:19" x14ac:dyDescent="0.25">
      <c r="A40" s="185"/>
      <c r="B40" s="170"/>
      <c r="C40" s="171"/>
      <c r="D40" s="172"/>
      <c r="E40" s="186" t="s">
        <v>226</v>
      </c>
      <c r="F40" s="167"/>
      <c r="G40" s="168"/>
      <c r="H40" s="187"/>
      <c r="I40" s="187"/>
      <c r="J40" s="187"/>
      <c r="K40" s="187"/>
      <c r="L40" s="188"/>
      <c r="N40" s="144"/>
      <c r="S40" s="145"/>
    </row>
    <row r="41" spans="1:19" x14ac:dyDescent="0.25">
      <c r="A41" s="173"/>
      <c r="B41" s="157"/>
      <c r="C41" s="174" t="s">
        <v>77</v>
      </c>
      <c r="D41" s="175"/>
      <c r="E41" s="129" t="s">
        <v>227</v>
      </c>
      <c r="F41" s="167" t="s">
        <v>80</v>
      </c>
      <c r="G41" s="168">
        <v>54</v>
      </c>
      <c r="H41" s="176"/>
      <c r="I41" s="176"/>
      <c r="J41" s="102">
        <f>H41*G41</f>
        <v>0</v>
      </c>
      <c r="K41" s="102">
        <f>I41*G41</f>
        <v>0</v>
      </c>
      <c r="L41" s="103">
        <f>K41+J41</f>
        <v>0</v>
      </c>
      <c r="N41" s="144"/>
      <c r="S41" s="145"/>
    </row>
    <row r="42" spans="1:19" x14ac:dyDescent="0.25">
      <c r="A42" s="173"/>
      <c r="B42" s="157"/>
      <c r="C42" s="174" t="s">
        <v>77</v>
      </c>
      <c r="D42" s="175"/>
      <c r="E42" s="129" t="s">
        <v>228</v>
      </c>
      <c r="F42" s="167" t="s">
        <v>80</v>
      </c>
      <c r="G42" s="168">
        <f>2*54</f>
        <v>108</v>
      </c>
      <c r="H42" s="176"/>
      <c r="I42" s="176"/>
      <c r="J42" s="102">
        <f>H42*G42</f>
        <v>0</v>
      </c>
      <c r="K42" s="102">
        <f>I42*G42</f>
        <v>0</v>
      </c>
      <c r="L42" s="103">
        <f>K42+J42</f>
        <v>0</v>
      </c>
      <c r="N42" s="144"/>
      <c r="S42" s="145"/>
    </row>
    <row r="43" spans="1:19" x14ac:dyDescent="0.25">
      <c r="A43" s="173"/>
      <c r="B43" s="157"/>
      <c r="C43" s="174"/>
      <c r="D43" s="175"/>
      <c r="E43" s="129"/>
      <c r="F43" s="167"/>
      <c r="G43" s="168"/>
      <c r="H43" s="176"/>
      <c r="I43" s="176"/>
      <c r="J43" s="102"/>
      <c r="K43" s="102"/>
      <c r="L43" s="103"/>
      <c r="N43" s="144"/>
      <c r="S43" s="145"/>
    </row>
    <row r="44" spans="1:19" x14ac:dyDescent="0.25">
      <c r="A44" s="173"/>
      <c r="B44" s="157"/>
      <c r="C44" s="174"/>
      <c r="D44" s="175"/>
      <c r="E44" s="129"/>
      <c r="F44" s="167"/>
      <c r="G44" s="168"/>
      <c r="H44" s="176"/>
      <c r="I44" s="176"/>
      <c r="J44" s="102"/>
      <c r="K44" s="102"/>
      <c r="L44" s="103"/>
      <c r="N44" s="144"/>
      <c r="S44" s="145"/>
    </row>
    <row r="45" spans="1:19" x14ac:dyDescent="0.25">
      <c r="A45" s="173"/>
      <c r="B45" s="157"/>
      <c r="C45" s="174"/>
      <c r="D45" s="175"/>
      <c r="E45" s="129"/>
      <c r="F45" s="167"/>
      <c r="G45" s="168"/>
      <c r="H45" s="176"/>
      <c r="I45" s="176"/>
      <c r="J45" s="102"/>
      <c r="K45" s="102"/>
      <c r="L45" s="103"/>
      <c r="N45" s="144"/>
      <c r="S45" s="145"/>
    </row>
    <row r="46" spans="1:19" x14ac:dyDescent="0.25">
      <c r="A46" s="156"/>
      <c r="B46" s="157"/>
      <c r="C46" s="174"/>
      <c r="D46" s="175"/>
      <c r="E46" s="129" t="s">
        <v>229</v>
      </c>
      <c r="F46" s="167"/>
      <c r="G46" s="168"/>
      <c r="H46" s="102"/>
      <c r="I46" s="102"/>
      <c r="J46" s="102"/>
      <c r="K46" s="102"/>
      <c r="L46" s="103"/>
      <c r="N46" s="144"/>
      <c r="S46" s="145"/>
    </row>
    <row r="47" spans="1:19" x14ac:dyDescent="0.25">
      <c r="A47" s="156"/>
      <c r="B47" s="157"/>
      <c r="C47" s="174" t="s">
        <v>230</v>
      </c>
      <c r="D47" s="175" t="s">
        <v>231</v>
      </c>
      <c r="E47" s="129" t="s">
        <v>232</v>
      </c>
      <c r="F47" s="130" t="s">
        <v>80</v>
      </c>
      <c r="G47" s="189">
        <f>8.58*1.25</f>
        <v>10.725</v>
      </c>
      <c r="H47" s="102"/>
      <c r="I47" s="102"/>
      <c r="J47" s="102">
        <f t="shared" ref="J47:J55" si="6">H47*G47</f>
        <v>0</v>
      </c>
      <c r="K47" s="102">
        <f t="shared" ref="K47:K55" si="7">I47*G47</f>
        <v>0</v>
      </c>
      <c r="L47" s="103">
        <f t="shared" ref="L47:L55" si="8">K47+J47</f>
        <v>0</v>
      </c>
      <c r="N47" s="144"/>
      <c r="S47" s="145"/>
    </row>
    <row r="48" spans="1:19" x14ac:dyDescent="0.25">
      <c r="A48" s="156"/>
      <c r="B48" s="157"/>
      <c r="C48" s="174" t="s">
        <v>230</v>
      </c>
      <c r="D48" s="175" t="s">
        <v>233</v>
      </c>
      <c r="E48" s="129" t="s">
        <v>232</v>
      </c>
      <c r="F48" s="130" t="s">
        <v>80</v>
      </c>
      <c r="G48" s="189">
        <f>12.38*1.25</f>
        <v>15.475000000000001</v>
      </c>
      <c r="H48" s="102"/>
      <c r="I48" s="102"/>
      <c r="J48" s="102">
        <f t="shared" si="6"/>
        <v>0</v>
      </c>
      <c r="K48" s="102">
        <f t="shared" si="7"/>
        <v>0</v>
      </c>
      <c r="L48" s="103">
        <f t="shared" si="8"/>
        <v>0</v>
      </c>
      <c r="N48" s="144"/>
      <c r="S48" s="145"/>
    </row>
    <row r="49" spans="1:12" x14ac:dyDescent="0.25">
      <c r="A49" s="156"/>
      <c r="B49" s="175"/>
      <c r="C49" s="174" t="s">
        <v>230</v>
      </c>
      <c r="D49" s="129" t="s">
        <v>234</v>
      </c>
      <c r="E49" s="129" t="s">
        <v>235</v>
      </c>
      <c r="F49" s="130" t="s">
        <v>59</v>
      </c>
      <c r="G49" s="189">
        <f>6*1.25</f>
        <v>7.5</v>
      </c>
      <c r="H49" s="102"/>
      <c r="I49" s="102"/>
      <c r="J49" s="102">
        <f t="shared" si="6"/>
        <v>0</v>
      </c>
      <c r="K49" s="102">
        <f t="shared" si="7"/>
        <v>0</v>
      </c>
      <c r="L49" s="103">
        <f t="shared" si="8"/>
        <v>0</v>
      </c>
    </row>
    <row r="50" spans="1:12" x14ac:dyDescent="0.25">
      <c r="A50" s="156"/>
      <c r="B50" s="175"/>
      <c r="C50" s="174" t="s">
        <v>230</v>
      </c>
      <c r="D50" s="129" t="s">
        <v>236</v>
      </c>
      <c r="E50" s="129" t="s">
        <v>235</v>
      </c>
      <c r="F50" s="130" t="s">
        <v>59</v>
      </c>
      <c r="G50" s="189">
        <f>63.8*1.25</f>
        <v>79.75</v>
      </c>
      <c r="H50" s="102"/>
      <c r="I50" s="102"/>
      <c r="J50" s="102">
        <f t="shared" si="6"/>
        <v>0</v>
      </c>
      <c r="K50" s="102">
        <f t="shared" si="7"/>
        <v>0</v>
      </c>
      <c r="L50" s="103">
        <f t="shared" si="8"/>
        <v>0</v>
      </c>
    </row>
    <row r="51" spans="1:12" x14ac:dyDescent="0.25">
      <c r="A51" s="156"/>
      <c r="B51" s="175"/>
      <c r="C51" s="174" t="s">
        <v>230</v>
      </c>
      <c r="D51" s="129" t="s">
        <v>237</v>
      </c>
      <c r="E51" s="129" t="s">
        <v>235</v>
      </c>
      <c r="F51" s="130" t="s">
        <v>59</v>
      </c>
      <c r="G51" s="189">
        <f>6*1.25</f>
        <v>7.5</v>
      </c>
      <c r="H51" s="102"/>
      <c r="I51" s="102"/>
      <c r="J51" s="102">
        <f t="shared" si="6"/>
        <v>0</v>
      </c>
      <c r="K51" s="102">
        <f t="shared" si="7"/>
        <v>0</v>
      </c>
      <c r="L51" s="103">
        <f t="shared" si="8"/>
        <v>0</v>
      </c>
    </row>
    <row r="52" spans="1:12" x14ac:dyDescent="0.25">
      <c r="A52" s="156"/>
      <c r="B52" s="175"/>
      <c r="C52" s="174" t="s">
        <v>230</v>
      </c>
      <c r="D52" s="129" t="s">
        <v>238</v>
      </c>
      <c r="E52" s="129" t="s">
        <v>235</v>
      </c>
      <c r="F52" s="130" t="s">
        <v>59</v>
      </c>
      <c r="G52" s="189">
        <f>20*1.25</f>
        <v>25</v>
      </c>
      <c r="H52" s="102"/>
      <c r="I52" s="102"/>
      <c r="J52" s="102">
        <f t="shared" si="6"/>
        <v>0</v>
      </c>
      <c r="K52" s="102">
        <f t="shared" si="7"/>
        <v>0</v>
      </c>
      <c r="L52" s="103">
        <f t="shared" si="8"/>
        <v>0</v>
      </c>
    </row>
    <row r="53" spans="1:12" x14ac:dyDescent="0.25">
      <c r="A53" s="156"/>
      <c r="B53" s="175"/>
      <c r="C53" s="174" t="s">
        <v>230</v>
      </c>
      <c r="D53" s="129" t="s">
        <v>239</v>
      </c>
      <c r="E53" s="129" t="s">
        <v>235</v>
      </c>
      <c r="F53" s="130" t="s">
        <v>59</v>
      </c>
      <c r="G53" s="189">
        <f>12*1.25</f>
        <v>15</v>
      </c>
      <c r="H53" s="102"/>
      <c r="I53" s="102"/>
      <c r="J53" s="102">
        <f t="shared" si="6"/>
        <v>0</v>
      </c>
      <c r="K53" s="102">
        <f t="shared" si="7"/>
        <v>0</v>
      </c>
      <c r="L53" s="103">
        <f t="shared" si="8"/>
        <v>0</v>
      </c>
    </row>
    <row r="54" spans="1:12" x14ac:dyDescent="0.25">
      <c r="A54" s="156"/>
      <c r="B54" s="175"/>
      <c r="C54" s="174" t="s">
        <v>230</v>
      </c>
      <c r="D54" s="175"/>
      <c r="E54" s="129" t="s">
        <v>240</v>
      </c>
      <c r="F54" s="130" t="s">
        <v>49</v>
      </c>
      <c r="G54" s="190">
        <f>ROUNDUP(101/70*2,0)</f>
        <v>3</v>
      </c>
      <c r="H54" s="102"/>
      <c r="I54" s="102"/>
      <c r="J54" s="102">
        <f t="shared" si="6"/>
        <v>0</v>
      </c>
      <c r="K54" s="102">
        <f t="shared" si="7"/>
        <v>0</v>
      </c>
      <c r="L54" s="103">
        <f t="shared" si="8"/>
        <v>0</v>
      </c>
    </row>
    <row r="55" spans="1:12" x14ac:dyDescent="0.25">
      <c r="A55" s="156"/>
      <c r="B55" s="175"/>
      <c r="C55" s="174" t="s">
        <v>230</v>
      </c>
      <c r="D55" s="175"/>
      <c r="E55" s="129" t="s">
        <v>241</v>
      </c>
      <c r="F55" s="130" t="s">
        <v>55</v>
      </c>
      <c r="G55" s="132">
        <v>10</v>
      </c>
      <c r="H55" s="102"/>
      <c r="I55" s="102"/>
      <c r="J55" s="102">
        <f t="shared" si="6"/>
        <v>0</v>
      </c>
      <c r="K55" s="102">
        <f t="shared" si="7"/>
        <v>0</v>
      </c>
      <c r="L55" s="103">
        <f t="shared" si="8"/>
        <v>0</v>
      </c>
    </row>
    <row r="56" spans="1:12" x14ac:dyDescent="0.25">
      <c r="A56" s="156"/>
      <c r="B56" s="175"/>
      <c r="C56" s="174"/>
      <c r="D56" s="175"/>
      <c r="E56" s="129"/>
      <c r="F56" s="130"/>
      <c r="G56" s="132"/>
      <c r="H56" s="102"/>
      <c r="I56" s="102"/>
      <c r="J56" s="102"/>
      <c r="K56" s="102"/>
      <c r="L56" s="122"/>
    </row>
    <row r="57" spans="1:12" x14ac:dyDescent="0.25">
      <c r="A57" s="156"/>
      <c r="B57" s="175"/>
      <c r="C57" s="174" t="s">
        <v>230</v>
      </c>
      <c r="D57" s="129" t="s">
        <v>231</v>
      </c>
      <c r="E57" s="129" t="s">
        <v>242</v>
      </c>
      <c r="F57" s="130" t="s">
        <v>55</v>
      </c>
      <c r="G57" s="189">
        <v>4</v>
      </c>
      <c r="H57" s="102"/>
      <c r="I57" s="102"/>
      <c r="J57" s="102">
        <f t="shared" ref="J57:J63" si="9">H57*G57</f>
        <v>0</v>
      </c>
      <c r="K57" s="102">
        <f t="shared" ref="K57:K63" si="10">I57*G57</f>
        <v>0</v>
      </c>
      <c r="L57" s="103">
        <f t="shared" ref="L57:L63" si="11">K57+J57</f>
        <v>0</v>
      </c>
    </row>
    <row r="58" spans="1:12" x14ac:dyDescent="0.25">
      <c r="A58" s="156"/>
      <c r="B58" s="175"/>
      <c r="C58" s="174" t="s">
        <v>230</v>
      </c>
      <c r="D58" s="129" t="s">
        <v>233</v>
      </c>
      <c r="E58" s="129" t="s">
        <v>243</v>
      </c>
      <c r="F58" s="130" t="s">
        <v>55</v>
      </c>
      <c r="G58" s="189">
        <v>8</v>
      </c>
      <c r="H58" s="102"/>
      <c r="I58" s="102"/>
      <c r="J58" s="102">
        <f t="shared" si="9"/>
        <v>0</v>
      </c>
      <c r="K58" s="102">
        <f t="shared" si="10"/>
        <v>0</v>
      </c>
      <c r="L58" s="103">
        <f t="shared" si="11"/>
        <v>0</v>
      </c>
    </row>
    <row r="59" spans="1:12" x14ac:dyDescent="0.25">
      <c r="A59" s="156"/>
      <c r="B59" s="175"/>
      <c r="C59" s="174" t="s">
        <v>230</v>
      </c>
      <c r="D59" s="129" t="s">
        <v>234</v>
      </c>
      <c r="E59" s="129" t="s">
        <v>244</v>
      </c>
      <c r="F59" s="130" t="s">
        <v>55</v>
      </c>
      <c r="G59" s="189">
        <v>2</v>
      </c>
      <c r="H59" s="102"/>
      <c r="I59" s="102"/>
      <c r="J59" s="102">
        <f t="shared" si="9"/>
        <v>0</v>
      </c>
      <c r="K59" s="102">
        <f t="shared" si="10"/>
        <v>0</v>
      </c>
      <c r="L59" s="103">
        <f t="shared" si="11"/>
        <v>0</v>
      </c>
    </row>
    <row r="60" spans="1:12" x14ac:dyDescent="0.25">
      <c r="A60" s="156"/>
      <c r="B60" s="175"/>
      <c r="C60" s="174" t="s">
        <v>230</v>
      </c>
      <c r="D60" s="129" t="s">
        <v>236</v>
      </c>
      <c r="E60" s="129" t="s">
        <v>245</v>
      </c>
      <c r="F60" s="130" t="s">
        <v>55</v>
      </c>
      <c r="G60" s="189">
        <v>24</v>
      </c>
      <c r="H60" s="102"/>
      <c r="I60" s="102"/>
      <c r="J60" s="102">
        <f t="shared" si="9"/>
        <v>0</v>
      </c>
      <c r="K60" s="102">
        <f t="shared" si="10"/>
        <v>0</v>
      </c>
      <c r="L60" s="103">
        <f t="shared" si="11"/>
        <v>0</v>
      </c>
    </row>
    <row r="61" spans="1:12" x14ac:dyDescent="0.25">
      <c r="A61" s="156"/>
      <c r="B61" s="175"/>
      <c r="C61" s="174" t="s">
        <v>230</v>
      </c>
      <c r="D61" s="129" t="s">
        <v>237</v>
      </c>
      <c r="E61" s="129" t="s">
        <v>246</v>
      </c>
      <c r="F61" s="130" t="s">
        <v>55</v>
      </c>
      <c r="G61" s="189">
        <v>4</v>
      </c>
      <c r="H61" s="102"/>
      <c r="I61" s="102"/>
      <c r="J61" s="102">
        <f t="shared" si="9"/>
        <v>0</v>
      </c>
      <c r="K61" s="102">
        <f t="shared" si="10"/>
        <v>0</v>
      </c>
      <c r="L61" s="103">
        <f t="shared" si="11"/>
        <v>0</v>
      </c>
    </row>
    <row r="62" spans="1:12" x14ac:dyDescent="0.25">
      <c r="A62" s="156"/>
      <c r="B62" s="175"/>
      <c r="C62" s="174" t="s">
        <v>230</v>
      </c>
      <c r="D62" s="129" t="s">
        <v>238</v>
      </c>
      <c r="E62" s="129" t="s">
        <v>247</v>
      </c>
      <c r="F62" s="130" t="s">
        <v>55</v>
      </c>
      <c r="G62" s="189">
        <v>10</v>
      </c>
      <c r="H62" s="102"/>
      <c r="I62" s="102"/>
      <c r="J62" s="102">
        <f t="shared" si="9"/>
        <v>0</v>
      </c>
      <c r="K62" s="102">
        <f t="shared" si="10"/>
        <v>0</v>
      </c>
      <c r="L62" s="103">
        <f t="shared" si="11"/>
        <v>0</v>
      </c>
    </row>
    <row r="63" spans="1:12" x14ac:dyDescent="0.25">
      <c r="A63" s="156"/>
      <c r="B63" s="175"/>
      <c r="C63" s="174" t="s">
        <v>230</v>
      </c>
      <c r="D63" s="129" t="s">
        <v>239</v>
      </c>
      <c r="E63" s="129" t="s">
        <v>248</v>
      </c>
      <c r="F63" s="130" t="s">
        <v>55</v>
      </c>
      <c r="G63" s="189">
        <v>10</v>
      </c>
      <c r="H63" s="102"/>
      <c r="I63" s="102"/>
      <c r="J63" s="102">
        <f t="shared" si="9"/>
        <v>0</v>
      </c>
      <c r="K63" s="102">
        <f t="shared" si="10"/>
        <v>0</v>
      </c>
      <c r="L63" s="103">
        <f t="shared" si="11"/>
        <v>0</v>
      </c>
    </row>
    <row r="64" spans="1:12" x14ac:dyDescent="0.25">
      <c r="A64" s="156"/>
      <c r="B64" s="175"/>
      <c r="C64" s="174"/>
      <c r="D64" s="129"/>
      <c r="E64" s="129"/>
      <c r="F64" s="130"/>
      <c r="G64" s="189"/>
      <c r="H64" s="102"/>
      <c r="I64" s="102"/>
      <c r="J64" s="102"/>
      <c r="K64" s="102"/>
      <c r="L64" s="103"/>
    </row>
    <row r="65" spans="1:19" x14ac:dyDescent="0.25">
      <c r="A65" s="156"/>
      <c r="B65" s="175"/>
      <c r="C65" s="174" t="s">
        <v>249</v>
      </c>
      <c r="D65" s="129" t="s">
        <v>233</v>
      </c>
      <c r="E65" s="129" t="s">
        <v>250</v>
      </c>
      <c r="F65" s="130" t="s">
        <v>55</v>
      </c>
      <c r="G65" s="132">
        <v>8</v>
      </c>
      <c r="H65" s="102"/>
      <c r="I65" s="102"/>
      <c r="J65" s="102">
        <f t="shared" ref="J65:J70" si="12">H65*G65</f>
        <v>0</v>
      </c>
      <c r="K65" s="102">
        <f t="shared" ref="K65:K70" si="13">I65*G65</f>
        <v>0</v>
      </c>
      <c r="L65" s="103">
        <f t="shared" ref="L65:L70" si="14">K65+J65</f>
        <v>0</v>
      </c>
    </row>
    <row r="66" spans="1:19" x14ac:dyDescent="0.25">
      <c r="A66" s="156"/>
      <c r="B66" s="175"/>
      <c r="C66" s="174" t="s">
        <v>249</v>
      </c>
      <c r="D66" s="129" t="s">
        <v>234</v>
      </c>
      <c r="E66" s="129" t="s">
        <v>251</v>
      </c>
      <c r="F66" s="130" t="s">
        <v>55</v>
      </c>
      <c r="G66" s="132">
        <v>2</v>
      </c>
      <c r="H66" s="102"/>
      <c r="I66" s="102"/>
      <c r="J66" s="102">
        <f t="shared" si="12"/>
        <v>0</v>
      </c>
      <c r="K66" s="102">
        <f t="shared" si="13"/>
        <v>0</v>
      </c>
      <c r="L66" s="103">
        <f t="shared" si="14"/>
        <v>0</v>
      </c>
    </row>
    <row r="67" spans="1:19" x14ac:dyDescent="0.25">
      <c r="A67" s="156"/>
      <c r="B67" s="175"/>
      <c r="C67" s="174" t="s">
        <v>249</v>
      </c>
      <c r="D67" s="129" t="s">
        <v>236</v>
      </c>
      <c r="E67" s="129" t="s">
        <v>252</v>
      </c>
      <c r="F67" s="130" t="s">
        <v>55</v>
      </c>
      <c r="G67" s="132">
        <v>24</v>
      </c>
      <c r="H67" s="102"/>
      <c r="I67" s="102"/>
      <c r="J67" s="102">
        <f t="shared" si="12"/>
        <v>0</v>
      </c>
      <c r="K67" s="102">
        <f t="shared" si="13"/>
        <v>0</v>
      </c>
      <c r="L67" s="103">
        <f t="shared" si="14"/>
        <v>0</v>
      </c>
    </row>
    <row r="68" spans="1:19" x14ac:dyDescent="0.25">
      <c r="A68" s="156"/>
      <c r="B68" s="175"/>
      <c r="C68" s="174" t="s">
        <v>249</v>
      </c>
      <c r="D68" s="129" t="s">
        <v>237</v>
      </c>
      <c r="E68" s="129" t="s">
        <v>253</v>
      </c>
      <c r="F68" s="130" t="s">
        <v>55</v>
      </c>
      <c r="G68" s="189">
        <v>4</v>
      </c>
      <c r="H68" s="102"/>
      <c r="I68" s="102"/>
      <c r="J68" s="102">
        <f t="shared" si="12"/>
        <v>0</v>
      </c>
      <c r="K68" s="102">
        <f t="shared" si="13"/>
        <v>0</v>
      </c>
      <c r="L68" s="103">
        <f t="shared" si="14"/>
        <v>0</v>
      </c>
    </row>
    <row r="69" spans="1:19" x14ac:dyDescent="0.25">
      <c r="A69" s="156"/>
      <c r="B69" s="175"/>
      <c r="C69" s="174" t="s">
        <v>249</v>
      </c>
      <c r="D69" s="129" t="s">
        <v>238</v>
      </c>
      <c r="E69" s="129" t="s">
        <v>254</v>
      </c>
      <c r="F69" s="130" t="s">
        <v>55</v>
      </c>
      <c r="G69" s="189">
        <v>10</v>
      </c>
      <c r="H69" s="102"/>
      <c r="I69" s="102"/>
      <c r="J69" s="102">
        <f t="shared" si="12"/>
        <v>0</v>
      </c>
      <c r="K69" s="102">
        <f t="shared" si="13"/>
        <v>0</v>
      </c>
      <c r="L69" s="103">
        <f t="shared" si="14"/>
        <v>0</v>
      </c>
    </row>
    <row r="70" spans="1:19" x14ac:dyDescent="0.25">
      <c r="A70" s="156"/>
      <c r="B70" s="175"/>
      <c r="C70" s="174" t="s">
        <v>249</v>
      </c>
      <c r="D70" s="129" t="s">
        <v>239</v>
      </c>
      <c r="E70" s="129" t="s">
        <v>255</v>
      </c>
      <c r="F70" s="130" t="s">
        <v>55</v>
      </c>
      <c r="G70" s="189">
        <v>10</v>
      </c>
      <c r="H70" s="102"/>
      <c r="I70" s="102"/>
      <c r="J70" s="102">
        <f t="shared" si="12"/>
        <v>0</v>
      </c>
      <c r="K70" s="102">
        <f t="shared" si="13"/>
        <v>0</v>
      </c>
      <c r="L70" s="103">
        <f t="shared" si="14"/>
        <v>0</v>
      </c>
    </row>
    <row r="71" spans="1:19" x14ac:dyDescent="0.25">
      <c r="A71" s="156"/>
      <c r="B71" s="157"/>
      <c r="C71" s="130"/>
      <c r="D71" s="129"/>
      <c r="E71" s="129"/>
      <c r="F71" s="130"/>
      <c r="G71" s="132"/>
      <c r="H71" s="158"/>
      <c r="I71" s="102"/>
      <c r="J71" s="102"/>
      <c r="K71" s="102"/>
      <c r="L71" s="103"/>
      <c r="N71" s="144"/>
      <c r="O71" s="144"/>
      <c r="S71" s="145"/>
    </row>
    <row r="72" spans="1:19" x14ac:dyDescent="0.25">
      <c r="A72" s="156"/>
      <c r="B72" s="157"/>
      <c r="C72" s="130"/>
      <c r="D72" s="129"/>
      <c r="E72" s="129" t="s">
        <v>256</v>
      </c>
      <c r="F72" s="130" t="s">
        <v>80</v>
      </c>
      <c r="G72" s="132">
        <f>63.8*1.15</f>
        <v>73.36999999999999</v>
      </c>
      <c r="H72" s="102"/>
      <c r="I72" s="102"/>
      <c r="J72" s="102">
        <f>H72*G72</f>
        <v>0</v>
      </c>
      <c r="K72" s="102">
        <f>I72*G72</f>
        <v>0</v>
      </c>
      <c r="L72" s="103">
        <f>K72+J72</f>
        <v>0</v>
      </c>
      <c r="N72" s="144"/>
      <c r="O72" s="144"/>
      <c r="S72" s="145"/>
    </row>
    <row r="73" spans="1:19" x14ac:dyDescent="0.25">
      <c r="A73" s="156"/>
      <c r="B73" s="157"/>
      <c r="C73" s="130"/>
      <c r="D73" s="129"/>
      <c r="E73" s="129" t="s">
        <v>257</v>
      </c>
      <c r="F73" s="130" t="s">
        <v>80</v>
      </c>
      <c r="G73" s="132">
        <f>G72</f>
        <v>73.36999999999999</v>
      </c>
      <c r="H73" s="158"/>
      <c r="I73" s="102"/>
      <c r="J73" s="102">
        <f>H73*G73</f>
        <v>0</v>
      </c>
      <c r="K73" s="102">
        <f>I73*G73</f>
        <v>0</v>
      </c>
      <c r="L73" s="103">
        <f>K73+J73</f>
        <v>0</v>
      </c>
      <c r="N73" s="144"/>
      <c r="O73" s="144"/>
      <c r="S73" s="145"/>
    </row>
    <row r="74" spans="1:19" x14ac:dyDescent="0.25">
      <c r="A74" s="156"/>
      <c r="B74" s="157"/>
      <c r="C74" s="130"/>
      <c r="D74" s="129"/>
      <c r="E74" s="129"/>
      <c r="F74" s="130"/>
      <c r="G74" s="132"/>
      <c r="H74" s="158"/>
      <c r="I74" s="102"/>
      <c r="J74" s="102"/>
      <c r="K74" s="102"/>
      <c r="L74" s="103"/>
      <c r="N74" s="144"/>
      <c r="O74" s="144"/>
      <c r="S74" s="145"/>
    </row>
    <row r="75" spans="1:19" x14ac:dyDescent="0.25">
      <c r="A75" s="98"/>
      <c r="B75" s="175"/>
      <c r="C75" s="175"/>
      <c r="D75" s="175"/>
      <c r="E75" s="191" t="s">
        <v>258</v>
      </c>
      <c r="F75" s="101"/>
      <c r="G75" s="192"/>
      <c r="H75" s="102"/>
      <c r="I75" s="102"/>
      <c r="J75" s="102"/>
      <c r="K75" s="121"/>
      <c r="L75" s="122"/>
    </row>
    <row r="76" spans="1:19" x14ac:dyDescent="0.25">
      <c r="A76" s="156"/>
      <c r="B76" s="157"/>
      <c r="C76" s="129"/>
      <c r="D76" s="129"/>
      <c r="E76" s="99" t="s">
        <v>259</v>
      </c>
      <c r="F76" s="101" t="s">
        <v>59</v>
      </c>
      <c r="G76" s="192">
        <v>6</v>
      </c>
      <c r="H76" s="102"/>
      <c r="I76" s="102"/>
      <c r="J76" s="102">
        <f t="shared" ref="J76:J81" si="15">H76*G76</f>
        <v>0</v>
      </c>
      <c r="K76" s="102">
        <f t="shared" ref="K76:K81" si="16">I76*G76</f>
        <v>0</v>
      </c>
      <c r="L76" s="122">
        <f t="shared" ref="L76:L81" si="17">K76+J76</f>
        <v>0</v>
      </c>
      <c r="N76" s="144"/>
      <c r="O76" s="144"/>
      <c r="S76" s="145"/>
    </row>
    <row r="77" spans="1:19" x14ac:dyDescent="0.25">
      <c r="A77" s="156"/>
      <c r="B77" s="157"/>
      <c r="C77" s="129"/>
      <c r="D77" s="129"/>
      <c r="E77" s="99" t="s">
        <v>260</v>
      </c>
      <c r="F77" s="101" t="s">
        <v>80</v>
      </c>
      <c r="G77" s="192">
        <v>2</v>
      </c>
      <c r="H77" s="102"/>
      <c r="I77" s="102"/>
      <c r="J77" s="102">
        <f t="shared" si="15"/>
        <v>0</v>
      </c>
      <c r="K77" s="102">
        <f t="shared" si="16"/>
        <v>0</v>
      </c>
      <c r="L77" s="122">
        <f t="shared" si="17"/>
        <v>0</v>
      </c>
      <c r="N77" s="144"/>
      <c r="O77" s="144"/>
      <c r="S77" s="145"/>
    </row>
    <row r="78" spans="1:19" x14ac:dyDescent="0.25">
      <c r="A78" s="156"/>
      <c r="B78" s="157"/>
      <c r="C78" s="129"/>
      <c r="D78" s="129"/>
      <c r="E78" s="99" t="s">
        <v>261</v>
      </c>
      <c r="F78" s="101" t="s">
        <v>80</v>
      </c>
      <c r="G78" s="192">
        <v>2</v>
      </c>
      <c r="H78" s="102"/>
      <c r="I78" s="102"/>
      <c r="J78" s="102">
        <f t="shared" si="15"/>
        <v>0</v>
      </c>
      <c r="K78" s="102">
        <f t="shared" si="16"/>
        <v>0</v>
      </c>
      <c r="L78" s="122">
        <f t="shared" si="17"/>
        <v>0</v>
      </c>
      <c r="N78" s="144"/>
      <c r="O78" s="144"/>
      <c r="S78" s="145"/>
    </row>
    <row r="79" spans="1:19" x14ac:dyDescent="0.25">
      <c r="A79" s="156"/>
      <c r="B79" s="157"/>
      <c r="C79" s="129"/>
      <c r="D79" s="129"/>
      <c r="E79" s="99" t="s">
        <v>262</v>
      </c>
      <c r="F79" s="101" t="s">
        <v>55</v>
      </c>
      <c r="G79" s="192">
        <v>10</v>
      </c>
      <c r="H79" s="102"/>
      <c r="I79" s="102"/>
      <c r="J79" s="102">
        <f t="shared" si="15"/>
        <v>0</v>
      </c>
      <c r="K79" s="102">
        <f t="shared" si="16"/>
        <v>0</v>
      </c>
      <c r="L79" s="122">
        <f t="shared" si="17"/>
        <v>0</v>
      </c>
      <c r="N79" s="144"/>
      <c r="O79" s="144"/>
      <c r="S79" s="145"/>
    </row>
    <row r="80" spans="1:19" x14ac:dyDescent="0.25">
      <c r="A80" s="156"/>
      <c r="B80" s="157"/>
      <c r="C80" s="129"/>
      <c r="D80" s="129"/>
      <c r="E80" s="99" t="s">
        <v>263</v>
      </c>
      <c r="F80" s="101" t="s">
        <v>55</v>
      </c>
      <c r="G80" s="192">
        <v>10</v>
      </c>
      <c r="H80" s="102"/>
      <c r="I80" s="102"/>
      <c r="J80" s="102">
        <f t="shared" si="15"/>
        <v>0</v>
      </c>
      <c r="K80" s="102">
        <f t="shared" si="16"/>
        <v>0</v>
      </c>
      <c r="L80" s="122">
        <f t="shared" si="17"/>
        <v>0</v>
      </c>
      <c r="N80" s="144"/>
      <c r="O80" s="144"/>
      <c r="S80" s="145"/>
    </row>
    <row r="81" spans="1:19" x14ac:dyDescent="0.25">
      <c r="A81" s="156"/>
      <c r="B81" s="157"/>
      <c r="C81" s="129"/>
      <c r="D81" s="129"/>
      <c r="E81" s="99" t="s">
        <v>264</v>
      </c>
      <c r="F81" s="101" t="s">
        <v>51</v>
      </c>
      <c r="G81" s="192">
        <v>4</v>
      </c>
      <c r="H81" s="102"/>
      <c r="I81" s="102"/>
      <c r="J81" s="102">
        <f t="shared" si="15"/>
        <v>0</v>
      </c>
      <c r="K81" s="102">
        <f t="shared" si="16"/>
        <v>0</v>
      </c>
      <c r="L81" s="122">
        <f t="shared" si="17"/>
        <v>0</v>
      </c>
      <c r="N81" s="144"/>
      <c r="O81" s="144"/>
      <c r="S81" s="145"/>
    </row>
    <row r="82" spans="1:19" x14ac:dyDescent="0.25">
      <c r="A82" s="156"/>
      <c r="B82" s="157"/>
      <c r="C82" s="129"/>
      <c r="D82" s="129"/>
      <c r="E82" s="73"/>
      <c r="F82" s="101"/>
      <c r="G82" s="192"/>
      <c r="H82" s="102"/>
      <c r="I82" s="102"/>
      <c r="J82" s="102"/>
      <c r="K82" s="102"/>
      <c r="L82" s="122"/>
      <c r="N82" s="144"/>
      <c r="O82" s="144"/>
      <c r="S82" s="145"/>
    </row>
    <row r="83" spans="1:19" x14ac:dyDescent="0.25">
      <c r="A83" s="156"/>
      <c r="B83" s="157"/>
      <c r="C83" s="130"/>
      <c r="D83" s="129"/>
      <c r="E83" s="129"/>
      <c r="F83" s="130"/>
      <c r="G83" s="132"/>
      <c r="H83" s="158"/>
      <c r="I83" s="102"/>
      <c r="J83" s="102"/>
      <c r="K83" s="102"/>
      <c r="L83" s="103"/>
      <c r="N83" s="144"/>
      <c r="O83" s="144"/>
      <c r="S83" s="145"/>
    </row>
    <row r="84" spans="1:19" x14ac:dyDescent="0.25">
      <c r="A84" s="177"/>
      <c r="B84" s="178"/>
      <c r="C84" s="179"/>
      <c r="D84" s="180"/>
      <c r="E84" s="178"/>
      <c r="F84" s="181" t="s">
        <v>65</v>
      </c>
      <c r="G84" s="181"/>
      <c r="H84" s="181"/>
      <c r="I84" s="181"/>
      <c r="J84" s="182">
        <f>SUM(J9:J82)</f>
        <v>0</v>
      </c>
      <c r="K84" s="183">
        <f>SUM(K9:K82)</f>
        <v>0</v>
      </c>
      <c r="L84" s="184">
        <f>SUM(L9:L82)</f>
        <v>0</v>
      </c>
    </row>
  </sheetData>
  <mergeCells count="9">
    <mergeCell ref="C6:I6"/>
    <mergeCell ref="B7:B8"/>
    <mergeCell ref="H7:I7"/>
    <mergeCell ref="J7:K7"/>
    <mergeCell ref="C1:I1"/>
    <mergeCell ref="C2:I2"/>
    <mergeCell ref="C3:I3"/>
    <mergeCell ref="C4:I4"/>
    <mergeCell ref="C5:I5"/>
  </mergeCells>
  <printOptions horizontalCentered="1"/>
  <pageMargins left="0.51180555555555496" right="0.51180555555555496" top="0.55138888888888904" bottom="0.718055555555556" header="0.51180555555555496" footer="0.55138888888888904"/>
  <pageSetup paperSize="9" firstPageNumber="0" fitToHeight="0" orientation="landscape" horizontalDpi="300" verticalDpi="300"/>
  <headerFooter>
    <oddFooter>&amp;C&amp;12Upozornenie: Výkaz, výmer slúži ako podklad pre výberové konanie. Za konečnú špecifikáciu a ponuku odberateľovi zodpovedá dodávateľ ponuky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6"/>
  <sheetViews>
    <sheetView zoomScale="80" zoomScaleNormal="80" workbookViewId="0">
      <selection activeCell="L6" sqref="L6"/>
    </sheetView>
  </sheetViews>
  <sheetFormatPr defaultRowHeight="15" x14ac:dyDescent="0.25"/>
  <cols>
    <col min="1" max="1" width="8.7109375" customWidth="1"/>
    <col min="2" max="2" width="6.5703125" customWidth="1"/>
    <col min="3" max="4" width="18.42578125" customWidth="1"/>
    <col min="5" max="5" width="89.28515625" customWidth="1"/>
    <col min="6" max="6" width="6.5703125" customWidth="1"/>
    <col min="7" max="7" width="9.140625" customWidth="1"/>
    <col min="8" max="8" width="10.140625" customWidth="1"/>
    <col min="9" max="11" width="12.7109375" customWidth="1"/>
    <col min="12" max="12" width="20.42578125" customWidth="1"/>
    <col min="13" max="1025" width="8.7109375" customWidth="1"/>
  </cols>
  <sheetData>
    <row r="1" spans="1:22" x14ac:dyDescent="0.25">
      <c r="A1" s="64" t="s">
        <v>0</v>
      </c>
      <c r="B1" s="65"/>
      <c r="C1" s="10" t="s">
        <v>23</v>
      </c>
      <c r="D1" s="10"/>
      <c r="E1" s="10"/>
      <c r="F1" s="10"/>
      <c r="G1" s="10"/>
      <c r="H1" s="10"/>
      <c r="I1" s="10"/>
      <c r="J1" s="66"/>
      <c r="K1" s="67"/>
      <c r="L1" s="68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3.9" customHeight="1" x14ac:dyDescent="0.25">
      <c r="A2" s="70" t="s">
        <v>2</v>
      </c>
      <c r="B2" s="71"/>
      <c r="C2" s="9" t="s">
        <v>24</v>
      </c>
      <c r="D2" s="9"/>
      <c r="E2" s="9"/>
      <c r="F2" s="9"/>
      <c r="G2" s="9"/>
      <c r="H2" s="9"/>
      <c r="I2" s="9"/>
      <c r="J2" s="72"/>
      <c r="K2" s="73"/>
      <c r="L2" s="74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x14ac:dyDescent="0.25">
      <c r="A3" s="70" t="s">
        <v>25</v>
      </c>
      <c r="B3" s="71"/>
      <c r="C3" s="8" t="s">
        <v>26</v>
      </c>
      <c r="D3" s="8"/>
      <c r="E3" s="8"/>
      <c r="F3" s="8"/>
      <c r="G3" s="8"/>
      <c r="H3" s="8"/>
      <c r="I3" s="8"/>
      <c r="J3" s="75" t="s">
        <v>4</v>
      </c>
      <c r="K3" s="76"/>
      <c r="L3" s="71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x14ac:dyDescent="0.25">
      <c r="A4" s="70" t="s">
        <v>27</v>
      </c>
      <c r="B4" s="71"/>
      <c r="C4" s="1"/>
      <c r="D4" s="1"/>
      <c r="E4" s="1"/>
      <c r="F4" s="1"/>
      <c r="G4" s="1"/>
      <c r="H4" s="1"/>
      <c r="I4" s="1"/>
      <c r="J4" s="72"/>
      <c r="K4" s="77"/>
      <c r="L4" s="71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x14ac:dyDescent="0.25">
      <c r="A5" s="70" t="s">
        <v>28</v>
      </c>
      <c r="B5" s="71"/>
      <c r="C5" s="7" t="s">
        <v>29</v>
      </c>
      <c r="D5" s="7"/>
      <c r="E5" s="7"/>
      <c r="F5" s="7"/>
      <c r="G5" s="7"/>
      <c r="H5" s="7"/>
      <c r="I5" s="7"/>
      <c r="J5" s="72"/>
      <c r="K5" s="77"/>
      <c r="L5" s="71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ht="15.75" x14ac:dyDescent="0.25">
      <c r="A6" s="78" t="s">
        <v>30</v>
      </c>
      <c r="B6" s="79"/>
      <c r="C6" s="6" t="s">
        <v>265</v>
      </c>
      <c r="D6" s="6"/>
      <c r="E6" s="6"/>
      <c r="F6" s="6"/>
      <c r="G6" s="6"/>
      <c r="H6" s="6"/>
      <c r="I6" s="6"/>
      <c r="J6" s="80" t="s">
        <v>7</v>
      </c>
      <c r="K6" s="81"/>
      <c r="L6" s="82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22" ht="24.2" customHeight="1" x14ac:dyDescent="0.25">
      <c r="A7" s="83"/>
      <c r="B7" s="5" t="s">
        <v>32</v>
      </c>
      <c r="C7" s="84" t="s">
        <v>33</v>
      </c>
      <c r="D7" s="84" t="s">
        <v>34</v>
      </c>
      <c r="E7" s="85"/>
      <c r="F7" s="86"/>
      <c r="G7" s="86"/>
      <c r="H7" s="4" t="s">
        <v>35</v>
      </c>
      <c r="I7" s="4"/>
      <c r="J7" s="3" t="s">
        <v>36</v>
      </c>
      <c r="K7" s="3"/>
      <c r="L7" s="87" t="s">
        <v>37</v>
      </c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x14ac:dyDescent="0.25">
      <c r="A8" s="88"/>
      <c r="B8" s="5"/>
      <c r="C8" s="89" t="s">
        <v>38</v>
      </c>
      <c r="D8" s="89" t="s">
        <v>39</v>
      </c>
      <c r="E8" s="90" t="s">
        <v>40</v>
      </c>
      <c r="F8" s="91" t="s">
        <v>41</v>
      </c>
      <c r="G8" s="91" t="s">
        <v>42</v>
      </c>
      <c r="H8" s="92" t="s">
        <v>43</v>
      </c>
      <c r="I8" s="92" t="s">
        <v>44</v>
      </c>
      <c r="J8" s="92" t="s">
        <v>43</v>
      </c>
      <c r="K8" s="92" t="s">
        <v>44</v>
      </c>
      <c r="L8" s="93" t="s">
        <v>45</v>
      </c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x14ac:dyDescent="0.25">
      <c r="A9" s="94"/>
      <c r="B9" s="95"/>
      <c r="C9" s="95"/>
      <c r="D9" s="95"/>
      <c r="E9" s="96"/>
      <c r="F9" s="95"/>
      <c r="G9" s="95"/>
      <c r="H9" s="95"/>
      <c r="I9" s="95"/>
      <c r="J9" s="95"/>
      <c r="K9" s="95"/>
      <c r="L9" s="97"/>
    </row>
    <row r="10" spans="1:22" x14ac:dyDescent="0.25">
      <c r="A10" s="98"/>
      <c r="B10" s="99"/>
      <c r="C10" s="99"/>
      <c r="D10" s="99"/>
      <c r="E10" s="104" t="s">
        <v>266</v>
      </c>
      <c r="F10" s="101" t="s">
        <v>267</v>
      </c>
      <c r="G10" s="101">
        <v>2</v>
      </c>
      <c r="H10" s="99"/>
      <c r="I10" s="99"/>
      <c r="J10" s="121">
        <f>H10*G10</f>
        <v>0</v>
      </c>
      <c r="K10" s="121">
        <f>I10*G10</f>
        <v>0</v>
      </c>
      <c r="L10" s="122">
        <f>K10+J10</f>
        <v>0</v>
      </c>
    </row>
    <row r="11" spans="1:22" x14ac:dyDescent="0.25">
      <c r="A11" s="98"/>
      <c r="B11" s="99"/>
      <c r="C11" s="99"/>
      <c r="D11" s="99"/>
      <c r="E11" s="104"/>
      <c r="F11" s="101"/>
      <c r="G11" s="101"/>
      <c r="H11" s="99"/>
      <c r="I11" s="99"/>
      <c r="J11" s="121"/>
      <c r="K11" s="121"/>
      <c r="L11" s="122"/>
    </row>
    <row r="12" spans="1:22" x14ac:dyDescent="0.25">
      <c r="A12" s="98"/>
      <c r="B12" s="99"/>
      <c r="C12" s="99"/>
      <c r="D12" s="101"/>
      <c r="E12" s="104" t="s">
        <v>268</v>
      </c>
      <c r="F12" s="101" t="s">
        <v>267</v>
      </c>
      <c r="G12" s="101">
        <v>2</v>
      </c>
      <c r="H12" s="99"/>
      <c r="I12" s="99"/>
      <c r="J12" s="121">
        <f>H12*G12</f>
        <v>0</v>
      </c>
      <c r="K12" s="121">
        <f>I12*G12</f>
        <v>0</v>
      </c>
      <c r="L12" s="122">
        <f>K12+J12</f>
        <v>0</v>
      </c>
    </row>
    <row r="13" spans="1:22" x14ac:dyDescent="0.25">
      <c r="A13" s="98"/>
      <c r="B13" s="99"/>
      <c r="C13" s="99"/>
      <c r="D13" s="101"/>
      <c r="E13" s="104"/>
      <c r="F13" s="101"/>
      <c r="G13" s="101"/>
      <c r="H13" s="99"/>
      <c r="I13" s="99"/>
      <c r="J13" s="121"/>
      <c r="K13" s="121"/>
      <c r="L13" s="122"/>
    </row>
    <row r="14" spans="1:22" x14ac:dyDescent="0.25">
      <c r="A14" s="98"/>
      <c r="B14" s="99"/>
      <c r="C14" s="99"/>
      <c r="D14" s="99"/>
      <c r="E14" s="124" t="s">
        <v>269</v>
      </c>
      <c r="F14" s="101" t="s">
        <v>270</v>
      </c>
      <c r="G14" s="123">
        <v>12</v>
      </c>
      <c r="H14" s="121"/>
      <c r="I14" s="121"/>
      <c r="J14" s="102">
        <f>H14*G14</f>
        <v>0</v>
      </c>
      <c r="K14" s="102">
        <f>I14*G14</f>
        <v>0</v>
      </c>
      <c r="L14" s="122">
        <f>K14+J14</f>
        <v>0</v>
      </c>
    </row>
    <row r="15" spans="1:22" x14ac:dyDescent="0.25">
      <c r="A15" s="98"/>
      <c r="B15" s="99"/>
      <c r="C15" s="99"/>
      <c r="D15" s="99"/>
      <c r="E15" s="124"/>
      <c r="F15" s="101"/>
      <c r="G15" s="123"/>
      <c r="H15" s="121"/>
      <c r="I15" s="121"/>
      <c r="J15" s="102"/>
      <c r="K15" s="102"/>
      <c r="L15" s="122"/>
    </row>
    <row r="16" spans="1:22" x14ac:dyDescent="0.25">
      <c r="A16" s="98"/>
      <c r="B16" s="99"/>
      <c r="C16" s="99"/>
      <c r="D16" s="99"/>
      <c r="E16" s="124" t="s">
        <v>271</v>
      </c>
      <c r="F16" s="101" t="s">
        <v>270</v>
      </c>
      <c r="G16" s="123">
        <v>24</v>
      </c>
      <c r="H16" s="121"/>
      <c r="I16" s="121"/>
      <c r="J16" s="102">
        <f>H16*G16</f>
        <v>0</v>
      </c>
      <c r="K16" s="102">
        <f>I16*G16</f>
        <v>0</v>
      </c>
      <c r="L16" s="122">
        <f>K16+J16</f>
        <v>0</v>
      </c>
    </row>
    <row r="17" spans="1:12" x14ac:dyDescent="0.25">
      <c r="A17" s="98"/>
      <c r="B17" s="99"/>
      <c r="C17" s="99"/>
      <c r="D17" s="99"/>
      <c r="E17" s="124"/>
      <c r="F17" s="101"/>
      <c r="G17" s="123"/>
      <c r="H17" s="121"/>
      <c r="I17" s="121"/>
      <c r="J17" s="102"/>
      <c r="K17" s="102"/>
      <c r="L17" s="122"/>
    </row>
    <row r="18" spans="1:12" x14ac:dyDescent="0.25">
      <c r="A18" s="98"/>
      <c r="B18" s="99"/>
      <c r="C18" s="99"/>
      <c r="D18" s="99"/>
      <c r="E18" s="124" t="s">
        <v>272</v>
      </c>
      <c r="F18" s="101" t="s">
        <v>270</v>
      </c>
      <c r="G18" s="123">
        <v>12</v>
      </c>
      <c r="H18" s="121"/>
      <c r="I18" s="121"/>
      <c r="J18" s="102">
        <f>H18*G18</f>
        <v>0</v>
      </c>
      <c r="K18" s="102">
        <f>I18*G18</f>
        <v>0</v>
      </c>
      <c r="L18" s="122">
        <f>K18+J18</f>
        <v>0</v>
      </c>
    </row>
    <row r="19" spans="1:12" x14ac:dyDescent="0.25">
      <c r="A19" s="98"/>
      <c r="B19" s="99"/>
      <c r="C19" s="99"/>
      <c r="D19" s="99"/>
      <c r="E19" s="124"/>
      <c r="F19" s="101"/>
      <c r="G19" s="123"/>
      <c r="H19" s="121"/>
      <c r="I19" s="121"/>
      <c r="J19" s="102"/>
      <c r="K19" s="102"/>
      <c r="L19" s="122"/>
    </row>
    <row r="20" spans="1:12" x14ac:dyDescent="0.25">
      <c r="A20" s="98"/>
      <c r="B20" s="99"/>
      <c r="C20" s="99"/>
      <c r="D20" s="99"/>
      <c r="E20" s="144" t="s">
        <v>273</v>
      </c>
      <c r="F20" s="101" t="s">
        <v>270</v>
      </c>
      <c r="G20" s="193">
        <v>12</v>
      </c>
      <c r="H20" s="121"/>
      <c r="I20" s="121"/>
      <c r="J20" s="102">
        <f>H20*G20</f>
        <v>0</v>
      </c>
      <c r="K20" s="102">
        <f>I20*G20</f>
        <v>0</v>
      </c>
      <c r="L20" s="122">
        <f>K20+J20</f>
        <v>0</v>
      </c>
    </row>
    <row r="21" spans="1:12" x14ac:dyDescent="0.25">
      <c r="A21" s="98"/>
      <c r="B21" s="99"/>
      <c r="C21" s="99"/>
      <c r="D21" s="99"/>
      <c r="E21" s="144"/>
      <c r="F21" s="101"/>
      <c r="G21" s="193"/>
      <c r="H21" s="121"/>
      <c r="I21" s="121"/>
      <c r="J21" s="102"/>
      <c r="K21" s="102"/>
      <c r="L21" s="122"/>
    </row>
    <row r="22" spans="1:12" x14ac:dyDescent="0.25">
      <c r="A22" s="98"/>
      <c r="B22" s="99"/>
      <c r="C22" s="99" t="s">
        <v>274</v>
      </c>
      <c r="D22" s="99"/>
      <c r="E22" s="104" t="s">
        <v>275</v>
      </c>
      <c r="F22" s="101" t="s">
        <v>47</v>
      </c>
      <c r="G22" s="101">
        <v>1</v>
      </c>
      <c r="H22" s="99"/>
      <c r="I22" s="99"/>
      <c r="J22" s="121">
        <f>H22*G22</f>
        <v>0</v>
      </c>
      <c r="K22" s="121">
        <f>I22*G22</f>
        <v>0</v>
      </c>
      <c r="L22" s="122">
        <f>K22+J22</f>
        <v>0</v>
      </c>
    </row>
    <row r="23" spans="1:12" x14ac:dyDescent="0.25">
      <c r="A23" s="98"/>
      <c r="B23" s="99"/>
      <c r="C23" s="99"/>
      <c r="D23" s="99"/>
      <c r="E23" s="104"/>
      <c r="F23" s="101"/>
      <c r="G23" s="101"/>
      <c r="H23" s="99"/>
      <c r="I23" s="99"/>
      <c r="J23" s="121"/>
      <c r="K23" s="121"/>
      <c r="L23" s="122"/>
    </row>
    <row r="24" spans="1:12" x14ac:dyDescent="0.25">
      <c r="A24" s="98"/>
      <c r="B24" s="99"/>
      <c r="C24" s="99"/>
      <c r="D24" s="99"/>
      <c r="E24" s="109" t="s">
        <v>276</v>
      </c>
      <c r="F24" s="101" t="s">
        <v>47</v>
      </c>
      <c r="G24" s="193">
        <v>1</v>
      </c>
      <c r="H24" s="99"/>
      <c r="I24" s="99"/>
      <c r="J24" s="121">
        <f>H24*G24</f>
        <v>0</v>
      </c>
      <c r="K24" s="121">
        <f>I24*G24</f>
        <v>0</v>
      </c>
      <c r="L24" s="122">
        <f>K24+J24</f>
        <v>0</v>
      </c>
    </row>
    <row r="25" spans="1:12" x14ac:dyDescent="0.25">
      <c r="A25" s="98"/>
      <c r="B25" s="99"/>
      <c r="C25" s="99"/>
      <c r="D25" s="99"/>
      <c r="E25" s="109"/>
      <c r="F25" s="101"/>
      <c r="G25" s="193"/>
      <c r="H25" s="99"/>
      <c r="I25" s="99"/>
      <c r="J25" s="121"/>
      <c r="K25" s="121"/>
      <c r="L25" s="122"/>
    </row>
    <row r="26" spans="1:12" x14ac:dyDescent="0.25">
      <c r="A26" s="98"/>
      <c r="B26" s="99"/>
      <c r="C26" s="99"/>
      <c r="D26" s="99"/>
      <c r="E26" s="109" t="s">
        <v>277</v>
      </c>
      <c r="F26" s="101" t="s">
        <v>270</v>
      </c>
      <c r="G26" s="193">
        <v>72</v>
      </c>
      <c r="H26" s="99"/>
      <c r="I26" s="99"/>
      <c r="J26" s="121">
        <f>H26*G26</f>
        <v>0</v>
      </c>
      <c r="K26" s="121">
        <f>I26*G26</f>
        <v>0</v>
      </c>
      <c r="L26" s="122">
        <f>K26+J26</f>
        <v>0</v>
      </c>
    </row>
    <row r="27" spans="1:12" x14ac:dyDescent="0.25">
      <c r="A27" s="98"/>
      <c r="B27" s="99"/>
      <c r="C27" s="99"/>
      <c r="D27" s="101"/>
      <c r="E27" s="104"/>
      <c r="F27" s="101"/>
      <c r="G27" s="101"/>
      <c r="H27" s="99"/>
      <c r="I27" s="99"/>
      <c r="J27" s="99"/>
      <c r="K27" s="99"/>
      <c r="L27" s="107"/>
    </row>
    <row r="28" spans="1:12" x14ac:dyDescent="0.25">
      <c r="A28" s="98"/>
      <c r="B28" s="99"/>
      <c r="C28" s="99"/>
      <c r="D28" s="101"/>
      <c r="E28" s="104" t="s">
        <v>278</v>
      </c>
      <c r="F28" s="101" t="s">
        <v>270</v>
      </c>
      <c r="G28" s="101">
        <v>30</v>
      </c>
      <c r="H28" s="99"/>
      <c r="I28" s="99"/>
      <c r="J28" s="121">
        <f>H28*G28</f>
        <v>0</v>
      </c>
      <c r="K28" s="121">
        <f>I28*G28</f>
        <v>0</v>
      </c>
      <c r="L28" s="122">
        <f>K28+J28</f>
        <v>0</v>
      </c>
    </row>
    <row r="29" spans="1:12" x14ac:dyDescent="0.25">
      <c r="A29" s="98"/>
      <c r="B29" s="99"/>
      <c r="C29" s="99"/>
      <c r="D29" s="101"/>
      <c r="E29" s="104"/>
      <c r="F29" s="101"/>
      <c r="G29" s="101"/>
      <c r="H29" s="99"/>
      <c r="I29" s="99"/>
      <c r="J29" s="121"/>
      <c r="K29" s="121"/>
      <c r="L29" s="122"/>
    </row>
    <row r="30" spans="1:12" x14ac:dyDescent="0.25">
      <c r="A30" s="98"/>
      <c r="B30" s="99"/>
      <c r="C30" s="99"/>
      <c r="D30" s="99"/>
      <c r="E30" s="194" t="s">
        <v>279</v>
      </c>
      <c r="F30" s="101" t="s">
        <v>47</v>
      </c>
      <c r="G30" s="101">
        <v>1</v>
      </c>
      <c r="H30" s="99"/>
      <c r="I30" s="99"/>
      <c r="J30" s="121">
        <f>H30*G30</f>
        <v>0</v>
      </c>
      <c r="K30" s="121">
        <f>I30*G30</f>
        <v>0</v>
      </c>
      <c r="L30" s="122">
        <f>K30+J30</f>
        <v>0</v>
      </c>
    </row>
    <row r="31" spans="1:12" x14ac:dyDescent="0.25">
      <c r="A31" s="98"/>
      <c r="B31" s="99"/>
      <c r="C31" s="99"/>
      <c r="D31" s="99"/>
      <c r="E31" s="194"/>
      <c r="F31" s="101"/>
      <c r="G31" s="101"/>
      <c r="H31" s="99"/>
      <c r="I31" s="99"/>
      <c r="J31" s="121"/>
      <c r="K31" s="121"/>
      <c r="L31" s="122"/>
    </row>
    <row r="32" spans="1:12" x14ac:dyDescent="0.25">
      <c r="A32" s="98"/>
      <c r="B32" s="99"/>
      <c r="C32" s="99"/>
      <c r="D32" s="99"/>
      <c r="E32" s="194" t="s">
        <v>280</v>
      </c>
      <c r="F32" s="101" t="s">
        <v>47</v>
      </c>
      <c r="G32" s="101">
        <v>1</v>
      </c>
      <c r="H32" s="99"/>
      <c r="I32" s="99"/>
      <c r="J32" s="121">
        <f>H32*G32</f>
        <v>0</v>
      </c>
      <c r="K32" s="121">
        <f>I32*G32</f>
        <v>0</v>
      </c>
      <c r="L32" s="122">
        <f>K32+J32</f>
        <v>0</v>
      </c>
    </row>
    <row r="33" spans="1:12" x14ac:dyDescent="0.25">
      <c r="A33" s="98"/>
      <c r="B33" s="99"/>
      <c r="C33" s="99"/>
      <c r="D33" s="99"/>
      <c r="E33" s="194"/>
      <c r="F33" s="101"/>
      <c r="G33" s="101"/>
      <c r="H33" s="99"/>
      <c r="I33" s="99"/>
      <c r="J33" s="121"/>
      <c r="K33" s="121"/>
      <c r="L33" s="122"/>
    </row>
    <row r="34" spans="1:12" x14ac:dyDescent="0.25">
      <c r="A34" s="98"/>
      <c r="B34" s="99"/>
      <c r="C34" s="99"/>
      <c r="D34" s="99"/>
      <c r="E34" s="194" t="s">
        <v>281</v>
      </c>
      <c r="F34" s="101" t="s">
        <v>47</v>
      </c>
      <c r="G34" s="101">
        <v>1</v>
      </c>
      <c r="H34" s="99"/>
      <c r="I34" s="99"/>
      <c r="J34" s="121">
        <f>H34*G34</f>
        <v>0</v>
      </c>
      <c r="K34" s="121">
        <f>I34*G34</f>
        <v>0</v>
      </c>
      <c r="L34" s="122">
        <f>K34+J34</f>
        <v>0</v>
      </c>
    </row>
    <row r="35" spans="1:12" x14ac:dyDescent="0.25">
      <c r="A35" s="110"/>
      <c r="B35" s="111"/>
      <c r="C35" s="111"/>
      <c r="D35" s="111"/>
      <c r="E35" s="112"/>
      <c r="F35" s="111"/>
      <c r="G35" s="111"/>
      <c r="H35" s="111"/>
      <c r="I35" s="111"/>
      <c r="J35" s="111"/>
      <c r="K35" s="111"/>
      <c r="L35" s="113"/>
    </row>
    <row r="36" spans="1:12" x14ac:dyDescent="0.25">
      <c r="A36" s="135"/>
      <c r="B36" s="136"/>
      <c r="C36" s="137"/>
      <c r="D36" s="137"/>
      <c r="E36" s="136"/>
      <c r="F36" s="137"/>
      <c r="G36" s="138" t="s">
        <v>65</v>
      </c>
      <c r="H36" s="138"/>
      <c r="I36" s="138"/>
      <c r="J36" s="139">
        <f>SUM(J9:J35)</f>
        <v>0</v>
      </c>
      <c r="K36" s="140">
        <f>SUM(K9:K35)</f>
        <v>0</v>
      </c>
      <c r="L36" s="141">
        <f>SUM(L9:L35)</f>
        <v>0</v>
      </c>
    </row>
  </sheetData>
  <mergeCells count="9">
    <mergeCell ref="C6:I6"/>
    <mergeCell ref="B7:B8"/>
    <mergeCell ref="H7:I7"/>
    <mergeCell ref="J7:K7"/>
    <mergeCell ref="C1:I1"/>
    <mergeCell ref="C2:I2"/>
    <mergeCell ref="C3:I3"/>
    <mergeCell ref="C4:I4"/>
    <mergeCell ref="C5:I5"/>
  </mergeCells>
  <printOptions horizontalCentered="1"/>
  <pageMargins left="0.51180555555555496" right="0.51180555555555496" top="0.55138888888888904" bottom="0.718055555555556" header="0.51180555555555496" footer="0.55138888888888904"/>
  <pageSetup paperSize="9" firstPageNumber="0" fitToHeight="0" orientation="landscape" horizontalDpi="300" verticalDpi="300"/>
  <headerFooter>
    <oddFooter>&amp;C&amp;12Upozornenie: Výkaz, výmer slúži ako podklad pre výberové konanie. Za konečnú špecifikáciu a ponuku odberateľovi zodpovedá dodávateľ ponuky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Rekapitulácia</vt:lpstr>
      <vt:lpstr>Demontáž a stavebné úp</vt:lpstr>
      <vt:lpstr>Stavebne_prace</vt:lpstr>
      <vt:lpstr>Nové zariadenia</vt:lpstr>
      <vt:lpstr>Armatúry</vt:lpstr>
      <vt:lpstr>Potrubná trasa</vt:lpstr>
      <vt:lpstr>Ostatné</vt:lpstr>
      <vt:lpstr>Armatúry!Oblasť_tlače</vt:lpstr>
      <vt:lpstr>'Demontáž a stavebné úp'!Oblasť_tlače</vt:lpstr>
      <vt:lpstr>'Nové zariadenia'!Oblasť_tlače</vt:lpstr>
      <vt:lpstr>Ostatné!Oblasť_tlače</vt:lpstr>
      <vt:lpstr>'Potrubná trasa'!Oblasť_tlače</vt:lpstr>
      <vt:lpstr>Rekapitulácia!Oblasť_tlače</vt:lpstr>
      <vt:lpstr>Stavebne_prace!Oblasť_tlače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DELL</dc:creator>
  <dc:description/>
  <cp:lastModifiedBy>Matej Meľo</cp:lastModifiedBy>
  <cp:revision>2</cp:revision>
  <cp:lastPrinted>2018-06-19T06:42:53Z</cp:lastPrinted>
  <dcterms:created xsi:type="dcterms:W3CDTF">2018-04-24T14:29:17Z</dcterms:created>
  <dcterms:modified xsi:type="dcterms:W3CDTF">2019-04-17T05:37:09Z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