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2190\Desktop\Dokumenty\N VO TU\Ťažba na rok 2023\Prílohy B SP\"/>
    </mc:Choice>
  </mc:AlternateContent>
  <bookViews>
    <workbookView xWindow="0" yWindow="0" windowWidth="28800" windowHeight="12330"/>
  </bookViews>
  <sheets>
    <sheet name="Hárok1" sheetId="1" r:id="rId1"/>
    <sheet name="Hárok2" sheetId="2" r:id="rId2"/>
    <sheet name="Hárok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1" l="1"/>
  <c r="N15" i="1"/>
  <c r="N24" i="1" s="1"/>
  <c r="N16" i="1"/>
  <c r="N17" i="1"/>
  <c r="N18" i="1"/>
  <c r="N19" i="1"/>
  <c r="N20" i="1"/>
  <c r="N21" i="1"/>
  <c r="N22" i="1"/>
  <c r="N23" i="1"/>
  <c r="N13" i="1"/>
  <c r="N25" i="1" l="1"/>
  <c r="N26" i="1" s="1"/>
  <c r="D2" i="2"/>
  <c r="F19" i="1"/>
  <c r="L19" i="1" s="1"/>
  <c r="F20" i="1"/>
  <c r="L20" i="1" s="1"/>
  <c r="D3" i="2" s="1"/>
  <c r="F14" i="1"/>
  <c r="L14" i="1" s="1"/>
  <c r="F15" i="1"/>
  <c r="L15" i="1" s="1"/>
  <c r="F16" i="1"/>
  <c r="L16" i="1" s="1"/>
  <c r="F17" i="1"/>
  <c r="L17" i="1" s="1"/>
  <c r="F18" i="1"/>
  <c r="L18" i="1" s="1"/>
  <c r="F21" i="1"/>
  <c r="L21" i="1" s="1"/>
  <c r="F22" i="1"/>
  <c r="L22" i="1" s="1"/>
  <c r="F23" i="1"/>
  <c r="L23" i="1" s="1"/>
  <c r="F13" i="1"/>
  <c r="L13" i="1" s="1"/>
  <c r="E24" i="1"/>
  <c r="D24" i="1"/>
  <c r="B3" i="2" l="1"/>
  <c r="B2" i="2"/>
  <c r="D4" i="2"/>
  <c r="C3" i="2"/>
  <c r="C2" i="2"/>
  <c r="B4" i="2"/>
  <c r="L24" i="1"/>
  <c r="F24" i="1"/>
  <c r="C4" i="2" l="1"/>
</calcChain>
</file>

<file path=xl/sharedStrings.xml><?xml version="1.0" encoding="utf-8"?>
<sst xmlns="http://schemas.openxmlformats.org/spreadsheetml/2006/main" count="99" uniqueCount="70">
  <si>
    <t>LO</t>
  </si>
  <si>
    <t>JPRL</t>
  </si>
  <si>
    <t>Požadovaná kombinácia technologií</t>
  </si>
  <si>
    <t>Predpokladaný objem ťažby</t>
  </si>
  <si>
    <t>Druh ťažby</t>
  </si>
  <si>
    <t>Sklon v %</t>
  </si>
  <si>
    <t>hmotnatosť v m³</t>
  </si>
  <si>
    <t>Približovacia vzdialenosť VM/OM (m)</t>
  </si>
  <si>
    <t>Cena stanovená objednávateľom  bez DPH v € za JPRL</t>
  </si>
  <si>
    <r>
      <t>Cena bez DPH (ponuka účastníka)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</si>
  <si>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účastníka)</t>
    </r>
    <r>
      <rPr>
        <b/>
        <sz val="9"/>
        <rFont val="Arial"/>
        <family val="2"/>
        <charset val="238"/>
      </rPr>
      <t xml:space="preserve">
v €</t>
    </r>
  </si>
  <si>
    <t>Predpokladaný termín vykonania (kalendárny mesiac roka)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</si>
  <si>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</si>
  <si>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</si>
  <si>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</si>
  <si>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 xml:space="preserve">Spolu bez DPH   </t>
  </si>
  <si>
    <t>Spolu bez DPH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</si>
  <si>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</si>
  <si>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</si>
  <si>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</si>
  <si>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</si>
  <si>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Ak ste platiteľom DPH, uveďte IČ pre DPH, ak nie ste platiteľom DPH, ponechajte pôvodný text: nie som platiteľom DPH</t>
  </si>
  <si>
    <t>Doodávaleľ:</t>
  </si>
  <si>
    <t>Názov:</t>
  </si>
  <si>
    <t>Sídlo:</t>
  </si>
  <si>
    <t>IČO:</t>
  </si>
  <si>
    <t>DIČ:</t>
  </si>
  <si>
    <t>IČ pre DPH:</t>
  </si>
  <si>
    <t>nie som platiteľom DPH</t>
  </si>
  <si>
    <t>Podpis  dodávateľa</t>
  </si>
  <si>
    <t>Názov predmetu zákazky:</t>
  </si>
  <si>
    <t>Objednávateľ:</t>
  </si>
  <si>
    <t>LS: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</si>
  <si>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Cena stanovená obiednávateľom v </t>
    </r>
    <r>
      <rPr>
        <b/>
        <sz val="9"/>
        <rFont val="Calibri"/>
        <family val="2"/>
        <charset val="238"/>
      </rPr>
      <t>€</t>
    </r>
    <r>
      <rPr>
        <b/>
        <sz val="9"/>
        <rFont val="Arial"/>
        <family val="2"/>
        <charset val="238"/>
      </rPr>
      <t>/m</t>
    </r>
    <r>
      <rPr>
        <b/>
        <vertAlign val="superscript"/>
        <sz val="9"/>
        <rFont val="Arial"/>
        <family val="2"/>
        <charset val="238"/>
      </rPr>
      <t xml:space="preserve">3 </t>
    </r>
    <r>
      <rPr>
        <b/>
        <sz val="9"/>
        <rFont val="Arial"/>
        <family val="2"/>
        <charset val="238"/>
      </rPr>
      <t>na dve desatiiné miasta bez DPH</t>
    </r>
  </si>
  <si>
    <t>VŠLP TU Zvolen</t>
  </si>
  <si>
    <t>Lesnícke služby v ťažbovom procese na VŠLP TU Zvolen</t>
  </si>
  <si>
    <t>96A01</t>
  </si>
  <si>
    <t>č.1</t>
  </si>
  <si>
    <t>OU</t>
  </si>
  <si>
    <t>98-11</t>
  </si>
  <si>
    <t>165A11</t>
  </si>
  <si>
    <t>170B00</t>
  </si>
  <si>
    <t>170A00</t>
  </si>
  <si>
    <t>PU+50</t>
  </si>
  <si>
    <t>169-00</t>
  </si>
  <si>
    <t>734-02</t>
  </si>
  <si>
    <t>č.2</t>
  </si>
  <si>
    <t>PU-50</t>
  </si>
  <si>
    <t>50/500</t>
  </si>
  <si>
    <t>PP</t>
  </si>
  <si>
    <t>RN</t>
  </si>
  <si>
    <t>PN</t>
  </si>
  <si>
    <t>501-00</t>
  </si>
  <si>
    <t>500-00</t>
  </si>
  <si>
    <t>50/800</t>
  </si>
  <si>
    <t>suma m3</t>
  </si>
  <si>
    <t>suma cena</t>
  </si>
  <si>
    <t>priemer cena</t>
  </si>
  <si>
    <t>100/1500</t>
  </si>
  <si>
    <t>31.12.2023</t>
  </si>
  <si>
    <t>Ponuka úchádzača nesmie prekročiť stanovenú akúkoľvek jednotkovú cenu a tiež ani celkovú sumárnu cenu za celú časť!!!</t>
  </si>
  <si>
    <t>PP - podľa potreby obiednávateľa</t>
  </si>
  <si>
    <t>OU - obnovná úmyselná ťažba</t>
  </si>
  <si>
    <t>PU+50 - predrubná úmyselná ťažba nad 50 rokov</t>
  </si>
  <si>
    <t>PU-50 - predrubná úmyselná ťažba do 50 rokov</t>
  </si>
  <si>
    <t>RN - rubná nahodná ťažba</t>
  </si>
  <si>
    <t>PN - predrubná náhodná ťažba</t>
  </si>
  <si>
    <t>Opis a rozsah zákazky a cenová ponuka uchádzača</t>
  </si>
  <si>
    <t>Príloha B-6 Súťažných podkladov - návrh na plnenie kritéria na časť č.6 (Makovisko)</t>
  </si>
  <si>
    <t>Budča - časť č.6 (Makovisko)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</si>
</sst>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8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0" xfId="0"/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left"/>
    </xf>
    <xf numFmtId="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vertical="center"/>
    </xf>
    <xf numFmtId="0" fontId="4" fillId="2" borderId="2" xfId="0" applyFont="1" applyFill="1" applyBorder="1" applyAlignment="1" applyProtection="1"/>
    <xf numFmtId="0" fontId="0" fillId="2" borderId="2" xfId="0" applyFill="1" applyBorder="1" applyProtection="1"/>
    <xf numFmtId="0" fontId="10" fillId="0" borderId="0" xfId="0" applyFont="1" applyBorder="1" applyAlignment="1" applyProtection="1">
      <alignment horizontal="left" vertical="center"/>
    </xf>
    <xf numFmtId="0" fontId="5" fillId="0" borderId="21" xfId="0" applyFont="1" applyFill="1" applyBorder="1" applyAlignment="1" applyProtection="1">
      <alignment vertical="center"/>
    </xf>
    <xf numFmtId="0" fontId="5" fillId="0" borderId="24" xfId="0" applyFont="1" applyFill="1" applyBorder="1" applyAlignment="1" applyProtection="1">
      <alignment vertical="center"/>
    </xf>
    <xf numFmtId="0" fontId="0" fillId="0" borderId="29" xfId="0" applyBorder="1" applyAlignment="1" applyProtection="1"/>
    <xf numFmtId="0" fontId="4" fillId="0" borderId="2" xfId="0" applyFont="1" applyBorder="1" applyAlignment="1" applyProtection="1">
      <alignment horizontal="left"/>
    </xf>
    <xf numFmtId="0" fontId="0" fillId="0" borderId="0" xfId="0"/>
    <xf numFmtId="0" fontId="0" fillId="0" borderId="0" xfId="0" applyAlignment="1"/>
    <xf numFmtId="0" fontId="4" fillId="0" borderId="0" xfId="0" applyFont="1" applyBorder="1" applyAlignment="1" applyProtection="1">
      <alignment horizontal="left"/>
    </xf>
    <xf numFmtId="0" fontId="5" fillId="0" borderId="22" xfId="0" applyFont="1" applyFill="1" applyBorder="1" applyAlignment="1" applyProtection="1">
      <alignment horizontal="center" vertical="center" wrapText="1"/>
    </xf>
    <xf numFmtId="0" fontId="4" fillId="0" borderId="24" xfId="0" applyFont="1" applyFill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horizontal="left"/>
    </xf>
    <xf numFmtId="0" fontId="4" fillId="0" borderId="32" xfId="0" applyFont="1" applyBorder="1" applyAlignment="1" applyProtection="1">
      <alignment horizontal="left"/>
    </xf>
    <xf numFmtId="0" fontId="4" fillId="0" borderId="33" xfId="0" applyFont="1" applyBorder="1" applyAlignment="1" applyProtection="1">
      <alignment horizontal="right" indent="1"/>
    </xf>
    <xf numFmtId="0" fontId="4" fillId="4" borderId="21" xfId="0" applyFont="1" applyFill="1" applyBorder="1" applyAlignment="1" applyProtection="1">
      <alignment horizontal="center"/>
      <protection locked="0"/>
    </xf>
    <xf numFmtId="4" fontId="9" fillId="5" borderId="2" xfId="0" applyNumberFormat="1" applyFont="1" applyFill="1" applyBorder="1" applyAlignment="1" applyProtection="1">
      <alignment horizontal="right" vertical="center"/>
    </xf>
    <xf numFmtId="3" fontId="5" fillId="5" borderId="27" xfId="0" applyNumberFormat="1" applyFont="1" applyFill="1" applyBorder="1" applyAlignment="1" applyProtection="1">
      <alignment vertical="center"/>
    </xf>
    <xf numFmtId="4" fontId="5" fillId="5" borderId="17" xfId="0" applyNumberFormat="1" applyFont="1" applyFill="1" applyBorder="1" applyAlignment="1" applyProtection="1">
      <alignment horizontal="center" vertical="center"/>
    </xf>
    <xf numFmtId="4" fontId="5" fillId="5" borderId="4" xfId="0" applyNumberFormat="1" applyFont="1" applyFill="1" applyBorder="1" applyAlignment="1" applyProtection="1">
      <alignment horizontal="center" vertical="center"/>
    </xf>
    <xf numFmtId="4" fontId="11" fillId="5" borderId="5" xfId="0" applyNumberFormat="1" applyFont="1" applyFill="1" applyBorder="1" applyAlignment="1" applyProtection="1">
      <alignment horizontal="center" vertical="center"/>
    </xf>
    <xf numFmtId="0" fontId="0" fillId="4" borderId="28" xfId="0" applyFill="1" applyBorder="1" applyAlignment="1" applyProtection="1"/>
    <xf numFmtId="4" fontId="5" fillId="5" borderId="35" xfId="0" applyNumberFormat="1" applyFont="1" applyFill="1" applyBorder="1" applyAlignment="1" applyProtection="1">
      <alignment horizontal="center" vertical="center"/>
    </xf>
    <xf numFmtId="0" fontId="5" fillId="0" borderId="36" xfId="0" applyFont="1" applyFill="1" applyBorder="1" applyAlignment="1" applyProtection="1">
      <alignment horizontal="right" vertical="center"/>
    </xf>
    <xf numFmtId="0" fontId="5" fillId="0" borderId="37" xfId="0" applyFont="1" applyFill="1" applyBorder="1" applyAlignment="1" applyProtection="1">
      <alignment vertical="center"/>
    </xf>
    <xf numFmtId="0" fontId="5" fillId="0" borderId="26" xfId="0" applyFont="1" applyFill="1" applyBorder="1" applyAlignment="1" applyProtection="1">
      <alignment vertical="center"/>
    </xf>
    <xf numFmtId="0" fontId="0" fillId="0" borderId="0" xfId="0" applyBorder="1"/>
    <xf numFmtId="0" fontId="0" fillId="0" borderId="21" xfId="0" applyBorder="1"/>
    <xf numFmtId="4" fontId="0" fillId="0" borderId="0" xfId="0" applyNumberFormat="1"/>
    <xf numFmtId="0" fontId="3" fillId="3" borderId="0" xfId="0" applyFont="1" applyFill="1" applyAlignment="1" applyProtection="1">
      <alignment horizontal="right"/>
    </xf>
    <xf numFmtId="4" fontId="5" fillId="2" borderId="10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left" vertical="center"/>
    </xf>
    <xf numFmtId="0" fontId="5" fillId="0" borderId="15" xfId="0" applyFont="1" applyBorder="1" applyAlignment="1" applyProtection="1">
      <alignment horizontal="center" vertical="center" wrapTex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1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left" readingOrder="1"/>
    </xf>
    <xf numFmtId="0" fontId="3" fillId="0" borderId="0" xfId="0" applyFont="1" applyAlignment="1" applyProtection="1">
      <alignment horizontal="left"/>
    </xf>
    <xf numFmtId="0" fontId="4" fillId="0" borderId="2" xfId="0" applyFont="1" applyBorder="1" applyAlignment="1" applyProtection="1">
      <alignment horizontal="left"/>
    </xf>
    <xf numFmtId="0" fontId="3" fillId="3" borderId="0" xfId="0" applyFont="1" applyFill="1" applyAlignment="1" applyProtection="1">
      <alignment horizontal="left"/>
      <protection locked="0"/>
    </xf>
    <xf numFmtId="0" fontId="13" fillId="4" borderId="0" xfId="0" applyFont="1" applyFill="1" applyAlignment="1" applyProtection="1">
      <alignment horizontal="center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25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26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11" fillId="0" borderId="5" xfId="0" applyFont="1" applyFill="1" applyBorder="1" applyAlignment="1" applyProtection="1">
      <alignment horizontal="right" vertical="center" indent="2"/>
    </xf>
    <xf numFmtId="0" fontId="11" fillId="0" borderId="18" xfId="0" applyFont="1" applyFill="1" applyBorder="1" applyAlignment="1" applyProtection="1">
      <alignment horizontal="right" vertical="center" indent="2"/>
    </xf>
    <xf numFmtId="0" fontId="11" fillId="0" borderId="19" xfId="0" applyFont="1" applyFill="1" applyBorder="1" applyAlignment="1" applyProtection="1">
      <alignment horizontal="right" vertical="center" indent="2"/>
    </xf>
    <xf numFmtId="0" fontId="5" fillId="6" borderId="20" xfId="0" applyFont="1" applyFill="1" applyBorder="1" applyAlignment="1" applyProtection="1">
      <alignment horizontal="center" vertical="center" wrapText="1"/>
    </xf>
    <xf numFmtId="0" fontId="5" fillId="6" borderId="0" xfId="0" applyFont="1" applyFill="1" applyBorder="1" applyAlignment="1" applyProtection="1">
      <alignment horizontal="center" vertical="center"/>
    </xf>
    <xf numFmtId="0" fontId="5" fillId="6" borderId="21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5" fillId="0" borderId="23" xfId="0" applyFont="1" applyFill="1" applyBorder="1" applyAlignment="1" applyProtection="1">
      <alignment horizontal="center" vertical="center" wrapText="1"/>
    </xf>
    <xf numFmtId="0" fontId="5" fillId="0" borderId="24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12" fillId="0" borderId="20" xfId="0" applyFont="1" applyFill="1" applyBorder="1" applyAlignment="1" applyProtection="1">
      <alignment horizontal="center" vertical="center"/>
    </xf>
    <xf numFmtId="0" fontId="11" fillId="0" borderId="20" xfId="0" applyFont="1" applyFill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left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 vertical="center" textRotation="9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12" xfId="0" applyFont="1" applyFill="1" applyBorder="1" applyAlignment="1" applyProtection="1">
      <alignment horizontal="left"/>
      <protection locked="0"/>
    </xf>
    <xf numFmtId="0" fontId="4" fillId="2" borderId="11" xfId="0" applyFon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12" xfId="0" applyNumberFormat="1" applyFill="1" applyBorder="1" applyAlignment="1" applyProtection="1">
      <alignment horizontal="left"/>
      <protection locked="0"/>
    </xf>
    <xf numFmtId="49" fontId="0" fillId="2" borderId="11" xfId="0" applyNumberFormat="1" applyFill="1" applyBorder="1" applyAlignment="1" applyProtection="1">
      <alignment horizontal="left"/>
      <protection locked="0"/>
    </xf>
    <xf numFmtId="0" fontId="0" fillId="0" borderId="13" xfId="0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</xf>
    <xf numFmtId="0" fontId="6" fillId="6" borderId="15" xfId="0" applyFont="1" applyFill="1" applyBorder="1" applyAlignment="1" applyProtection="1">
      <alignment horizontal="center" vertical="center" wrapText="1"/>
    </xf>
    <xf numFmtId="0" fontId="6" fillId="6" borderId="16" xfId="0" applyFont="1" applyFill="1" applyBorder="1" applyAlignment="1" applyProtection="1">
      <alignment horizontal="center" vertical="center"/>
    </xf>
    <xf numFmtId="0" fontId="6" fillId="6" borderId="17" xfId="0" applyFont="1" applyFill="1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/>
    </xf>
    <xf numFmtId="0" fontId="0" fillId="0" borderId="17" xfId="0" applyBorder="1" applyAlignment="1" applyProtection="1">
      <alignment horizontal="center"/>
    </xf>
    <xf numFmtId="0" fontId="5" fillId="0" borderId="21" xfId="0" applyFont="1" applyFill="1" applyBorder="1" applyAlignment="1" applyProtection="1">
      <alignment horizontal="right" vertical="center"/>
    </xf>
    <xf numFmtId="0" fontId="9" fillId="4" borderId="6" xfId="0" applyFont="1" applyFill="1" applyBorder="1" applyAlignment="1" applyProtection="1">
      <alignment horizontal="center" vertical="center"/>
    </xf>
    <xf numFmtId="49" fontId="9" fillId="0" borderId="7" xfId="0" applyNumberFormat="1" applyFont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/>
    </xf>
    <xf numFmtId="2" fontId="9" fillId="0" borderId="7" xfId="0" applyNumberFormat="1" applyFont="1" applyFill="1" applyBorder="1" applyAlignment="1" applyProtection="1">
      <alignment horizontal="right" vertical="center"/>
    </xf>
    <xf numFmtId="49" fontId="9" fillId="0" borderId="2" xfId="0" applyNumberFormat="1" applyFont="1" applyBorder="1" applyAlignment="1" applyProtection="1">
      <alignment horizontal="center" vertical="center"/>
    </xf>
    <xf numFmtId="9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7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/>
    </xf>
    <xf numFmtId="0" fontId="2" fillId="4" borderId="30" xfId="0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 applyProtection="1">
      <alignment horizontal="center" vertical="center"/>
    </xf>
    <xf numFmtId="0" fontId="0" fillId="4" borderId="34" xfId="0" applyFill="1" applyBorder="1" applyAlignment="1" applyProtection="1">
      <alignment horizontal="center"/>
    </xf>
    <xf numFmtId="49" fontId="0" fillId="0" borderId="13" xfId="0" applyNumberFormat="1" applyBorder="1" applyAlignment="1" applyProtection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tabSelected="1" topLeftCell="A10" zoomScale="110" zoomScaleNormal="110" zoomScalePageLayoutView="40" workbookViewId="0">
      <selection activeCell="R17" sqref="R17"/>
    </sheetView>
  </sheetViews>
  <sheetFormatPr defaultRowHeight="15" x14ac:dyDescent="0.25"/>
  <cols>
    <col min="1" max="1" width="13.7109375" customWidth="1"/>
    <col min="2" max="2" width="11.5703125" customWidth="1"/>
    <col min="3" max="10" width="11.7109375" customWidth="1"/>
    <col min="11" max="11" width="11.7109375" style="14" customWidth="1"/>
    <col min="12" max="14" width="11.7109375" customWidth="1"/>
    <col min="15" max="15" width="13.85546875" customWidth="1"/>
  </cols>
  <sheetData>
    <row r="1" spans="1:15" s="14" customFormat="1" x14ac:dyDescent="0.25">
      <c r="E1" s="76" t="s">
        <v>68</v>
      </c>
      <c r="F1" s="76"/>
      <c r="G1" s="76"/>
      <c r="H1" s="76"/>
      <c r="I1" s="76"/>
      <c r="J1" s="76"/>
      <c r="K1" s="76"/>
    </row>
    <row r="2" spans="1:15" ht="18" x14ac:dyDescent="0.25">
      <c r="C2" s="42" t="s">
        <v>67</v>
      </c>
      <c r="D2" s="42"/>
      <c r="E2" s="42"/>
      <c r="F2" s="42"/>
      <c r="G2" s="42"/>
      <c r="H2" s="42"/>
      <c r="I2" s="42"/>
      <c r="J2" s="42"/>
      <c r="K2" s="42"/>
      <c r="L2" s="42"/>
      <c r="M2" s="42"/>
    </row>
    <row r="4" spans="1:15" ht="15.75" customHeight="1" x14ac:dyDescent="0.25">
      <c r="A4" s="43" t="s">
        <v>30</v>
      </c>
      <c r="B4" s="43"/>
      <c r="C4" s="44" t="s">
        <v>35</v>
      </c>
      <c r="D4" s="44"/>
      <c r="E4" s="44"/>
      <c r="F4" s="44"/>
      <c r="G4" s="44"/>
      <c r="H4" s="15"/>
      <c r="I4" s="36" t="s">
        <v>32</v>
      </c>
      <c r="J4" s="46" t="s">
        <v>69</v>
      </c>
      <c r="K4" s="46"/>
      <c r="L4" s="46"/>
    </row>
    <row r="7" spans="1:15" x14ac:dyDescent="0.25">
      <c r="A7" s="13" t="s">
        <v>31</v>
      </c>
      <c r="B7" s="45" t="s">
        <v>34</v>
      </c>
      <c r="C7" s="45"/>
      <c r="D7" s="45"/>
      <c r="E7" s="45"/>
      <c r="H7" s="47"/>
      <c r="I7" s="47"/>
      <c r="J7" s="47"/>
      <c r="K7" s="47"/>
      <c r="L7" s="47"/>
    </row>
    <row r="8" spans="1:15" s="14" customFormat="1" x14ac:dyDescent="0.25">
      <c r="A8" s="19"/>
      <c r="B8" s="20"/>
      <c r="C8" s="16"/>
      <c r="D8" s="16"/>
      <c r="E8" s="16"/>
      <c r="H8" s="33"/>
    </row>
    <row r="9" spans="1:15" ht="42.75" customHeight="1" thickBot="1" x14ac:dyDescent="0.3">
      <c r="A9" s="21"/>
      <c r="B9" s="22"/>
      <c r="C9" s="2"/>
      <c r="D9" s="2"/>
      <c r="E9" s="2"/>
      <c r="F9" s="4"/>
      <c r="G9" s="2"/>
      <c r="H9" s="34"/>
      <c r="I9" s="2"/>
      <c r="J9" s="2"/>
      <c r="L9" s="2"/>
      <c r="M9" s="2"/>
      <c r="N9" s="2"/>
      <c r="O9" s="2"/>
    </row>
    <row r="10" spans="1:15" ht="106.5" customHeight="1" thickBot="1" x14ac:dyDescent="0.3">
      <c r="A10" s="68" t="s">
        <v>0</v>
      </c>
      <c r="B10" s="73" t="s">
        <v>1</v>
      </c>
      <c r="C10" s="39" t="s">
        <v>2</v>
      </c>
      <c r="D10" s="48" t="s">
        <v>3</v>
      </c>
      <c r="E10" s="49"/>
      <c r="F10" s="50"/>
      <c r="G10" s="51" t="s">
        <v>4</v>
      </c>
      <c r="H10" s="54" t="s">
        <v>5</v>
      </c>
      <c r="I10" s="57" t="s">
        <v>6</v>
      </c>
      <c r="J10" s="54" t="s">
        <v>7</v>
      </c>
      <c r="K10" s="17" t="s">
        <v>33</v>
      </c>
      <c r="L10" s="54" t="s">
        <v>8</v>
      </c>
      <c r="M10" s="92" t="s">
        <v>9</v>
      </c>
      <c r="N10" s="63" t="s">
        <v>10</v>
      </c>
      <c r="O10" s="89" t="s">
        <v>11</v>
      </c>
    </row>
    <row r="11" spans="1:15" x14ac:dyDescent="0.25">
      <c r="A11" s="69"/>
      <c r="B11" s="74"/>
      <c r="C11" s="40"/>
      <c r="D11" s="71" t="s">
        <v>12</v>
      </c>
      <c r="E11" s="55" t="s">
        <v>13</v>
      </c>
      <c r="F11" s="54" t="s">
        <v>14</v>
      </c>
      <c r="G11" s="52"/>
      <c r="H11" s="55"/>
      <c r="I11" s="58"/>
      <c r="J11" s="66"/>
      <c r="K11" s="33"/>
      <c r="L11" s="55"/>
      <c r="M11" s="93"/>
      <c r="N11" s="64"/>
      <c r="O11" s="90"/>
    </row>
    <row r="12" spans="1:15" ht="14.25" customHeight="1" thickBot="1" x14ac:dyDescent="0.3">
      <c r="A12" s="70"/>
      <c r="B12" s="75"/>
      <c r="C12" s="41"/>
      <c r="D12" s="72"/>
      <c r="E12" s="56"/>
      <c r="F12" s="56"/>
      <c r="G12" s="53"/>
      <c r="H12" s="56"/>
      <c r="I12" s="59"/>
      <c r="J12" s="67"/>
      <c r="K12" s="18"/>
      <c r="L12" s="56"/>
      <c r="M12" s="94"/>
      <c r="N12" s="65"/>
      <c r="O12" s="91"/>
    </row>
    <row r="13" spans="1:15" ht="15.75" thickBot="1" x14ac:dyDescent="0.3">
      <c r="A13" s="98">
        <v>8</v>
      </c>
      <c r="B13" s="99" t="s">
        <v>36</v>
      </c>
      <c r="C13" s="100" t="s">
        <v>37</v>
      </c>
      <c r="D13" s="101">
        <v>96</v>
      </c>
      <c r="E13" s="101">
        <v>105</v>
      </c>
      <c r="F13" s="23">
        <f>E13+D13</f>
        <v>201</v>
      </c>
      <c r="G13" s="102" t="s">
        <v>38</v>
      </c>
      <c r="H13" s="103">
        <v>0.45</v>
      </c>
      <c r="I13" s="104">
        <v>1.02</v>
      </c>
      <c r="J13" s="105">
        <v>1800</v>
      </c>
      <c r="K13" s="106">
        <v>18.010000000000002</v>
      </c>
      <c r="L13" s="107">
        <f>K13*F13</f>
        <v>3620.01</v>
      </c>
      <c r="M13" s="5"/>
      <c r="N13" s="26">
        <f>M13*F13</f>
        <v>0</v>
      </c>
      <c r="O13" s="109" t="s">
        <v>59</v>
      </c>
    </row>
    <row r="14" spans="1:15" s="14" customFormat="1" ht="15.75" thickBot="1" x14ac:dyDescent="0.3">
      <c r="A14" s="98">
        <v>8</v>
      </c>
      <c r="B14" s="99" t="s">
        <v>39</v>
      </c>
      <c r="C14" s="100" t="s">
        <v>37</v>
      </c>
      <c r="D14" s="101">
        <v>68</v>
      </c>
      <c r="E14" s="101">
        <v>57</v>
      </c>
      <c r="F14" s="23">
        <f t="shared" ref="F14:F23" si="0">E14+D14</f>
        <v>125</v>
      </c>
      <c r="G14" s="102" t="s">
        <v>38</v>
      </c>
      <c r="H14" s="103">
        <v>0.4</v>
      </c>
      <c r="I14" s="104">
        <v>1.74</v>
      </c>
      <c r="J14" s="105">
        <v>1800</v>
      </c>
      <c r="K14" s="106">
        <v>17.8</v>
      </c>
      <c r="L14" s="107">
        <f t="shared" ref="L14:L23" si="1">K14*F14</f>
        <v>2225</v>
      </c>
      <c r="M14" s="5"/>
      <c r="N14" s="26">
        <f t="shared" ref="N14:N23" si="2">M14*F14</f>
        <v>0</v>
      </c>
      <c r="O14" s="109" t="s">
        <v>59</v>
      </c>
    </row>
    <row r="15" spans="1:15" s="14" customFormat="1" ht="15.75" thickBot="1" x14ac:dyDescent="0.3">
      <c r="A15" s="98">
        <v>8</v>
      </c>
      <c r="B15" s="99" t="s">
        <v>40</v>
      </c>
      <c r="C15" s="100" t="s">
        <v>37</v>
      </c>
      <c r="D15" s="101"/>
      <c r="E15" s="101">
        <v>500</v>
      </c>
      <c r="F15" s="23">
        <f t="shared" si="0"/>
        <v>500</v>
      </c>
      <c r="G15" s="102" t="s">
        <v>38</v>
      </c>
      <c r="H15" s="103">
        <v>0.4</v>
      </c>
      <c r="I15" s="104">
        <v>1.65</v>
      </c>
      <c r="J15" s="105">
        <v>1000</v>
      </c>
      <c r="K15" s="106">
        <v>17.399999999999999</v>
      </c>
      <c r="L15" s="107">
        <f t="shared" si="1"/>
        <v>8700</v>
      </c>
      <c r="M15" s="5"/>
      <c r="N15" s="26">
        <f t="shared" si="2"/>
        <v>0</v>
      </c>
      <c r="O15" s="109" t="s">
        <v>59</v>
      </c>
    </row>
    <row r="16" spans="1:15" ht="15.75" thickBot="1" x14ac:dyDescent="0.3">
      <c r="A16" s="98">
        <v>8</v>
      </c>
      <c r="B16" s="99" t="s">
        <v>42</v>
      </c>
      <c r="C16" s="100" t="s">
        <v>37</v>
      </c>
      <c r="D16" s="101">
        <v>55</v>
      </c>
      <c r="E16" s="101">
        <v>421</v>
      </c>
      <c r="F16" s="23">
        <f t="shared" si="0"/>
        <v>476</v>
      </c>
      <c r="G16" s="102" t="s">
        <v>43</v>
      </c>
      <c r="H16" s="103">
        <v>0.4</v>
      </c>
      <c r="I16" s="104">
        <v>0.72</v>
      </c>
      <c r="J16" s="105">
        <v>600</v>
      </c>
      <c r="K16" s="106">
        <v>22.42</v>
      </c>
      <c r="L16" s="107">
        <f t="shared" si="1"/>
        <v>10671.92</v>
      </c>
      <c r="M16" s="5"/>
      <c r="N16" s="26">
        <f t="shared" si="2"/>
        <v>0</v>
      </c>
      <c r="O16" s="109" t="s">
        <v>59</v>
      </c>
    </row>
    <row r="17" spans="1:15" s="14" customFormat="1" ht="15.75" thickBot="1" x14ac:dyDescent="0.3">
      <c r="A17" s="98">
        <v>8</v>
      </c>
      <c r="B17" s="99" t="s">
        <v>41</v>
      </c>
      <c r="C17" s="100" t="s">
        <v>37</v>
      </c>
      <c r="D17" s="101"/>
      <c r="E17" s="101">
        <v>156</v>
      </c>
      <c r="F17" s="23">
        <f t="shared" si="0"/>
        <v>156</v>
      </c>
      <c r="G17" s="102" t="s">
        <v>43</v>
      </c>
      <c r="H17" s="103">
        <v>0.45</v>
      </c>
      <c r="I17" s="104">
        <v>0.56000000000000005</v>
      </c>
      <c r="J17" s="105">
        <v>900</v>
      </c>
      <c r="K17" s="106">
        <v>23.04</v>
      </c>
      <c r="L17" s="107">
        <f t="shared" si="1"/>
        <v>3594.24</v>
      </c>
      <c r="M17" s="5"/>
      <c r="N17" s="26">
        <f t="shared" si="2"/>
        <v>0</v>
      </c>
      <c r="O17" s="109" t="s">
        <v>59</v>
      </c>
    </row>
    <row r="18" spans="1:15" ht="15.75" thickBot="1" x14ac:dyDescent="0.3">
      <c r="A18" s="98">
        <v>8</v>
      </c>
      <c r="B18" s="99" t="s">
        <v>44</v>
      </c>
      <c r="C18" s="100" t="s">
        <v>37</v>
      </c>
      <c r="D18" s="101">
        <v>95</v>
      </c>
      <c r="E18" s="101">
        <v>184</v>
      </c>
      <c r="F18" s="23">
        <f t="shared" si="0"/>
        <v>279</v>
      </c>
      <c r="G18" s="102" t="s">
        <v>43</v>
      </c>
      <c r="H18" s="103">
        <v>0.45</v>
      </c>
      <c r="I18" s="104">
        <v>0.96</v>
      </c>
      <c r="J18" s="105">
        <v>800</v>
      </c>
      <c r="K18" s="106">
        <v>22.86</v>
      </c>
      <c r="L18" s="107">
        <f t="shared" si="1"/>
        <v>6377.94</v>
      </c>
      <c r="M18" s="5"/>
      <c r="N18" s="26">
        <f t="shared" si="2"/>
        <v>0</v>
      </c>
      <c r="O18" s="109" t="s">
        <v>59</v>
      </c>
    </row>
    <row r="19" spans="1:15" s="14" customFormat="1" ht="15.75" thickBot="1" x14ac:dyDescent="0.3">
      <c r="A19" s="98">
        <v>7</v>
      </c>
      <c r="B19" s="99" t="s">
        <v>53</v>
      </c>
      <c r="C19" s="100" t="s">
        <v>46</v>
      </c>
      <c r="D19" s="101">
        <v>19</v>
      </c>
      <c r="E19" s="101">
        <v>202</v>
      </c>
      <c r="F19" s="23">
        <f t="shared" si="0"/>
        <v>221</v>
      </c>
      <c r="G19" s="102" t="s">
        <v>43</v>
      </c>
      <c r="H19" s="103">
        <v>0.3</v>
      </c>
      <c r="I19" s="104">
        <v>0.15</v>
      </c>
      <c r="J19" s="105" t="s">
        <v>54</v>
      </c>
      <c r="K19" s="106">
        <v>25.26</v>
      </c>
      <c r="L19" s="107">
        <f t="shared" si="1"/>
        <v>5582.46</v>
      </c>
      <c r="M19" s="5"/>
      <c r="N19" s="26">
        <f t="shared" si="2"/>
        <v>0</v>
      </c>
      <c r="O19" s="109" t="s">
        <v>59</v>
      </c>
    </row>
    <row r="20" spans="1:15" s="14" customFormat="1" ht="15.75" thickBot="1" x14ac:dyDescent="0.3">
      <c r="A20" s="98">
        <v>7</v>
      </c>
      <c r="B20" s="99" t="s">
        <v>52</v>
      </c>
      <c r="C20" s="100" t="s">
        <v>46</v>
      </c>
      <c r="D20" s="101">
        <v>45</v>
      </c>
      <c r="E20" s="101">
        <v>181</v>
      </c>
      <c r="F20" s="23">
        <f t="shared" si="0"/>
        <v>226</v>
      </c>
      <c r="G20" s="102" t="s">
        <v>47</v>
      </c>
      <c r="H20" s="103">
        <v>0.4</v>
      </c>
      <c r="I20" s="104">
        <v>0.16</v>
      </c>
      <c r="J20" s="105" t="s">
        <v>58</v>
      </c>
      <c r="K20" s="106">
        <v>29.27</v>
      </c>
      <c r="L20" s="107">
        <f t="shared" si="1"/>
        <v>6615.0199999999995</v>
      </c>
      <c r="M20" s="5"/>
      <c r="N20" s="26">
        <f t="shared" si="2"/>
        <v>0</v>
      </c>
      <c r="O20" s="109" t="s">
        <v>59</v>
      </c>
    </row>
    <row r="21" spans="1:15" s="14" customFormat="1" ht="15.75" thickBot="1" x14ac:dyDescent="0.3">
      <c r="A21" s="98">
        <v>8</v>
      </c>
      <c r="B21" s="99" t="s">
        <v>45</v>
      </c>
      <c r="C21" s="100" t="s">
        <v>46</v>
      </c>
      <c r="D21" s="101">
        <v>53</v>
      </c>
      <c r="E21" s="101">
        <v>104</v>
      </c>
      <c r="F21" s="23">
        <f t="shared" si="0"/>
        <v>157</v>
      </c>
      <c r="G21" s="102" t="s">
        <v>47</v>
      </c>
      <c r="H21" s="103">
        <v>0.3</v>
      </c>
      <c r="I21" s="104">
        <v>0.17</v>
      </c>
      <c r="J21" s="105" t="s">
        <v>48</v>
      </c>
      <c r="K21" s="106">
        <v>25.12</v>
      </c>
      <c r="L21" s="107">
        <f t="shared" si="1"/>
        <v>3943.84</v>
      </c>
      <c r="M21" s="5"/>
      <c r="N21" s="26">
        <f t="shared" si="2"/>
        <v>0</v>
      </c>
      <c r="O21" s="109" t="s">
        <v>59</v>
      </c>
    </row>
    <row r="22" spans="1:15" ht="15.75" thickBot="1" x14ac:dyDescent="0.3">
      <c r="A22" s="98">
        <v>8</v>
      </c>
      <c r="B22" s="99" t="s">
        <v>49</v>
      </c>
      <c r="C22" s="100" t="s">
        <v>37</v>
      </c>
      <c r="D22" s="101">
        <v>150</v>
      </c>
      <c r="E22" s="101">
        <v>150</v>
      </c>
      <c r="F22" s="23">
        <f t="shared" si="0"/>
        <v>300</v>
      </c>
      <c r="G22" s="102" t="s">
        <v>50</v>
      </c>
      <c r="H22" s="103">
        <v>0.3</v>
      </c>
      <c r="I22" s="104">
        <v>1</v>
      </c>
      <c r="J22" s="105">
        <v>600</v>
      </c>
      <c r="K22" s="106">
        <v>19.5</v>
      </c>
      <c r="L22" s="107">
        <f t="shared" si="1"/>
        <v>5850</v>
      </c>
      <c r="M22" s="5"/>
      <c r="N22" s="26">
        <f t="shared" si="2"/>
        <v>0</v>
      </c>
      <c r="O22" s="109" t="s">
        <v>59</v>
      </c>
    </row>
    <row r="23" spans="1:15" s="14" customFormat="1" x14ac:dyDescent="0.25">
      <c r="A23" s="98">
        <v>8</v>
      </c>
      <c r="B23" s="99" t="s">
        <v>49</v>
      </c>
      <c r="C23" s="100" t="s">
        <v>37</v>
      </c>
      <c r="D23" s="101">
        <v>150</v>
      </c>
      <c r="E23" s="101">
        <v>150</v>
      </c>
      <c r="F23" s="23">
        <f t="shared" si="0"/>
        <v>300</v>
      </c>
      <c r="G23" s="102" t="s">
        <v>51</v>
      </c>
      <c r="H23" s="103">
        <v>0.3</v>
      </c>
      <c r="I23" s="104">
        <v>0.5</v>
      </c>
      <c r="J23" s="105">
        <v>600</v>
      </c>
      <c r="K23" s="108">
        <v>24.5</v>
      </c>
      <c r="L23" s="107">
        <f t="shared" si="1"/>
        <v>7350</v>
      </c>
      <c r="M23" s="37"/>
      <c r="N23" s="26">
        <f t="shared" si="2"/>
        <v>0</v>
      </c>
      <c r="O23" s="109" t="s">
        <v>59</v>
      </c>
    </row>
    <row r="24" spans="1:15" ht="15.75" thickBot="1" x14ac:dyDescent="0.3">
      <c r="A24" s="28"/>
      <c r="B24" s="12"/>
      <c r="C24" s="10"/>
      <c r="D24" s="24">
        <f>SUM(D13:D23)</f>
        <v>731</v>
      </c>
      <c r="E24" s="24">
        <f>SUM(E13:E23)</f>
        <v>2210</v>
      </c>
      <c r="F24" s="24">
        <f>SUM(F13:F23)</f>
        <v>2941</v>
      </c>
      <c r="G24" s="31"/>
      <c r="H24" s="32"/>
      <c r="I24" s="97" t="s">
        <v>15</v>
      </c>
      <c r="J24" s="97"/>
      <c r="K24" s="30"/>
      <c r="L24" s="29">
        <f>SUM(L13:L23)</f>
        <v>64530.429999999993</v>
      </c>
      <c r="M24" s="11" t="s">
        <v>16</v>
      </c>
      <c r="N24" s="25">
        <f>SUM(N13:N23)</f>
        <v>0</v>
      </c>
      <c r="O24" s="95"/>
    </row>
    <row r="25" spans="1:15" ht="15.75" thickBot="1" x14ac:dyDescent="0.3">
      <c r="A25" s="60" t="s">
        <v>17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2"/>
      <c r="N25" s="27">
        <f>N24*0.2</f>
        <v>0</v>
      </c>
      <c r="O25" s="95"/>
    </row>
    <row r="26" spans="1:15" ht="15.75" thickBot="1" x14ac:dyDescent="0.3">
      <c r="A26" s="60" t="s">
        <v>18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2"/>
      <c r="N26" s="27">
        <f>N24+N25</f>
        <v>0</v>
      </c>
      <c r="O26" s="96"/>
    </row>
    <row r="27" spans="1:15" s="14" customFormat="1" x14ac:dyDescent="0.25">
      <c r="A27" s="77" t="s">
        <v>60</v>
      </c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</row>
    <row r="28" spans="1:15" x14ac:dyDescent="0.25">
      <c r="A28" s="79" t="s">
        <v>19</v>
      </c>
      <c r="B28" s="79"/>
      <c r="C28" s="79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2"/>
    </row>
    <row r="29" spans="1:15" x14ac:dyDescent="0.25">
      <c r="A29" s="38" t="s">
        <v>20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2"/>
    </row>
    <row r="30" spans="1:15" x14ac:dyDescent="0.25">
      <c r="A30" s="38" t="s">
        <v>21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2"/>
    </row>
    <row r="31" spans="1:15" x14ac:dyDescent="0.25">
      <c r="A31" s="2"/>
      <c r="B31" s="2"/>
      <c r="C31" s="2"/>
      <c r="D31" s="9"/>
      <c r="E31" s="82" t="s">
        <v>22</v>
      </c>
      <c r="F31" s="7" t="s">
        <v>23</v>
      </c>
      <c r="G31" s="83"/>
      <c r="H31" s="84"/>
      <c r="I31" s="84"/>
      <c r="J31" s="84"/>
      <c r="K31" s="84"/>
      <c r="L31" s="84"/>
      <c r="M31" s="84"/>
      <c r="N31" s="85"/>
      <c r="O31" s="2"/>
    </row>
    <row r="32" spans="1:15" x14ac:dyDescent="0.25">
      <c r="A32" s="2"/>
      <c r="B32" s="2"/>
      <c r="C32" s="2"/>
      <c r="D32" s="9"/>
      <c r="E32" s="82"/>
      <c r="F32" s="7" t="s">
        <v>24</v>
      </c>
      <c r="G32" s="83"/>
      <c r="H32" s="84"/>
      <c r="I32" s="84"/>
      <c r="J32" s="84"/>
      <c r="K32" s="84"/>
      <c r="L32" s="84"/>
      <c r="M32" s="84"/>
      <c r="N32" s="85"/>
      <c r="O32" s="2"/>
    </row>
    <row r="33" spans="1:15" x14ac:dyDescent="0.25">
      <c r="A33" s="2"/>
      <c r="B33" s="2"/>
      <c r="C33" s="2"/>
      <c r="D33" s="9"/>
      <c r="E33" s="82"/>
      <c r="F33" s="7" t="s">
        <v>25</v>
      </c>
      <c r="G33" s="83"/>
      <c r="H33" s="84"/>
      <c r="I33" s="84"/>
      <c r="J33" s="84"/>
      <c r="K33" s="84"/>
      <c r="L33" s="84"/>
      <c r="M33" s="84"/>
      <c r="N33" s="85"/>
      <c r="O33" s="2"/>
    </row>
    <row r="34" spans="1:15" x14ac:dyDescent="0.25">
      <c r="A34" s="9"/>
      <c r="B34" s="9"/>
      <c r="C34" s="9"/>
      <c r="D34" s="2"/>
      <c r="E34" s="82"/>
      <c r="F34" s="7" t="s">
        <v>26</v>
      </c>
      <c r="G34" s="83"/>
      <c r="H34" s="84"/>
      <c r="I34" s="84"/>
      <c r="J34" s="84"/>
      <c r="K34" s="84"/>
      <c r="L34" s="84"/>
      <c r="M34" s="84"/>
      <c r="N34" s="85"/>
      <c r="O34" s="2"/>
    </row>
    <row r="35" spans="1:15" x14ac:dyDescent="0.25">
      <c r="A35" s="2"/>
      <c r="B35" s="2"/>
      <c r="C35" s="2"/>
      <c r="D35" s="2"/>
      <c r="E35" s="82"/>
      <c r="F35" s="7" t="s">
        <v>27</v>
      </c>
      <c r="G35" s="8"/>
      <c r="H35" s="86" t="s">
        <v>28</v>
      </c>
      <c r="I35" s="87"/>
      <c r="J35" s="87"/>
      <c r="K35" s="87"/>
      <c r="L35" s="87"/>
      <c r="M35" s="87"/>
      <c r="N35" s="88"/>
      <c r="O35" s="1"/>
    </row>
    <row r="36" spans="1:1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L36" s="1"/>
      <c r="M36" s="1"/>
      <c r="N36" s="1"/>
      <c r="O36" s="1"/>
    </row>
    <row r="37" spans="1:1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L37" s="1"/>
      <c r="M37" s="1"/>
      <c r="N37" s="1"/>
      <c r="O37" s="1"/>
    </row>
    <row r="38" spans="1:15" x14ac:dyDescent="0.25">
      <c r="A38" s="9"/>
      <c r="B38" s="9"/>
      <c r="C38" s="9"/>
      <c r="D38" s="9"/>
      <c r="E38" s="9"/>
      <c r="F38" s="2"/>
      <c r="G38" s="2"/>
      <c r="H38" s="2"/>
      <c r="I38" s="3" t="s">
        <v>29</v>
      </c>
      <c r="J38" s="2"/>
      <c r="L38" s="80"/>
      <c r="M38" s="81"/>
      <c r="N38" s="2"/>
      <c r="O38" s="1"/>
    </row>
    <row r="40" spans="1:15" x14ac:dyDescent="0.25">
      <c r="A40" s="14" t="s">
        <v>61</v>
      </c>
      <c r="B40" s="14"/>
      <c r="C40" s="14"/>
      <c r="D40" s="14"/>
    </row>
    <row r="41" spans="1:15" x14ac:dyDescent="0.25">
      <c r="A41" s="14" t="s">
        <v>62</v>
      </c>
      <c r="B41" s="14"/>
      <c r="C41" s="14"/>
      <c r="D41" s="14"/>
    </row>
    <row r="42" spans="1:15" x14ac:dyDescent="0.25">
      <c r="A42" s="14" t="s">
        <v>63</v>
      </c>
      <c r="B42" s="14"/>
      <c r="C42" s="14"/>
      <c r="D42" s="14"/>
    </row>
    <row r="43" spans="1:15" x14ac:dyDescent="0.25">
      <c r="A43" s="14" t="s">
        <v>64</v>
      </c>
      <c r="B43" s="14"/>
      <c r="C43" s="14"/>
      <c r="D43" s="14"/>
    </row>
    <row r="44" spans="1:15" x14ac:dyDescent="0.25">
      <c r="A44" s="14" t="s">
        <v>65</v>
      </c>
      <c r="B44" s="14"/>
      <c r="C44" s="14"/>
      <c r="D44" s="14"/>
    </row>
    <row r="45" spans="1:15" x14ac:dyDescent="0.25">
      <c r="A45" s="14" t="s">
        <v>66</v>
      </c>
      <c r="B45" s="14"/>
      <c r="C45" s="14"/>
      <c r="D45" s="14"/>
    </row>
  </sheetData>
  <sheetProtection algorithmName="SHA-512" hashValue="kFNM4leOnau03pdS2z9Dp7mkFaflOmB/yQ1cvXUH3P9xFfzNjL0kCclRw/i6r/1vq4TnDPwgC+JlQkK/GNicDg==" saltValue="Qi9iNt8Irf01dQp30PeGuw==" spinCount="100000" sheet="1" objects="1" scenarios="1"/>
  <mergeCells count="37">
    <mergeCell ref="E1:K1"/>
    <mergeCell ref="A27:O27"/>
    <mergeCell ref="A28:C28"/>
    <mergeCell ref="L38:M38"/>
    <mergeCell ref="E31:E35"/>
    <mergeCell ref="G31:N31"/>
    <mergeCell ref="G32:N32"/>
    <mergeCell ref="G33:N33"/>
    <mergeCell ref="G34:N34"/>
    <mergeCell ref="H35:N35"/>
    <mergeCell ref="O10:O12"/>
    <mergeCell ref="A30:N30"/>
    <mergeCell ref="L10:L12"/>
    <mergeCell ref="M10:M12"/>
    <mergeCell ref="O24:O26"/>
    <mergeCell ref="I24:J24"/>
    <mergeCell ref="J10:J12"/>
    <mergeCell ref="A10:A12"/>
    <mergeCell ref="D11:D12"/>
    <mergeCell ref="F11:F12"/>
    <mergeCell ref="B10:B12"/>
    <mergeCell ref="A29:N29"/>
    <mergeCell ref="C10:C12"/>
    <mergeCell ref="C2:M2"/>
    <mergeCell ref="A4:B4"/>
    <mergeCell ref="C4:G4"/>
    <mergeCell ref="B7:E7"/>
    <mergeCell ref="J4:L4"/>
    <mergeCell ref="H7:L7"/>
    <mergeCell ref="D10:F10"/>
    <mergeCell ref="G10:G12"/>
    <mergeCell ref="H10:H12"/>
    <mergeCell ref="I10:I12"/>
    <mergeCell ref="A25:M25"/>
    <mergeCell ref="A26:M26"/>
    <mergeCell ref="N10:N12"/>
    <mergeCell ref="E11:E12"/>
  </mergeCells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F8" sqref="F8"/>
    </sheetView>
  </sheetViews>
  <sheetFormatPr defaultRowHeight="15" x14ac:dyDescent="0.25"/>
  <cols>
    <col min="1" max="1" width="12.5703125" customWidth="1"/>
  </cols>
  <sheetData>
    <row r="1" spans="1:4" x14ac:dyDescent="0.25">
      <c r="B1" s="14" t="s">
        <v>38</v>
      </c>
      <c r="C1" s="14" t="s">
        <v>43</v>
      </c>
      <c r="D1" s="14" t="s">
        <v>47</v>
      </c>
    </row>
    <row r="2" spans="1:4" x14ac:dyDescent="0.25">
      <c r="A2" s="14" t="s">
        <v>55</v>
      </c>
      <c r="B2" s="35">
        <f>SUM(Hárok1!F13:F15)</f>
        <v>826</v>
      </c>
      <c r="C2" s="35">
        <f>SUM(Hárok1!F16:F19)</f>
        <v>1132</v>
      </c>
      <c r="D2" s="35">
        <f>SUM(Hárok1!F20:F21)</f>
        <v>383</v>
      </c>
    </row>
    <row r="3" spans="1:4" x14ac:dyDescent="0.25">
      <c r="A3" s="14" t="s">
        <v>56</v>
      </c>
      <c r="B3" s="35">
        <f>SUM(Hárok1!L13:L15)</f>
        <v>14545.01</v>
      </c>
      <c r="C3" s="35">
        <f>SUM(Hárok1!L16:L19)</f>
        <v>26226.559999999998</v>
      </c>
      <c r="D3" s="35">
        <f>SUM(Hárok1!L20:L21)</f>
        <v>10558.86</v>
      </c>
    </row>
    <row r="4" spans="1:4" x14ac:dyDescent="0.25">
      <c r="A4" s="14" t="s">
        <v>57</v>
      </c>
      <c r="B4">
        <f>B3/B2</f>
        <v>17.608970944309927</v>
      </c>
      <c r="C4">
        <f>C3/C2</f>
        <v>23.16833922261484</v>
      </c>
      <c r="D4">
        <f>D3/D2</f>
        <v>27.568825065274154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</dc:creator>
  <cp:lastModifiedBy>421907673660</cp:lastModifiedBy>
  <cp:lastPrinted>2017-01-12T13:26:36Z</cp:lastPrinted>
  <dcterms:created xsi:type="dcterms:W3CDTF">2015-11-17T17:21:08Z</dcterms:created>
  <dcterms:modified xsi:type="dcterms:W3CDTF">2022-11-07T10:08:17Z</dcterms:modified>
</cp:coreProperties>
</file>