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CenkrosData\Export\"/>
    </mc:Choice>
  </mc:AlternateContent>
  <bookViews>
    <workbookView xWindow="0" yWindow="0" windowWidth="28800" windowHeight="12435" activeTab="1"/>
  </bookViews>
  <sheets>
    <sheet name="Rekapitulácia stavby" sheetId="1" r:id="rId1"/>
    <sheet name="01 - SO 01 Dvojdom " sheetId="2" r:id="rId2"/>
    <sheet name="02 - SO 01 Zdravotechnika " sheetId="3" r:id="rId3"/>
    <sheet name="03 - SO 01 Eletroinštalácia " sheetId="4" r:id="rId4"/>
    <sheet name="04 - SO 01 Ústredné vykur..." sheetId="5" r:id="rId5"/>
    <sheet name="05 - SO 01 Strecha " sheetId="6" r:id="rId6"/>
    <sheet name="06 - Vonkajšia kanalizácia " sheetId="7" r:id="rId7"/>
    <sheet name="07 - Vonkajšie osvetlenie" sheetId="8" r:id="rId8"/>
    <sheet name="08 - Vonkajšie rozvody NN" sheetId="9" r:id="rId9"/>
    <sheet name="09 - SO 02 Oplotenie - do..." sheetId="10" r:id="rId10"/>
    <sheet name="10 - SO 03 Spevnené plochy" sheetId="11" r:id="rId11"/>
    <sheet name="11 - SO 04 Oplotenie - na..." sheetId="12" r:id="rId12"/>
  </sheets>
  <definedNames>
    <definedName name="_xlnm._FilterDatabase" localSheetId="1" hidden="1">'01 - SO 01 Dvojdom '!$C$136:$K$348</definedName>
    <definedName name="_xlnm._FilterDatabase" localSheetId="2" hidden="1">'02 - SO 01 Zdravotechnika '!$C$119:$K$161</definedName>
    <definedName name="_xlnm._FilterDatabase" localSheetId="3" hidden="1">'03 - SO 01 Eletroinštalácia '!$C$120:$K$238</definedName>
    <definedName name="_xlnm._FilterDatabase" localSheetId="4" hidden="1">'04 - SO 01 Ústredné vykur...'!$C$122:$K$172</definedName>
    <definedName name="_xlnm._FilterDatabase" localSheetId="5" hidden="1">'05 - SO 01 Strecha '!$C$117:$K$135</definedName>
    <definedName name="_xlnm._FilterDatabase" localSheetId="6" hidden="1">'06 - Vonkajšia kanalizácia '!$C$120:$K$167</definedName>
    <definedName name="_xlnm._FilterDatabase" localSheetId="7" hidden="1">'07 - Vonkajšie osvetlenie'!$C$120:$K$171</definedName>
    <definedName name="_xlnm._FilterDatabase" localSheetId="8" hidden="1">'08 - Vonkajšie rozvody NN'!$C$120:$K$153</definedName>
    <definedName name="_xlnm._FilterDatabase" localSheetId="9" hidden="1">'09 - SO 02 Oplotenie - do...'!$C$123:$K$165</definedName>
    <definedName name="_xlnm._FilterDatabase" localSheetId="10" hidden="1">'10 - SO 03 Spevnené plochy'!$C$126:$K$191</definedName>
    <definedName name="_xlnm._FilterDatabase" localSheetId="11" hidden="1">'11 - SO 04 Oplotenie - na...'!$C$121:$K$158</definedName>
    <definedName name="_xlnm.Print_Titles" localSheetId="1">'01 - SO 01 Dvojdom '!$136:$136</definedName>
    <definedName name="_xlnm.Print_Titles" localSheetId="2">'02 - SO 01 Zdravotechnika '!$119:$119</definedName>
    <definedName name="_xlnm.Print_Titles" localSheetId="3">'03 - SO 01 Eletroinštalácia '!$120:$120</definedName>
    <definedName name="_xlnm.Print_Titles" localSheetId="4">'04 - SO 01 Ústredné vykur...'!$122:$122</definedName>
    <definedName name="_xlnm.Print_Titles" localSheetId="5">'05 - SO 01 Strecha '!$117:$117</definedName>
    <definedName name="_xlnm.Print_Titles" localSheetId="6">'06 - Vonkajšia kanalizácia '!$120:$120</definedName>
    <definedName name="_xlnm.Print_Titles" localSheetId="7">'07 - Vonkajšie osvetlenie'!$120:$120</definedName>
    <definedName name="_xlnm.Print_Titles" localSheetId="8">'08 - Vonkajšie rozvody NN'!$120:$120</definedName>
    <definedName name="_xlnm.Print_Titles" localSheetId="9">'09 - SO 02 Oplotenie - do...'!$123:$123</definedName>
    <definedName name="_xlnm.Print_Titles" localSheetId="10">'10 - SO 03 Spevnené plochy'!$126:$126</definedName>
    <definedName name="_xlnm.Print_Titles" localSheetId="11">'11 - SO 04 Oplotenie - na...'!$121:$121</definedName>
    <definedName name="_xlnm.Print_Titles" localSheetId="0">'Rekapitulácia stavby'!$92:$92</definedName>
    <definedName name="_xlnm.Print_Area" localSheetId="1">'01 - SO 01 Dvojdom '!$C$4:$J$76,'01 - SO 01 Dvojdom '!$C$124:$J$348</definedName>
    <definedName name="_xlnm.Print_Area" localSheetId="2">'02 - SO 01 Zdravotechnika '!$C$4:$J$76,'02 - SO 01 Zdravotechnika '!$C$107:$J$161</definedName>
    <definedName name="_xlnm.Print_Area" localSheetId="3">'03 - SO 01 Eletroinštalácia '!$C$4:$J$76,'03 - SO 01 Eletroinštalácia '!$C$108:$J$238</definedName>
    <definedName name="_xlnm.Print_Area" localSheetId="4">'04 - SO 01 Ústredné vykur...'!$C$4:$J$76,'04 - SO 01 Ústredné vykur...'!$C$110:$J$172</definedName>
    <definedName name="_xlnm.Print_Area" localSheetId="5">'05 - SO 01 Strecha '!$C$4:$J$76,'05 - SO 01 Strecha '!$C$105:$J$135</definedName>
    <definedName name="_xlnm.Print_Area" localSheetId="6">'06 - Vonkajšia kanalizácia '!$C$4:$J$76,'06 - Vonkajšia kanalizácia '!$C$108:$J$167</definedName>
    <definedName name="_xlnm.Print_Area" localSheetId="7">'07 - Vonkajšie osvetlenie'!$C$4:$J$76,'07 - Vonkajšie osvetlenie'!$C$108:$J$171</definedName>
    <definedName name="_xlnm.Print_Area" localSheetId="8">'08 - Vonkajšie rozvody NN'!$C$4:$J$76,'08 - Vonkajšie rozvody NN'!$C$108:$J$153</definedName>
    <definedName name="_xlnm.Print_Area" localSheetId="9">'09 - SO 02 Oplotenie - do...'!$C$4:$J$76,'09 - SO 02 Oplotenie - do...'!$C$111:$J$165</definedName>
    <definedName name="_xlnm.Print_Area" localSheetId="10">'10 - SO 03 Spevnené plochy'!$C$4:$J$76,'10 - SO 03 Spevnené plochy'!$C$114:$J$191</definedName>
    <definedName name="_xlnm.Print_Area" localSheetId="11">'11 - SO 04 Oplotenie - na...'!$C$4:$J$76,'11 - SO 04 Oplotenie - na...'!$C$109:$J$158</definedName>
    <definedName name="_xlnm.Print_Area" localSheetId="0">'Rekapitulácia stavby'!$D$4:$AO$76,'Rekapitulácia stavby'!$C$82:$AQ$106</definedName>
  </definedNames>
  <calcPr calcId="152511"/>
</workbook>
</file>

<file path=xl/calcChain.xml><?xml version="1.0" encoding="utf-8"?>
<calcChain xmlns="http://schemas.openxmlformats.org/spreadsheetml/2006/main">
  <c r="J37" i="12" l="1"/>
  <c r="J36" i="12"/>
  <c r="AY105" i="1"/>
  <c r="J35" i="12"/>
  <c r="AX105" i="1" s="1"/>
  <c r="BI158" i="12"/>
  <c r="BH158" i="12"/>
  <c r="BG158" i="12"/>
  <c r="BE158" i="12"/>
  <c r="T158" i="12"/>
  <c r="R158" i="12"/>
  <c r="P158" i="12"/>
  <c r="BI157" i="12"/>
  <c r="BH157" i="12"/>
  <c r="BG157" i="12"/>
  <c r="BE157" i="12"/>
  <c r="T157" i="12"/>
  <c r="R157" i="12"/>
  <c r="P157" i="12"/>
  <c r="BI156" i="12"/>
  <c r="BH156" i="12"/>
  <c r="BG156" i="12"/>
  <c r="BE156" i="12"/>
  <c r="T156" i="12"/>
  <c r="R156" i="12"/>
  <c r="P156" i="12"/>
  <c r="BI155" i="12"/>
  <c r="BH155" i="12"/>
  <c r="BG155" i="12"/>
  <c r="BE155" i="12"/>
  <c r="T155" i="12"/>
  <c r="R155" i="12"/>
  <c r="P155" i="12"/>
  <c r="BI154" i="12"/>
  <c r="BH154" i="12"/>
  <c r="BG154" i="12"/>
  <c r="BE154" i="12"/>
  <c r="T154" i="12"/>
  <c r="R154" i="12"/>
  <c r="P154" i="12"/>
  <c r="BI153" i="12"/>
  <c r="BH153" i="12"/>
  <c r="BG153" i="12"/>
  <c r="BE153" i="12"/>
  <c r="T153" i="12"/>
  <c r="R153" i="12"/>
  <c r="P153" i="12"/>
  <c r="BI152" i="12"/>
  <c r="BH152" i="12"/>
  <c r="BG152" i="12"/>
  <c r="BE152" i="12"/>
  <c r="T152" i="12"/>
  <c r="R152" i="12"/>
  <c r="P152" i="12"/>
  <c r="BI151" i="12"/>
  <c r="BH151" i="12"/>
  <c r="BG151" i="12"/>
  <c r="BE151" i="12"/>
  <c r="T151" i="12"/>
  <c r="R151" i="12"/>
  <c r="P151" i="12"/>
  <c r="BI150" i="12"/>
  <c r="BH150" i="12"/>
  <c r="BG150" i="12"/>
  <c r="BE150" i="12"/>
  <c r="T150" i="12"/>
  <c r="R150" i="12"/>
  <c r="P150" i="12"/>
  <c r="BI149" i="12"/>
  <c r="BH149" i="12"/>
  <c r="BG149" i="12"/>
  <c r="BE149" i="12"/>
  <c r="T149" i="12"/>
  <c r="R149" i="12"/>
  <c r="P149" i="12"/>
  <c r="BI148" i="12"/>
  <c r="BH148" i="12"/>
  <c r="BG148" i="12"/>
  <c r="BE148" i="12"/>
  <c r="T148" i="12"/>
  <c r="R148" i="12"/>
  <c r="P148" i="12"/>
  <c r="BI147" i="12"/>
  <c r="BH147" i="12"/>
  <c r="BG147" i="12"/>
  <c r="BE147" i="12"/>
  <c r="T147" i="12"/>
  <c r="R147" i="12"/>
  <c r="P147" i="12"/>
  <c r="BI146" i="12"/>
  <c r="BH146" i="12"/>
  <c r="BG146" i="12"/>
  <c r="BE146" i="12"/>
  <c r="T146" i="12"/>
  <c r="R146" i="12"/>
  <c r="P146" i="12"/>
  <c r="BI145" i="12"/>
  <c r="BH145" i="12"/>
  <c r="BG145" i="12"/>
  <c r="BE145" i="12"/>
  <c r="T145" i="12"/>
  <c r="R145" i="12"/>
  <c r="P145" i="12"/>
  <c r="BI144" i="12"/>
  <c r="BH144" i="12"/>
  <c r="BG144" i="12"/>
  <c r="BE144" i="12"/>
  <c r="T144" i="12"/>
  <c r="R144" i="12"/>
  <c r="P144" i="12"/>
  <c r="BI143" i="12"/>
  <c r="BH143" i="12"/>
  <c r="BG143" i="12"/>
  <c r="BE143" i="12"/>
  <c r="T143" i="12"/>
  <c r="R143" i="12"/>
  <c r="P143" i="12"/>
  <c r="BI142" i="12"/>
  <c r="BH142" i="12"/>
  <c r="BG142" i="12"/>
  <c r="BE142" i="12"/>
  <c r="T142" i="12"/>
  <c r="R142" i="12"/>
  <c r="P142" i="12"/>
  <c r="BI139" i="12"/>
  <c r="BH139" i="12"/>
  <c r="BG139" i="12"/>
  <c r="BE139" i="12"/>
  <c r="T139" i="12"/>
  <c r="T138" i="12" s="1"/>
  <c r="R139" i="12"/>
  <c r="R138" i="12"/>
  <c r="P139" i="12"/>
  <c r="P138" i="12"/>
  <c r="BI137" i="12"/>
  <c r="BH137" i="12"/>
  <c r="BG137" i="12"/>
  <c r="BE137" i="12"/>
  <c r="T137" i="12"/>
  <c r="R137" i="12"/>
  <c r="P137" i="12"/>
  <c r="BI136" i="12"/>
  <c r="BH136" i="12"/>
  <c r="BG136" i="12"/>
  <c r="BE136" i="12"/>
  <c r="T136" i="12"/>
  <c r="R136" i="12"/>
  <c r="P136" i="12"/>
  <c r="BI135" i="12"/>
  <c r="BH135" i="12"/>
  <c r="BG135" i="12"/>
  <c r="BE135" i="12"/>
  <c r="T135" i="12"/>
  <c r="R135" i="12"/>
  <c r="P135" i="12"/>
  <c r="BI134" i="12"/>
  <c r="BH134" i="12"/>
  <c r="BG134" i="12"/>
  <c r="BE134" i="12"/>
  <c r="T134" i="12"/>
  <c r="R134" i="12"/>
  <c r="P134" i="12"/>
  <c r="BI133" i="12"/>
  <c r="BH133" i="12"/>
  <c r="BG133" i="12"/>
  <c r="BE133" i="12"/>
  <c r="T133" i="12"/>
  <c r="R133" i="12"/>
  <c r="P133" i="12"/>
  <c r="BI132" i="12"/>
  <c r="BH132" i="12"/>
  <c r="BG132" i="12"/>
  <c r="BE132" i="12"/>
  <c r="T132" i="12"/>
  <c r="R132" i="12"/>
  <c r="P132" i="12"/>
  <c r="BI131" i="12"/>
  <c r="BH131" i="12"/>
  <c r="BG131" i="12"/>
  <c r="BE131" i="12"/>
  <c r="T131" i="12"/>
  <c r="R131" i="12"/>
  <c r="P131" i="12"/>
  <c r="BI129" i="12"/>
  <c r="BH129" i="12"/>
  <c r="BG129" i="12"/>
  <c r="BE129" i="12"/>
  <c r="T129" i="12"/>
  <c r="R129" i="12"/>
  <c r="P129" i="12"/>
  <c r="BI128" i="12"/>
  <c r="BH128" i="12"/>
  <c r="BG128" i="12"/>
  <c r="BE128" i="12"/>
  <c r="T128" i="12"/>
  <c r="R128" i="12"/>
  <c r="P128" i="12"/>
  <c r="BI127" i="12"/>
  <c r="BH127" i="12"/>
  <c r="BG127" i="12"/>
  <c r="BE127" i="12"/>
  <c r="T127" i="12"/>
  <c r="R127" i="12"/>
  <c r="P127" i="12"/>
  <c r="BI126" i="12"/>
  <c r="BH126" i="12"/>
  <c r="BG126" i="12"/>
  <c r="BE126" i="12"/>
  <c r="T126" i="12"/>
  <c r="R126" i="12"/>
  <c r="P126" i="12"/>
  <c r="BI125" i="12"/>
  <c r="BH125" i="12"/>
  <c r="BG125" i="12"/>
  <c r="BE125" i="12"/>
  <c r="T125" i="12"/>
  <c r="R125" i="12"/>
  <c r="P125" i="12"/>
  <c r="J119" i="12"/>
  <c r="J118" i="12"/>
  <c r="F118" i="12"/>
  <c r="F116" i="12"/>
  <c r="E114" i="12"/>
  <c r="J92" i="12"/>
  <c r="J91" i="12"/>
  <c r="F91" i="12"/>
  <c r="F89" i="12"/>
  <c r="E87" i="12"/>
  <c r="J18" i="12"/>
  <c r="E18" i="12"/>
  <c r="F119" i="12"/>
  <c r="J17" i="12"/>
  <c r="J12" i="12"/>
  <c r="J116" i="12" s="1"/>
  <c r="E7" i="12"/>
  <c r="E85" i="12"/>
  <c r="J37" i="11"/>
  <c r="J36" i="11"/>
  <c r="AY104" i="1"/>
  <c r="J35" i="11"/>
  <c r="AX104" i="1" s="1"/>
  <c r="BI191" i="11"/>
  <c r="BH191" i="11"/>
  <c r="BG191" i="11"/>
  <c r="BE191" i="11"/>
  <c r="T191" i="11"/>
  <c r="R191" i="11"/>
  <c r="P191" i="11"/>
  <c r="BI190" i="11"/>
  <c r="BH190" i="11"/>
  <c r="BG190" i="11"/>
  <c r="BE190" i="11"/>
  <c r="T190" i="11"/>
  <c r="R190" i="11"/>
  <c r="P190" i="11"/>
  <c r="BI189" i="11"/>
  <c r="BH189" i="11"/>
  <c r="BG189" i="11"/>
  <c r="BE189" i="11"/>
  <c r="T189" i="11"/>
  <c r="R189" i="11"/>
  <c r="P189" i="11"/>
  <c r="BI188" i="11"/>
  <c r="BH188" i="11"/>
  <c r="BG188" i="11"/>
  <c r="BE188" i="11"/>
  <c r="T188" i="11"/>
  <c r="R188" i="11"/>
  <c r="P188" i="11"/>
  <c r="BI187" i="11"/>
  <c r="BH187" i="11"/>
  <c r="BG187" i="11"/>
  <c r="BE187" i="11"/>
  <c r="T187" i="11"/>
  <c r="R187" i="11"/>
  <c r="P187" i="11"/>
  <c r="BI186" i="11"/>
  <c r="BH186" i="11"/>
  <c r="BG186" i="11"/>
  <c r="BE186" i="11"/>
  <c r="T186" i="11"/>
  <c r="R186" i="11"/>
  <c r="P186" i="11"/>
  <c r="BI184" i="11"/>
  <c r="BH184" i="11"/>
  <c r="BG184" i="11"/>
  <c r="BE184" i="11"/>
  <c r="T184" i="11"/>
  <c r="R184" i="11"/>
  <c r="P184" i="11"/>
  <c r="BI183" i="11"/>
  <c r="BH183" i="11"/>
  <c r="BG183" i="11"/>
  <c r="BE183" i="11"/>
  <c r="T183" i="11"/>
  <c r="R183" i="11"/>
  <c r="P183" i="11"/>
  <c r="BI181" i="11"/>
  <c r="BH181" i="11"/>
  <c r="BG181" i="11"/>
  <c r="BE181" i="11"/>
  <c r="T181" i="11"/>
  <c r="R181" i="11"/>
  <c r="P181" i="11"/>
  <c r="BI180" i="11"/>
  <c r="BH180" i="11"/>
  <c r="BG180" i="11"/>
  <c r="BE180" i="11"/>
  <c r="T180" i="11"/>
  <c r="R180" i="11"/>
  <c r="P180" i="11"/>
  <c r="BI177" i="11"/>
  <c r="BH177" i="11"/>
  <c r="BG177" i="11"/>
  <c r="BE177" i="11"/>
  <c r="T177" i="11"/>
  <c r="R177" i="11"/>
  <c r="P177" i="11"/>
  <c r="BI176" i="11"/>
  <c r="BH176" i="11"/>
  <c r="BG176" i="11"/>
  <c r="BE176" i="11"/>
  <c r="T176" i="11"/>
  <c r="R176" i="11"/>
  <c r="P176" i="11"/>
  <c r="BI175" i="11"/>
  <c r="BH175" i="11"/>
  <c r="BG175" i="11"/>
  <c r="BE175" i="11"/>
  <c r="T175" i="11"/>
  <c r="R175" i="11"/>
  <c r="P175" i="11"/>
  <c r="BI174" i="11"/>
  <c r="BH174" i="11"/>
  <c r="BG174" i="11"/>
  <c r="BE174" i="11"/>
  <c r="T174" i="11"/>
  <c r="R174" i="11"/>
  <c r="P174" i="11"/>
  <c r="BI173" i="11"/>
  <c r="BH173" i="11"/>
  <c r="BG173" i="11"/>
  <c r="BE173" i="11"/>
  <c r="T173" i="11"/>
  <c r="R173" i="11"/>
  <c r="P173" i="11"/>
  <c r="BI172" i="11"/>
  <c r="BH172" i="11"/>
  <c r="BG172" i="11"/>
  <c r="BE172" i="11"/>
  <c r="T172" i="11"/>
  <c r="R172" i="11"/>
  <c r="P172" i="11"/>
  <c r="BI171" i="11"/>
  <c r="BH171" i="11"/>
  <c r="BG171" i="11"/>
  <c r="BE171" i="11"/>
  <c r="T171" i="11"/>
  <c r="R171" i="11"/>
  <c r="P171" i="11"/>
  <c r="BI170" i="11"/>
  <c r="BH170" i="11"/>
  <c r="BG170" i="11"/>
  <c r="BE170" i="11"/>
  <c r="T170" i="11"/>
  <c r="R170" i="11"/>
  <c r="P170" i="11"/>
  <c r="BI169" i="11"/>
  <c r="BH169" i="11"/>
  <c r="BG169" i="11"/>
  <c r="BE169" i="11"/>
  <c r="T169" i="11"/>
  <c r="R169" i="11"/>
  <c r="P169" i="11"/>
  <c r="BI168" i="11"/>
  <c r="BH168" i="11"/>
  <c r="BG168" i="11"/>
  <c r="BE168" i="11"/>
  <c r="T168" i="11"/>
  <c r="R168" i="11"/>
  <c r="P168" i="11"/>
  <c r="BI166" i="11"/>
  <c r="BH166" i="11"/>
  <c r="BG166" i="11"/>
  <c r="BE166" i="11"/>
  <c r="T166" i="11"/>
  <c r="T165" i="11" s="1"/>
  <c r="R166" i="11"/>
  <c r="R165" i="11" s="1"/>
  <c r="P166" i="11"/>
  <c r="P165" i="11"/>
  <c r="BI164" i="11"/>
  <c r="BH164" i="11"/>
  <c r="BG164" i="11"/>
  <c r="BE164" i="11"/>
  <c r="T164" i="11"/>
  <c r="R164" i="11"/>
  <c r="P164" i="11"/>
  <c r="BI163" i="11"/>
  <c r="BH163" i="11"/>
  <c r="BG163" i="11"/>
  <c r="BE163" i="11"/>
  <c r="T163" i="11"/>
  <c r="R163" i="11"/>
  <c r="P163" i="11"/>
  <c r="BI162" i="11"/>
  <c r="BH162" i="11"/>
  <c r="BG162" i="11"/>
  <c r="BE162" i="11"/>
  <c r="T162" i="11"/>
  <c r="R162" i="11"/>
  <c r="P162" i="11"/>
  <c r="BI161" i="11"/>
  <c r="BH161" i="11"/>
  <c r="BG161" i="11"/>
  <c r="BE161" i="11"/>
  <c r="T161" i="11"/>
  <c r="R161" i="11"/>
  <c r="P161" i="11"/>
  <c r="BI160" i="11"/>
  <c r="BH160" i="11"/>
  <c r="BG160" i="11"/>
  <c r="BE160" i="11"/>
  <c r="T160" i="11"/>
  <c r="R160" i="11"/>
  <c r="P160" i="11"/>
  <c r="BI159" i="11"/>
  <c r="BH159" i="11"/>
  <c r="BG159" i="11"/>
  <c r="BE159" i="11"/>
  <c r="T159" i="11"/>
  <c r="R159" i="11"/>
  <c r="P159" i="11"/>
  <c r="BI157" i="11"/>
  <c r="BH157" i="11"/>
  <c r="BG157" i="11"/>
  <c r="BE157" i="11"/>
  <c r="T157" i="11"/>
  <c r="R157" i="11"/>
  <c r="P157" i="11"/>
  <c r="BI156" i="11"/>
  <c r="BH156" i="11"/>
  <c r="BG156" i="11"/>
  <c r="BE156" i="11"/>
  <c r="T156" i="11"/>
  <c r="R156" i="11"/>
  <c r="P156" i="11"/>
  <c r="BI155" i="11"/>
  <c r="BH155" i="11"/>
  <c r="BG155" i="11"/>
  <c r="BE155" i="11"/>
  <c r="T155" i="11"/>
  <c r="R155" i="11"/>
  <c r="P155" i="11"/>
  <c r="BI154" i="11"/>
  <c r="BH154" i="11"/>
  <c r="BG154" i="11"/>
  <c r="BE154" i="11"/>
  <c r="T154" i="11"/>
  <c r="R154" i="11"/>
  <c r="P154" i="11"/>
  <c r="BI153" i="11"/>
  <c r="BH153" i="11"/>
  <c r="BG153" i="11"/>
  <c r="BE153" i="11"/>
  <c r="T153" i="11"/>
  <c r="R153" i="11"/>
  <c r="P153" i="11"/>
  <c r="BI152" i="11"/>
  <c r="BH152" i="11"/>
  <c r="BG152" i="11"/>
  <c r="BE152" i="11"/>
  <c r="T152" i="11"/>
  <c r="R152" i="11"/>
  <c r="P152" i="11"/>
  <c r="BI151" i="11"/>
  <c r="BH151" i="11"/>
  <c r="BG151" i="11"/>
  <c r="BE151" i="11"/>
  <c r="T151" i="11"/>
  <c r="R151" i="11"/>
  <c r="P151" i="11"/>
  <c r="BI150" i="11"/>
  <c r="BH150" i="11"/>
  <c r="BG150" i="11"/>
  <c r="BE150" i="11"/>
  <c r="T150" i="11"/>
  <c r="R150" i="11"/>
  <c r="P150" i="11"/>
  <c r="BI148" i="11"/>
  <c r="BH148" i="11"/>
  <c r="BG148" i="11"/>
  <c r="BE148" i="11"/>
  <c r="T148" i="11"/>
  <c r="R148" i="11"/>
  <c r="P148" i="11"/>
  <c r="BI147" i="11"/>
  <c r="BH147" i="11"/>
  <c r="BG147" i="11"/>
  <c r="BE147" i="11"/>
  <c r="T147" i="11"/>
  <c r="R147" i="11"/>
  <c r="P147" i="11"/>
  <c r="BI146" i="11"/>
  <c r="BH146" i="11"/>
  <c r="BG146" i="11"/>
  <c r="BE146" i="11"/>
  <c r="T146" i="11"/>
  <c r="R146" i="11"/>
  <c r="P146" i="11"/>
  <c r="BI144" i="11"/>
  <c r="BH144" i="11"/>
  <c r="BG144" i="11"/>
  <c r="BE144" i="11"/>
  <c r="T144" i="11"/>
  <c r="R144" i="11"/>
  <c r="P144" i="11"/>
  <c r="BI143" i="11"/>
  <c r="BH143" i="11"/>
  <c r="BG143" i="11"/>
  <c r="BE143" i="11"/>
  <c r="T143" i="11"/>
  <c r="R143" i="11"/>
  <c r="P143" i="11"/>
  <c r="BI142" i="11"/>
  <c r="BH142" i="11"/>
  <c r="BG142" i="11"/>
  <c r="BE142" i="11"/>
  <c r="T142" i="11"/>
  <c r="R142" i="11"/>
  <c r="P142" i="11"/>
  <c r="BI141" i="11"/>
  <c r="BH141" i="11"/>
  <c r="BG141" i="11"/>
  <c r="BE141" i="11"/>
  <c r="T141" i="11"/>
  <c r="R141" i="11"/>
  <c r="P141" i="11"/>
  <c r="BI140" i="11"/>
  <c r="BH140" i="11"/>
  <c r="BG140" i="11"/>
  <c r="BE140" i="11"/>
  <c r="T140" i="11"/>
  <c r="R140" i="11"/>
  <c r="P140" i="11"/>
  <c r="BI139" i="11"/>
  <c r="BH139" i="11"/>
  <c r="BG139" i="11"/>
  <c r="BE139" i="11"/>
  <c r="T139" i="11"/>
  <c r="R139" i="11"/>
  <c r="P139" i="11"/>
  <c r="BI138" i="11"/>
  <c r="BH138" i="11"/>
  <c r="BG138" i="11"/>
  <c r="BE138" i="11"/>
  <c r="T138" i="11"/>
  <c r="R138" i="11"/>
  <c r="P138" i="11"/>
  <c r="BI137" i="11"/>
  <c r="BH137" i="11"/>
  <c r="BG137" i="11"/>
  <c r="BE137" i="11"/>
  <c r="T137" i="11"/>
  <c r="R137" i="11"/>
  <c r="P137" i="11"/>
  <c r="BI136" i="11"/>
  <c r="BH136" i="11"/>
  <c r="BG136" i="11"/>
  <c r="BE136" i="11"/>
  <c r="T136" i="11"/>
  <c r="R136" i="11"/>
  <c r="P136" i="11"/>
  <c r="BI135" i="11"/>
  <c r="BH135" i="11"/>
  <c r="BG135" i="11"/>
  <c r="BE135" i="11"/>
  <c r="T135" i="11"/>
  <c r="R135" i="11"/>
  <c r="P135" i="11"/>
  <c r="BI134" i="11"/>
  <c r="BH134" i="11"/>
  <c r="BG134" i="11"/>
  <c r="BE134" i="11"/>
  <c r="T134" i="11"/>
  <c r="R134" i="11"/>
  <c r="P134" i="11"/>
  <c r="BI133" i="11"/>
  <c r="BH133" i="11"/>
  <c r="BG133" i="11"/>
  <c r="BE133" i="11"/>
  <c r="T133" i="11"/>
  <c r="R133" i="11"/>
  <c r="P133" i="11"/>
  <c r="BI132" i="11"/>
  <c r="BH132" i="11"/>
  <c r="BG132" i="11"/>
  <c r="BE132" i="11"/>
  <c r="T132" i="11"/>
  <c r="R132" i="11"/>
  <c r="P132" i="11"/>
  <c r="BI131" i="11"/>
  <c r="BH131" i="11"/>
  <c r="BG131" i="11"/>
  <c r="BE131" i="11"/>
  <c r="T131" i="11"/>
  <c r="R131" i="11"/>
  <c r="P131" i="11"/>
  <c r="BI130" i="11"/>
  <c r="BH130" i="11"/>
  <c r="BG130" i="11"/>
  <c r="BE130" i="11"/>
  <c r="T130" i="11"/>
  <c r="R130" i="11"/>
  <c r="P130" i="11"/>
  <c r="J124" i="11"/>
  <c r="J123" i="11"/>
  <c r="F123" i="11"/>
  <c r="F121" i="11"/>
  <c r="E119" i="11"/>
  <c r="J92" i="11"/>
  <c r="J91" i="11"/>
  <c r="F91" i="11"/>
  <c r="F89" i="11"/>
  <c r="E87" i="11"/>
  <c r="J18" i="11"/>
  <c r="E18" i="11"/>
  <c r="F92" i="11"/>
  <c r="J17" i="11"/>
  <c r="J12" i="11"/>
  <c r="J121" i="11"/>
  <c r="E7" i="11"/>
  <c r="E85" i="11" s="1"/>
  <c r="J37" i="10"/>
  <c r="J36" i="10"/>
  <c r="AY103" i="1"/>
  <c r="J35" i="10"/>
  <c r="AX103" i="1"/>
  <c r="BI165" i="10"/>
  <c r="BH165" i="10"/>
  <c r="BG165" i="10"/>
  <c r="BE165" i="10"/>
  <c r="T165" i="10"/>
  <c r="R165" i="10"/>
  <c r="P165" i="10"/>
  <c r="BI164" i="10"/>
  <c r="BH164" i="10"/>
  <c r="BG164" i="10"/>
  <c r="BE164" i="10"/>
  <c r="T164" i="10"/>
  <c r="R164" i="10"/>
  <c r="P164" i="10"/>
  <c r="BI163" i="10"/>
  <c r="BH163" i="10"/>
  <c r="BG163" i="10"/>
  <c r="BE163" i="10"/>
  <c r="T163" i="10"/>
  <c r="R163" i="10"/>
  <c r="P163" i="10"/>
  <c r="BI162" i="10"/>
  <c r="BH162" i="10"/>
  <c r="BG162" i="10"/>
  <c r="BE162" i="10"/>
  <c r="T162" i="10"/>
  <c r="R162" i="10"/>
  <c r="P162" i="10"/>
  <c r="BI161" i="10"/>
  <c r="BH161" i="10"/>
  <c r="BG161" i="10"/>
  <c r="BE161" i="10"/>
  <c r="T161" i="10"/>
  <c r="R161" i="10"/>
  <c r="P161" i="10"/>
  <c r="BI158" i="10"/>
  <c r="BH158" i="10"/>
  <c r="BG158" i="10"/>
  <c r="BE158" i="10"/>
  <c r="T158" i="10"/>
  <c r="R158" i="10"/>
  <c r="P158" i="10"/>
  <c r="BI157" i="10"/>
  <c r="BH157" i="10"/>
  <c r="BG157" i="10"/>
  <c r="BE157" i="10"/>
  <c r="T157" i="10"/>
  <c r="R157" i="10"/>
  <c r="P157" i="10"/>
  <c r="BI156" i="10"/>
  <c r="BH156" i="10"/>
  <c r="BG156" i="10"/>
  <c r="BE156" i="10"/>
  <c r="T156" i="10"/>
  <c r="R156" i="10"/>
  <c r="P156" i="10"/>
  <c r="BI155" i="10"/>
  <c r="BH155" i="10"/>
  <c r="BG155" i="10"/>
  <c r="BE155" i="10"/>
  <c r="T155" i="10"/>
  <c r="R155" i="10"/>
  <c r="P155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7" i="10"/>
  <c r="BH147" i="10"/>
  <c r="BG147" i="10"/>
  <c r="BE147" i="10"/>
  <c r="T147" i="10"/>
  <c r="R147" i="10"/>
  <c r="P147" i="10"/>
  <c r="BI145" i="10"/>
  <c r="BH145" i="10"/>
  <c r="BG145" i="10"/>
  <c r="BE145" i="10"/>
  <c r="T145" i="10"/>
  <c r="R145" i="10"/>
  <c r="P145" i="10"/>
  <c r="BI144" i="10"/>
  <c r="BH144" i="10"/>
  <c r="BG144" i="10"/>
  <c r="BE144" i="10"/>
  <c r="T144" i="10"/>
  <c r="R144" i="10"/>
  <c r="P144" i="10"/>
  <c r="BI143" i="10"/>
  <c r="BH143" i="10"/>
  <c r="BG143" i="10"/>
  <c r="BE143" i="10"/>
  <c r="T143" i="10"/>
  <c r="R143" i="10"/>
  <c r="P143" i="10"/>
  <c r="BI142" i="10"/>
  <c r="BH142" i="10"/>
  <c r="BG142" i="10"/>
  <c r="BE142" i="10"/>
  <c r="T142" i="10"/>
  <c r="R142" i="10"/>
  <c r="P142" i="10"/>
  <c r="BI141" i="10"/>
  <c r="BH141" i="10"/>
  <c r="BG141" i="10"/>
  <c r="BE141" i="10"/>
  <c r="T141" i="10"/>
  <c r="R141" i="10"/>
  <c r="P141" i="10"/>
  <c r="BI139" i="10"/>
  <c r="BH139" i="10"/>
  <c r="BG139" i="10"/>
  <c r="BE139" i="10"/>
  <c r="T139" i="10"/>
  <c r="R139" i="10"/>
  <c r="P139" i="10"/>
  <c r="BI138" i="10"/>
  <c r="BH138" i="10"/>
  <c r="BG138" i="10"/>
  <c r="BE138" i="10"/>
  <c r="T138" i="10"/>
  <c r="R138" i="10"/>
  <c r="P138" i="10"/>
  <c r="BI137" i="10"/>
  <c r="BH137" i="10"/>
  <c r="BG137" i="10"/>
  <c r="BE137" i="10"/>
  <c r="T137" i="10"/>
  <c r="R137" i="10"/>
  <c r="P137" i="10"/>
  <c r="BI135" i="10"/>
  <c r="BH135" i="10"/>
  <c r="BG135" i="10"/>
  <c r="BE135" i="10"/>
  <c r="T135" i="10"/>
  <c r="R135" i="10"/>
  <c r="P135" i="10"/>
  <c r="BI134" i="10"/>
  <c r="BH134" i="10"/>
  <c r="BG134" i="10"/>
  <c r="BE134" i="10"/>
  <c r="T134" i="10"/>
  <c r="R134" i="10"/>
  <c r="P134" i="10"/>
  <c r="BI133" i="10"/>
  <c r="BH133" i="10"/>
  <c r="BG133" i="10"/>
  <c r="BE133" i="10"/>
  <c r="T133" i="10"/>
  <c r="R133" i="10"/>
  <c r="P133" i="10"/>
  <c r="BI132" i="10"/>
  <c r="BH132" i="10"/>
  <c r="BG132" i="10"/>
  <c r="BE132" i="10"/>
  <c r="T132" i="10"/>
  <c r="R132" i="10"/>
  <c r="P132" i="10"/>
  <c r="BI130" i="10"/>
  <c r="BH130" i="10"/>
  <c r="BG130" i="10"/>
  <c r="BE130" i="10"/>
  <c r="T130" i="10"/>
  <c r="R130" i="10"/>
  <c r="P130" i="10"/>
  <c r="BI129" i="10"/>
  <c r="BH129" i="10"/>
  <c r="BG129" i="10"/>
  <c r="BE129" i="10"/>
  <c r="T129" i="10"/>
  <c r="R129" i="10"/>
  <c r="P129" i="10"/>
  <c r="BI128" i="10"/>
  <c r="BH128" i="10"/>
  <c r="BG128" i="10"/>
  <c r="BE128" i="10"/>
  <c r="T128" i="10"/>
  <c r="R128" i="10"/>
  <c r="P128" i="10"/>
  <c r="BI127" i="10"/>
  <c r="BH127" i="10"/>
  <c r="BG127" i="10"/>
  <c r="BE127" i="10"/>
  <c r="T127" i="10"/>
  <c r="R127" i="10"/>
  <c r="P127" i="10"/>
  <c r="J121" i="10"/>
  <c r="J120" i="10"/>
  <c r="F120" i="10"/>
  <c r="F118" i="10"/>
  <c r="E116" i="10"/>
  <c r="J92" i="10"/>
  <c r="J91" i="10"/>
  <c r="F91" i="10"/>
  <c r="F89" i="10"/>
  <c r="E87" i="10"/>
  <c r="J18" i="10"/>
  <c r="E18" i="10"/>
  <c r="F121" i="10" s="1"/>
  <c r="J17" i="10"/>
  <c r="J12" i="10"/>
  <c r="J118" i="10" s="1"/>
  <c r="E7" i="10"/>
  <c r="E114" i="10"/>
  <c r="J37" i="9"/>
  <c r="J36" i="9"/>
  <c r="AY102" i="1" s="1"/>
  <c r="J35" i="9"/>
  <c r="AX102" i="1"/>
  <c r="BI153" i="9"/>
  <c r="BH153" i="9"/>
  <c r="BG153" i="9"/>
  <c r="BE153" i="9"/>
  <c r="T153" i="9"/>
  <c r="R153" i="9"/>
  <c r="P153" i="9"/>
  <c r="BI152" i="9"/>
  <c r="BH152" i="9"/>
  <c r="BG152" i="9"/>
  <c r="BE152" i="9"/>
  <c r="T152" i="9"/>
  <c r="R152" i="9"/>
  <c r="P152" i="9"/>
  <c r="BI151" i="9"/>
  <c r="BH151" i="9"/>
  <c r="BG151" i="9"/>
  <c r="BE151" i="9"/>
  <c r="T151" i="9"/>
  <c r="R151" i="9"/>
  <c r="P151" i="9"/>
  <c r="BI150" i="9"/>
  <c r="BH150" i="9"/>
  <c r="BG150" i="9"/>
  <c r="BE150" i="9"/>
  <c r="T150" i="9"/>
  <c r="R150" i="9"/>
  <c r="P150" i="9"/>
  <c r="BI148" i="9"/>
  <c r="BH148" i="9"/>
  <c r="BG148" i="9"/>
  <c r="BE148" i="9"/>
  <c r="T148" i="9"/>
  <c r="T147" i="9"/>
  <c r="R148" i="9"/>
  <c r="R147" i="9" s="1"/>
  <c r="P148" i="9"/>
  <c r="P147" i="9"/>
  <c r="BI146" i="9"/>
  <c r="BH146" i="9"/>
  <c r="BG146" i="9"/>
  <c r="BE146" i="9"/>
  <c r="T146" i="9"/>
  <c r="R146" i="9"/>
  <c r="P146" i="9"/>
  <c r="BI145" i="9"/>
  <c r="BH145" i="9"/>
  <c r="BG145" i="9"/>
  <c r="BE145" i="9"/>
  <c r="T145" i="9"/>
  <c r="R145" i="9"/>
  <c r="P145" i="9"/>
  <c r="BI144" i="9"/>
  <c r="BH144" i="9"/>
  <c r="BG144" i="9"/>
  <c r="BE144" i="9"/>
  <c r="T144" i="9"/>
  <c r="R144" i="9"/>
  <c r="P144" i="9"/>
  <c r="BI142" i="9"/>
  <c r="BH142" i="9"/>
  <c r="BG142" i="9"/>
  <c r="BE142" i="9"/>
  <c r="T142" i="9"/>
  <c r="R142" i="9"/>
  <c r="P142" i="9"/>
  <c r="BI141" i="9"/>
  <c r="BH141" i="9"/>
  <c r="BG141" i="9"/>
  <c r="BE141" i="9"/>
  <c r="T141" i="9"/>
  <c r="R141" i="9"/>
  <c r="P141" i="9"/>
  <c r="BI140" i="9"/>
  <c r="BH140" i="9"/>
  <c r="BG140" i="9"/>
  <c r="BE140" i="9"/>
  <c r="T140" i="9"/>
  <c r="R140" i="9"/>
  <c r="P140" i="9"/>
  <c r="BI139" i="9"/>
  <c r="BH139" i="9"/>
  <c r="BG139" i="9"/>
  <c r="BE139" i="9"/>
  <c r="T139" i="9"/>
  <c r="R139" i="9"/>
  <c r="P139" i="9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6" i="9"/>
  <c r="BH136" i="9"/>
  <c r="BG136" i="9"/>
  <c r="BE136" i="9"/>
  <c r="T136" i="9"/>
  <c r="R136" i="9"/>
  <c r="P136" i="9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2" i="9"/>
  <c r="BH132" i="9"/>
  <c r="BG132" i="9"/>
  <c r="BE132" i="9"/>
  <c r="T132" i="9"/>
  <c r="R132" i="9"/>
  <c r="P132" i="9"/>
  <c r="BI131" i="9"/>
  <c r="BH131" i="9"/>
  <c r="BG131" i="9"/>
  <c r="BE131" i="9"/>
  <c r="T131" i="9"/>
  <c r="R131" i="9"/>
  <c r="P131" i="9"/>
  <c r="BI130" i="9"/>
  <c r="BH130" i="9"/>
  <c r="BG130" i="9"/>
  <c r="BE130" i="9"/>
  <c r="T130" i="9"/>
  <c r="R130" i="9"/>
  <c r="P130" i="9"/>
  <c r="BI129" i="9"/>
  <c r="BH129" i="9"/>
  <c r="BG129" i="9"/>
  <c r="BE129" i="9"/>
  <c r="T129" i="9"/>
  <c r="R129" i="9"/>
  <c r="P129" i="9"/>
  <c r="BI128" i="9"/>
  <c r="BH128" i="9"/>
  <c r="BG128" i="9"/>
  <c r="BE128" i="9"/>
  <c r="T128" i="9"/>
  <c r="R128" i="9"/>
  <c r="P128" i="9"/>
  <c r="BI127" i="9"/>
  <c r="BH127" i="9"/>
  <c r="BG127" i="9"/>
  <c r="BE127" i="9"/>
  <c r="T127" i="9"/>
  <c r="R127" i="9"/>
  <c r="P127" i="9"/>
  <c r="BI126" i="9"/>
  <c r="BH126" i="9"/>
  <c r="BG126" i="9"/>
  <c r="BE126" i="9"/>
  <c r="T126" i="9"/>
  <c r="R126" i="9"/>
  <c r="P126" i="9"/>
  <c r="BI125" i="9"/>
  <c r="BH125" i="9"/>
  <c r="BG125" i="9"/>
  <c r="BE125" i="9"/>
  <c r="T125" i="9"/>
  <c r="R125" i="9"/>
  <c r="P125" i="9"/>
  <c r="BI124" i="9"/>
  <c r="BH124" i="9"/>
  <c r="BG124" i="9"/>
  <c r="BE124" i="9"/>
  <c r="T124" i="9"/>
  <c r="R124" i="9"/>
  <c r="P124" i="9"/>
  <c r="J118" i="9"/>
  <c r="J117" i="9"/>
  <c r="F117" i="9"/>
  <c r="F115" i="9"/>
  <c r="E113" i="9"/>
  <c r="J92" i="9"/>
  <c r="J91" i="9"/>
  <c r="F91" i="9"/>
  <c r="F89" i="9"/>
  <c r="E87" i="9"/>
  <c r="J18" i="9"/>
  <c r="E18" i="9"/>
  <c r="F118" i="9" s="1"/>
  <c r="J17" i="9"/>
  <c r="J12" i="9"/>
  <c r="J89" i="9"/>
  <c r="E7" i="9"/>
  <c r="E111" i="9"/>
  <c r="J37" i="8"/>
  <c r="J36" i="8"/>
  <c r="AY101" i="1" s="1"/>
  <c r="J35" i="8"/>
  <c r="AX101" i="1"/>
  <c r="BI171" i="8"/>
  <c r="BH171" i="8"/>
  <c r="BG171" i="8"/>
  <c r="BE171" i="8"/>
  <c r="T171" i="8"/>
  <c r="R171" i="8"/>
  <c r="P171" i="8"/>
  <c r="BI170" i="8"/>
  <c r="BH170" i="8"/>
  <c r="BG170" i="8"/>
  <c r="BE170" i="8"/>
  <c r="T170" i="8"/>
  <c r="R170" i="8"/>
  <c r="P170" i="8"/>
  <c r="BI169" i="8"/>
  <c r="BH169" i="8"/>
  <c r="BG169" i="8"/>
  <c r="BE169" i="8"/>
  <c r="T169" i="8"/>
  <c r="R169" i="8"/>
  <c r="P169" i="8"/>
  <c r="BI168" i="8"/>
  <c r="BH168" i="8"/>
  <c r="BG168" i="8"/>
  <c r="BE168" i="8"/>
  <c r="T168" i="8"/>
  <c r="R168" i="8"/>
  <c r="P168" i="8"/>
  <c r="BI166" i="8"/>
  <c r="BH166" i="8"/>
  <c r="BG166" i="8"/>
  <c r="BE166" i="8"/>
  <c r="T166" i="8"/>
  <c r="T165" i="8" s="1"/>
  <c r="R166" i="8"/>
  <c r="R165" i="8"/>
  <c r="P166" i="8"/>
  <c r="P165" i="8" s="1"/>
  <c r="BI164" i="8"/>
  <c r="BH164" i="8"/>
  <c r="BG164" i="8"/>
  <c r="BE164" i="8"/>
  <c r="T164" i="8"/>
  <c r="R164" i="8"/>
  <c r="P164" i="8"/>
  <c r="BI163" i="8"/>
  <c r="BH163" i="8"/>
  <c r="BG163" i="8"/>
  <c r="BE163" i="8"/>
  <c r="T163" i="8"/>
  <c r="R163" i="8"/>
  <c r="P163" i="8"/>
  <c r="BI162" i="8"/>
  <c r="BH162" i="8"/>
  <c r="BG162" i="8"/>
  <c r="BE162" i="8"/>
  <c r="T162" i="8"/>
  <c r="R162" i="8"/>
  <c r="P162" i="8"/>
  <c r="BI161" i="8"/>
  <c r="BH161" i="8"/>
  <c r="BG161" i="8"/>
  <c r="BE161" i="8"/>
  <c r="T161" i="8"/>
  <c r="R161" i="8"/>
  <c r="P161" i="8"/>
  <c r="BI160" i="8"/>
  <c r="BH160" i="8"/>
  <c r="BG160" i="8"/>
  <c r="BE160" i="8"/>
  <c r="T160" i="8"/>
  <c r="R160" i="8"/>
  <c r="P160" i="8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5" i="8"/>
  <c r="BH155" i="8"/>
  <c r="BG155" i="8"/>
  <c r="BE155" i="8"/>
  <c r="T155" i="8"/>
  <c r="R155" i="8"/>
  <c r="P155" i="8"/>
  <c r="BI154" i="8"/>
  <c r="BH154" i="8"/>
  <c r="BG154" i="8"/>
  <c r="BE154" i="8"/>
  <c r="T154" i="8"/>
  <c r="R154" i="8"/>
  <c r="P154" i="8"/>
  <c r="BI153" i="8"/>
  <c r="BH153" i="8"/>
  <c r="BG153" i="8"/>
  <c r="BE153" i="8"/>
  <c r="T153" i="8"/>
  <c r="R153" i="8"/>
  <c r="P153" i="8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5" i="8"/>
  <c r="BH135" i="8"/>
  <c r="BG135" i="8"/>
  <c r="BE135" i="8"/>
  <c r="T135" i="8"/>
  <c r="R135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BI128" i="8"/>
  <c r="BH128" i="8"/>
  <c r="BG128" i="8"/>
  <c r="BE128" i="8"/>
  <c r="T128" i="8"/>
  <c r="R128" i="8"/>
  <c r="P128" i="8"/>
  <c r="BI127" i="8"/>
  <c r="BH127" i="8"/>
  <c r="BG127" i="8"/>
  <c r="BE127" i="8"/>
  <c r="T127" i="8"/>
  <c r="R127" i="8"/>
  <c r="P127" i="8"/>
  <c r="BI126" i="8"/>
  <c r="BH126" i="8"/>
  <c r="BG126" i="8"/>
  <c r="BE126" i="8"/>
  <c r="T126" i="8"/>
  <c r="R126" i="8"/>
  <c r="P126" i="8"/>
  <c r="BI125" i="8"/>
  <c r="BH125" i="8"/>
  <c r="BG125" i="8"/>
  <c r="BE125" i="8"/>
  <c r="T125" i="8"/>
  <c r="R125" i="8"/>
  <c r="P125" i="8"/>
  <c r="BI124" i="8"/>
  <c r="BH124" i="8"/>
  <c r="BG124" i="8"/>
  <c r="BE124" i="8"/>
  <c r="T124" i="8"/>
  <c r="R124" i="8"/>
  <c r="P124" i="8"/>
  <c r="J118" i="8"/>
  <c r="J117" i="8"/>
  <c r="F117" i="8"/>
  <c r="F115" i="8"/>
  <c r="E113" i="8"/>
  <c r="J92" i="8"/>
  <c r="J91" i="8"/>
  <c r="F91" i="8"/>
  <c r="F89" i="8"/>
  <c r="E87" i="8"/>
  <c r="J18" i="8"/>
  <c r="E18" i="8"/>
  <c r="F92" i="8"/>
  <c r="J17" i="8"/>
  <c r="J12" i="8"/>
  <c r="J89" i="8" s="1"/>
  <c r="E7" i="8"/>
  <c r="E111" i="8" s="1"/>
  <c r="J37" i="7"/>
  <c r="J36" i="7"/>
  <c r="AY100" i="1"/>
  <c r="J35" i="7"/>
  <c r="AX100" i="1" s="1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5" i="7"/>
  <c r="BH165" i="7"/>
  <c r="BG165" i="7"/>
  <c r="BE165" i="7"/>
  <c r="T165" i="7"/>
  <c r="R165" i="7"/>
  <c r="P165" i="7"/>
  <c r="BI164" i="7"/>
  <c r="BH164" i="7"/>
  <c r="BG164" i="7"/>
  <c r="BE164" i="7"/>
  <c r="T164" i="7"/>
  <c r="R164" i="7"/>
  <c r="P164" i="7"/>
  <c r="BI163" i="7"/>
  <c r="BH163" i="7"/>
  <c r="BG163" i="7"/>
  <c r="BE163" i="7"/>
  <c r="T163" i="7"/>
  <c r="R163" i="7"/>
  <c r="P163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60" i="7"/>
  <c r="BH160" i="7"/>
  <c r="BG160" i="7"/>
  <c r="BE160" i="7"/>
  <c r="T160" i="7"/>
  <c r="R160" i="7"/>
  <c r="P160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4" i="7"/>
  <c r="BH154" i="7"/>
  <c r="BG154" i="7"/>
  <c r="BE154" i="7"/>
  <c r="T154" i="7"/>
  <c r="R154" i="7"/>
  <c r="P154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BI128" i="7"/>
  <c r="BH128" i="7"/>
  <c r="BG128" i="7"/>
  <c r="BE128" i="7"/>
  <c r="T128" i="7"/>
  <c r="R128" i="7"/>
  <c r="P128" i="7"/>
  <c r="BI127" i="7"/>
  <c r="BH127" i="7"/>
  <c r="BG127" i="7"/>
  <c r="BE127" i="7"/>
  <c r="T127" i="7"/>
  <c r="R127" i="7"/>
  <c r="P127" i="7"/>
  <c r="BI126" i="7"/>
  <c r="BH126" i="7"/>
  <c r="BG126" i="7"/>
  <c r="BE126" i="7"/>
  <c r="T126" i="7"/>
  <c r="R126" i="7"/>
  <c r="P126" i="7"/>
  <c r="BI125" i="7"/>
  <c r="BH125" i="7"/>
  <c r="BG125" i="7"/>
  <c r="BE125" i="7"/>
  <c r="T125" i="7"/>
  <c r="R125" i="7"/>
  <c r="P125" i="7"/>
  <c r="BI124" i="7"/>
  <c r="BH124" i="7"/>
  <c r="BG124" i="7"/>
  <c r="BE124" i="7"/>
  <c r="T124" i="7"/>
  <c r="R124" i="7"/>
  <c r="P124" i="7"/>
  <c r="J118" i="7"/>
  <c r="J117" i="7"/>
  <c r="F117" i="7"/>
  <c r="F115" i="7"/>
  <c r="E113" i="7"/>
  <c r="J92" i="7"/>
  <c r="J91" i="7"/>
  <c r="F91" i="7"/>
  <c r="F89" i="7"/>
  <c r="E87" i="7"/>
  <c r="J18" i="7"/>
  <c r="E18" i="7"/>
  <c r="F118" i="7"/>
  <c r="J17" i="7"/>
  <c r="J12" i="7"/>
  <c r="J115" i="7"/>
  <c r="E7" i="7"/>
  <c r="E85" i="7" s="1"/>
  <c r="J37" i="6"/>
  <c r="J36" i="6"/>
  <c r="AY99" i="1"/>
  <c r="J35" i="6"/>
  <c r="AX99" i="1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8" i="6"/>
  <c r="BH128" i="6"/>
  <c r="BG128" i="6"/>
  <c r="BE128" i="6"/>
  <c r="T128" i="6"/>
  <c r="R128" i="6"/>
  <c r="P128" i="6"/>
  <c r="BI127" i="6"/>
  <c r="BH127" i="6"/>
  <c r="BG127" i="6"/>
  <c r="BE127" i="6"/>
  <c r="T127" i="6"/>
  <c r="R127" i="6"/>
  <c r="P127" i="6"/>
  <c r="BI126" i="6"/>
  <c r="BH126" i="6"/>
  <c r="BG126" i="6"/>
  <c r="BE126" i="6"/>
  <c r="T126" i="6"/>
  <c r="R126" i="6"/>
  <c r="P126" i="6"/>
  <c r="BI125" i="6"/>
  <c r="BH125" i="6"/>
  <c r="BG125" i="6"/>
  <c r="BE125" i="6"/>
  <c r="T125" i="6"/>
  <c r="R125" i="6"/>
  <c r="P125" i="6"/>
  <c r="BI124" i="6"/>
  <c r="BH124" i="6"/>
  <c r="BG124" i="6"/>
  <c r="BE124" i="6"/>
  <c r="T124" i="6"/>
  <c r="R124" i="6"/>
  <c r="P124" i="6"/>
  <c r="BI123" i="6"/>
  <c r="BH123" i="6"/>
  <c r="BG123" i="6"/>
  <c r="BE123" i="6"/>
  <c r="T123" i="6"/>
  <c r="R123" i="6"/>
  <c r="P123" i="6"/>
  <c r="BI122" i="6"/>
  <c r="BH122" i="6"/>
  <c r="BG122" i="6"/>
  <c r="BE122" i="6"/>
  <c r="T122" i="6"/>
  <c r="R122" i="6"/>
  <c r="P122" i="6"/>
  <c r="BI121" i="6"/>
  <c r="BH121" i="6"/>
  <c r="BG121" i="6"/>
  <c r="BE121" i="6"/>
  <c r="T121" i="6"/>
  <c r="R121" i="6"/>
  <c r="P121" i="6"/>
  <c r="J115" i="6"/>
  <c r="J114" i="6"/>
  <c r="F114" i="6"/>
  <c r="F112" i="6"/>
  <c r="E110" i="6"/>
  <c r="J92" i="6"/>
  <c r="J91" i="6"/>
  <c r="F91" i="6"/>
  <c r="F89" i="6"/>
  <c r="E87" i="6"/>
  <c r="J18" i="6"/>
  <c r="E18" i="6"/>
  <c r="F115" i="6"/>
  <c r="J17" i="6"/>
  <c r="J12" i="6"/>
  <c r="J89" i="6"/>
  <c r="E7" i="6"/>
  <c r="E85" i="6" s="1"/>
  <c r="J37" i="5"/>
  <c r="J36" i="5"/>
  <c r="AY98" i="1"/>
  <c r="J35" i="5"/>
  <c r="AX98" i="1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8" i="5"/>
  <c r="BH128" i="5"/>
  <c r="BG128" i="5"/>
  <c r="BE128" i="5"/>
  <c r="T128" i="5"/>
  <c r="R128" i="5"/>
  <c r="P128" i="5"/>
  <c r="BI127" i="5"/>
  <c r="BH127" i="5"/>
  <c r="BG127" i="5"/>
  <c r="BE127" i="5"/>
  <c r="T127" i="5"/>
  <c r="R127" i="5"/>
  <c r="P127" i="5"/>
  <c r="BI126" i="5"/>
  <c r="BH126" i="5"/>
  <c r="BG126" i="5"/>
  <c r="BE126" i="5"/>
  <c r="T126" i="5"/>
  <c r="R126" i="5"/>
  <c r="P126" i="5"/>
  <c r="J120" i="5"/>
  <c r="J119" i="5"/>
  <c r="F119" i="5"/>
  <c r="F117" i="5"/>
  <c r="E115" i="5"/>
  <c r="J92" i="5"/>
  <c r="J91" i="5"/>
  <c r="F91" i="5"/>
  <c r="F89" i="5"/>
  <c r="E87" i="5"/>
  <c r="J18" i="5"/>
  <c r="E18" i="5"/>
  <c r="F120" i="5"/>
  <c r="J17" i="5"/>
  <c r="J12" i="5"/>
  <c r="J89" i="5"/>
  <c r="E7" i="5"/>
  <c r="E85" i="5"/>
  <c r="J37" i="4"/>
  <c r="J36" i="4"/>
  <c r="AY97" i="1"/>
  <c r="J35" i="4"/>
  <c r="AX97" i="1" s="1"/>
  <c r="BI238" i="4"/>
  <c r="BH238" i="4"/>
  <c r="BG238" i="4"/>
  <c r="BE238" i="4"/>
  <c r="T238" i="4"/>
  <c r="R238" i="4"/>
  <c r="P238" i="4"/>
  <c r="BI237" i="4"/>
  <c r="BH237" i="4"/>
  <c r="BG237" i="4"/>
  <c r="BE237" i="4"/>
  <c r="T237" i="4"/>
  <c r="R237" i="4"/>
  <c r="P237" i="4"/>
  <c r="BI236" i="4"/>
  <c r="BH236" i="4"/>
  <c r="BG236" i="4"/>
  <c r="BE236" i="4"/>
  <c r="T236" i="4"/>
  <c r="R236" i="4"/>
  <c r="P236" i="4"/>
  <c r="BI235" i="4"/>
  <c r="BH235" i="4"/>
  <c r="BG235" i="4"/>
  <c r="BE235" i="4"/>
  <c r="T235" i="4"/>
  <c r="R235" i="4"/>
  <c r="P235" i="4"/>
  <c r="BI234" i="4"/>
  <c r="BH234" i="4"/>
  <c r="BG234" i="4"/>
  <c r="BE234" i="4"/>
  <c r="T234" i="4"/>
  <c r="R234" i="4"/>
  <c r="P234" i="4"/>
  <c r="BI233" i="4"/>
  <c r="BH233" i="4"/>
  <c r="BG233" i="4"/>
  <c r="BE233" i="4"/>
  <c r="T233" i="4"/>
  <c r="R233" i="4"/>
  <c r="P233" i="4"/>
  <c r="BI232" i="4"/>
  <c r="BH232" i="4"/>
  <c r="BG232" i="4"/>
  <c r="BE232" i="4"/>
  <c r="T232" i="4"/>
  <c r="R232" i="4"/>
  <c r="P232" i="4"/>
  <c r="BI231" i="4"/>
  <c r="BH231" i="4"/>
  <c r="BG231" i="4"/>
  <c r="BE231" i="4"/>
  <c r="T231" i="4"/>
  <c r="R231" i="4"/>
  <c r="P231" i="4"/>
  <c r="BI230" i="4"/>
  <c r="BH230" i="4"/>
  <c r="BG230" i="4"/>
  <c r="BE230" i="4"/>
  <c r="T230" i="4"/>
  <c r="R230" i="4"/>
  <c r="P230" i="4"/>
  <c r="BI229" i="4"/>
  <c r="BH229" i="4"/>
  <c r="BG229" i="4"/>
  <c r="BE229" i="4"/>
  <c r="T229" i="4"/>
  <c r="R229" i="4"/>
  <c r="P229" i="4"/>
  <c r="BI228" i="4"/>
  <c r="BH228" i="4"/>
  <c r="BG228" i="4"/>
  <c r="BE228" i="4"/>
  <c r="T228" i="4"/>
  <c r="R228" i="4"/>
  <c r="P228" i="4"/>
  <c r="BI227" i="4"/>
  <c r="BH227" i="4"/>
  <c r="BG227" i="4"/>
  <c r="BE227" i="4"/>
  <c r="T227" i="4"/>
  <c r="R227" i="4"/>
  <c r="P227" i="4"/>
  <c r="BI226" i="4"/>
  <c r="BH226" i="4"/>
  <c r="BG226" i="4"/>
  <c r="BE226" i="4"/>
  <c r="T226" i="4"/>
  <c r="R226" i="4"/>
  <c r="P226" i="4"/>
  <c r="BI225" i="4"/>
  <c r="BH225" i="4"/>
  <c r="BG225" i="4"/>
  <c r="BE225" i="4"/>
  <c r="T225" i="4"/>
  <c r="R225" i="4"/>
  <c r="P225" i="4"/>
  <c r="BI224" i="4"/>
  <c r="BH224" i="4"/>
  <c r="BG224" i="4"/>
  <c r="BE224" i="4"/>
  <c r="T224" i="4"/>
  <c r="R224" i="4"/>
  <c r="P224" i="4"/>
  <c r="BI223" i="4"/>
  <c r="BH223" i="4"/>
  <c r="BG223" i="4"/>
  <c r="BE223" i="4"/>
  <c r="T223" i="4"/>
  <c r="R223" i="4"/>
  <c r="P223" i="4"/>
  <c r="BI222" i="4"/>
  <c r="BH222" i="4"/>
  <c r="BG222" i="4"/>
  <c r="BE222" i="4"/>
  <c r="T222" i="4"/>
  <c r="R222" i="4"/>
  <c r="P222" i="4"/>
  <c r="BI221" i="4"/>
  <c r="BH221" i="4"/>
  <c r="BG221" i="4"/>
  <c r="BE221" i="4"/>
  <c r="T221" i="4"/>
  <c r="R221" i="4"/>
  <c r="P221" i="4"/>
  <c r="BI220" i="4"/>
  <c r="BH220" i="4"/>
  <c r="BG220" i="4"/>
  <c r="BE220" i="4"/>
  <c r="T220" i="4"/>
  <c r="R220" i="4"/>
  <c r="P220" i="4"/>
  <c r="BI219" i="4"/>
  <c r="BH219" i="4"/>
  <c r="BG219" i="4"/>
  <c r="BE219" i="4"/>
  <c r="T219" i="4"/>
  <c r="R219" i="4"/>
  <c r="P219" i="4"/>
  <c r="BI218" i="4"/>
  <c r="BH218" i="4"/>
  <c r="BG218" i="4"/>
  <c r="BE218" i="4"/>
  <c r="T218" i="4"/>
  <c r="R218" i="4"/>
  <c r="P218" i="4"/>
  <c r="BI217" i="4"/>
  <c r="BH217" i="4"/>
  <c r="BG217" i="4"/>
  <c r="BE217" i="4"/>
  <c r="T217" i="4"/>
  <c r="R217" i="4"/>
  <c r="P217" i="4"/>
  <c r="BI216" i="4"/>
  <c r="BH216" i="4"/>
  <c r="BG216" i="4"/>
  <c r="BE216" i="4"/>
  <c r="T216" i="4"/>
  <c r="R216" i="4"/>
  <c r="P216" i="4"/>
  <c r="BI215" i="4"/>
  <c r="BH215" i="4"/>
  <c r="BG215" i="4"/>
  <c r="BE215" i="4"/>
  <c r="T215" i="4"/>
  <c r="R215" i="4"/>
  <c r="P215" i="4"/>
  <c r="BI214" i="4"/>
  <c r="BH214" i="4"/>
  <c r="BG214" i="4"/>
  <c r="BE214" i="4"/>
  <c r="T214" i="4"/>
  <c r="R214" i="4"/>
  <c r="P214" i="4"/>
  <c r="BI213" i="4"/>
  <c r="BH213" i="4"/>
  <c r="BG213" i="4"/>
  <c r="BE213" i="4"/>
  <c r="T213" i="4"/>
  <c r="R213" i="4"/>
  <c r="P213" i="4"/>
  <c r="BI212" i="4"/>
  <c r="BH212" i="4"/>
  <c r="BG212" i="4"/>
  <c r="BE212" i="4"/>
  <c r="T212" i="4"/>
  <c r="R212" i="4"/>
  <c r="P212" i="4"/>
  <c r="BI211" i="4"/>
  <c r="BH211" i="4"/>
  <c r="BG211" i="4"/>
  <c r="BE211" i="4"/>
  <c r="T211" i="4"/>
  <c r="R211" i="4"/>
  <c r="P211" i="4"/>
  <c r="BI210" i="4"/>
  <c r="BH210" i="4"/>
  <c r="BG210" i="4"/>
  <c r="BE210" i="4"/>
  <c r="T210" i="4"/>
  <c r="R210" i="4"/>
  <c r="P210" i="4"/>
  <c r="BI209" i="4"/>
  <c r="BH209" i="4"/>
  <c r="BG209" i="4"/>
  <c r="BE209" i="4"/>
  <c r="T209" i="4"/>
  <c r="R209" i="4"/>
  <c r="P209" i="4"/>
  <c r="BI208" i="4"/>
  <c r="BH208" i="4"/>
  <c r="BG208" i="4"/>
  <c r="BE208" i="4"/>
  <c r="T208" i="4"/>
  <c r="R208" i="4"/>
  <c r="P208" i="4"/>
  <c r="BI207" i="4"/>
  <c r="BH207" i="4"/>
  <c r="BG207" i="4"/>
  <c r="BE207" i="4"/>
  <c r="T207" i="4"/>
  <c r="R207" i="4"/>
  <c r="P207" i="4"/>
  <c r="BI206" i="4"/>
  <c r="BH206" i="4"/>
  <c r="BG206" i="4"/>
  <c r="BE206" i="4"/>
  <c r="T206" i="4"/>
  <c r="R206" i="4"/>
  <c r="P206" i="4"/>
  <c r="BI205" i="4"/>
  <c r="BH205" i="4"/>
  <c r="BG205" i="4"/>
  <c r="BE205" i="4"/>
  <c r="T205" i="4"/>
  <c r="R205" i="4"/>
  <c r="P205" i="4"/>
  <c r="BI204" i="4"/>
  <c r="BH204" i="4"/>
  <c r="BG204" i="4"/>
  <c r="BE204" i="4"/>
  <c r="T204" i="4"/>
  <c r="R204" i="4"/>
  <c r="P204" i="4"/>
  <c r="BI203" i="4"/>
  <c r="BH203" i="4"/>
  <c r="BG203" i="4"/>
  <c r="BE203" i="4"/>
  <c r="T203" i="4"/>
  <c r="R203" i="4"/>
  <c r="P203" i="4"/>
  <c r="BI202" i="4"/>
  <c r="BH202" i="4"/>
  <c r="BG202" i="4"/>
  <c r="BE202" i="4"/>
  <c r="T202" i="4"/>
  <c r="R202" i="4"/>
  <c r="P202" i="4"/>
  <c r="BI201" i="4"/>
  <c r="BH201" i="4"/>
  <c r="BG201" i="4"/>
  <c r="BE201" i="4"/>
  <c r="T201" i="4"/>
  <c r="R201" i="4"/>
  <c r="P201" i="4"/>
  <c r="BI199" i="4"/>
  <c r="BH199" i="4"/>
  <c r="BG199" i="4"/>
  <c r="BE199" i="4"/>
  <c r="T199" i="4"/>
  <c r="R199" i="4"/>
  <c r="P199" i="4"/>
  <c r="BI198" i="4"/>
  <c r="BH198" i="4"/>
  <c r="BG198" i="4"/>
  <c r="BE198" i="4"/>
  <c r="T198" i="4"/>
  <c r="R198" i="4"/>
  <c r="P198" i="4"/>
  <c r="BI196" i="4"/>
  <c r="BH196" i="4"/>
  <c r="BG196" i="4"/>
  <c r="BE196" i="4"/>
  <c r="T196" i="4"/>
  <c r="R196" i="4"/>
  <c r="P196" i="4"/>
  <c r="BI195" i="4"/>
  <c r="BH195" i="4"/>
  <c r="BG195" i="4"/>
  <c r="BE195" i="4"/>
  <c r="T195" i="4"/>
  <c r="R195" i="4"/>
  <c r="P195" i="4"/>
  <c r="BI194" i="4"/>
  <c r="BH194" i="4"/>
  <c r="BG194" i="4"/>
  <c r="BE194" i="4"/>
  <c r="T194" i="4"/>
  <c r="R194" i="4"/>
  <c r="P194" i="4"/>
  <c r="BI193" i="4"/>
  <c r="BH193" i="4"/>
  <c r="BG193" i="4"/>
  <c r="BE193" i="4"/>
  <c r="T193" i="4"/>
  <c r="R193" i="4"/>
  <c r="P193" i="4"/>
  <c r="BI191" i="4"/>
  <c r="BH191" i="4"/>
  <c r="BG191" i="4"/>
  <c r="BE191" i="4"/>
  <c r="T191" i="4"/>
  <c r="R191" i="4"/>
  <c r="P191" i="4"/>
  <c r="BI190" i="4"/>
  <c r="BH190" i="4"/>
  <c r="BG190" i="4"/>
  <c r="BE190" i="4"/>
  <c r="T190" i="4"/>
  <c r="R190" i="4"/>
  <c r="P190" i="4"/>
  <c r="BI189" i="4"/>
  <c r="BH189" i="4"/>
  <c r="BG189" i="4"/>
  <c r="BE189" i="4"/>
  <c r="T189" i="4"/>
  <c r="R189" i="4"/>
  <c r="P189" i="4"/>
  <c r="BI188" i="4"/>
  <c r="BH188" i="4"/>
  <c r="BG188" i="4"/>
  <c r="BE188" i="4"/>
  <c r="T188" i="4"/>
  <c r="R188" i="4"/>
  <c r="P188" i="4"/>
  <c r="BI187" i="4"/>
  <c r="BH187" i="4"/>
  <c r="BG187" i="4"/>
  <c r="BE187" i="4"/>
  <c r="T187" i="4"/>
  <c r="R187" i="4"/>
  <c r="P187" i="4"/>
  <c r="BI186" i="4"/>
  <c r="BH186" i="4"/>
  <c r="BG186" i="4"/>
  <c r="BE186" i="4"/>
  <c r="T186" i="4"/>
  <c r="R186" i="4"/>
  <c r="P186" i="4"/>
  <c r="BI185" i="4"/>
  <c r="BH185" i="4"/>
  <c r="BG185" i="4"/>
  <c r="BE185" i="4"/>
  <c r="T185" i="4"/>
  <c r="R185" i="4"/>
  <c r="P185" i="4"/>
  <c r="BI184" i="4"/>
  <c r="BH184" i="4"/>
  <c r="BG184" i="4"/>
  <c r="BE184" i="4"/>
  <c r="T184" i="4"/>
  <c r="R184" i="4"/>
  <c r="P184" i="4"/>
  <c r="BI183" i="4"/>
  <c r="BH183" i="4"/>
  <c r="BG183" i="4"/>
  <c r="BE183" i="4"/>
  <c r="T183" i="4"/>
  <c r="R183" i="4"/>
  <c r="P183" i="4"/>
  <c r="BI182" i="4"/>
  <c r="BH182" i="4"/>
  <c r="BG182" i="4"/>
  <c r="BE182" i="4"/>
  <c r="T182" i="4"/>
  <c r="R182" i="4"/>
  <c r="P182" i="4"/>
  <c r="BI181" i="4"/>
  <c r="BH181" i="4"/>
  <c r="BG181" i="4"/>
  <c r="BE181" i="4"/>
  <c r="T181" i="4"/>
  <c r="R181" i="4"/>
  <c r="P181" i="4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BI126" i="4"/>
  <c r="BH126" i="4"/>
  <c r="BG126" i="4"/>
  <c r="BE126" i="4"/>
  <c r="T126" i="4"/>
  <c r="R126" i="4"/>
  <c r="P126" i="4"/>
  <c r="BI125" i="4"/>
  <c r="BH125" i="4"/>
  <c r="BG125" i="4"/>
  <c r="BE125" i="4"/>
  <c r="T125" i="4"/>
  <c r="R125" i="4"/>
  <c r="P125" i="4"/>
  <c r="BI124" i="4"/>
  <c r="BH124" i="4"/>
  <c r="BG124" i="4"/>
  <c r="BE124" i="4"/>
  <c r="T124" i="4"/>
  <c r="R124" i="4"/>
  <c r="P124" i="4"/>
  <c r="J118" i="4"/>
  <c r="J117" i="4"/>
  <c r="F117" i="4"/>
  <c r="F115" i="4"/>
  <c r="E113" i="4"/>
  <c r="J92" i="4"/>
  <c r="J91" i="4"/>
  <c r="F91" i="4"/>
  <c r="F89" i="4"/>
  <c r="E87" i="4"/>
  <c r="J18" i="4"/>
  <c r="E18" i="4"/>
  <c r="F118" i="4" s="1"/>
  <c r="J17" i="4"/>
  <c r="J12" i="4"/>
  <c r="J115" i="4" s="1"/>
  <c r="E7" i="4"/>
  <c r="E111" i="4" s="1"/>
  <c r="J37" i="3"/>
  <c r="J36" i="3"/>
  <c r="AY96" i="1" s="1"/>
  <c r="J35" i="3"/>
  <c r="AX96" i="1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J117" i="3"/>
  <c r="J116" i="3"/>
  <c r="F116" i="3"/>
  <c r="F114" i="3"/>
  <c r="E112" i="3"/>
  <c r="J92" i="3"/>
  <c r="J91" i="3"/>
  <c r="F91" i="3"/>
  <c r="F89" i="3"/>
  <c r="E87" i="3"/>
  <c r="J18" i="3"/>
  <c r="E18" i="3"/>
  <c r="F117" i="3"/>
  <c r="J17" i="3"/>
  <c r="J12" i="3"/>
  <c r="J114" i="3" s="1"/>
  <c r="E7" i="3"/>
  <c r="E85" i="3"/>
  <c r="J37" i="2"/>
  <c r="J36" i="2"/>
  <c r="AY95" i="1"/>
  <c r="J35" i="2"/>
  <c r="AX95" i="1"/>
  <c r="BI348" i="2"/>
  <c r="BH348" i="2"/>
  <c r="BG348" i="2"/>
  <c r="BE348" i="2"/>
  <c r="T348" i="2"/>
  <c r="R348" i="2"/>
  <c r="P348" i="2"/>
  <c r="BI347" i="2"/>
  <c r="BH347" i="2"/>
  <c r="BG347" i="2"/>
  <c r="BE347" i="2"/>
  <c r="T347" i="2"/>
  <c r="R347" i="2"/>
  <c r="P347" i="2"/>
  <c r="BI346" i="2"/>
  <c r="BH346" i="2"/>
  <c r="BG346" i="2"/>
  <c r="BE346" i="2"/>
  <c r="T346" i="2"/>
  <c r="R346" i="2"/>
  <c r="P346" i="2"/>
  <c r="BI344" i="2"/>
  <c r="BH344" i="2"/>
  <c r="BG344" i="2"/>
  <c r="BE344" i="2"/>
  <c r="T344" i="2"/>
  <c r="T343" i="2"/>
  <c r="R344" i="2"/>
  <c r="R343" i="2"/>
  <c r="P344" i="2"/>
  <c r="P343" i="2" s="1"/>
  <c r="BI342" i="2"/>
  <c r="BH342" i="2"/>
  <c r="BG342" i="2"/>
  <c r="BE342" i="2"/>
  <c r="T342" i="2"/>
  <c r="R342" i="2"/>
  <c r="P342" i="2"/>
  <c r="BI341" i="2"/>
  <c r="BH341" i="2"/>
  <c r="BG341" i="2"/>
  <c r="BE341" i="2"/>
  <c r="T341" i="2"/>
  <c r="R341" i="2"/>
  <c r="P341" i="2"/>
  <c r="BI340" i="2"/>
  <c r="BH340" i="2"/>
  <c r="BG340" i="2"/>
  <c r="BE340" i="2"/>
  <c r="T340" i="2"/>
  <c r="R340" i="2"/>
  <c r="P340" i="2"/>
  <c r="BI338" i="2"/>
  <c r="BH338" i="2"/>
  <c r="BG338" i="2"/>
  <c r="BE338" i="2"/>
  <c r="T338" i="2"/>
  <c r="R338" i="2"/>
  <c r="P338" i="2"/>
  <c r="BI337" i="2"/>
  <c r="BH337" i="2"/>
  <c r="BG337" i="2"/>
  <c r="BE337" i="2"/>
  <c r="T337" i="2"/>
  <c r="R337" i="2"/>
  <c r="P337" i="2"/>
  <c r="BI336" i="2"/>
  <c r="BH336" i="2"/>
  <c r="BG336" i="2"/>
  <c r="BE336" i="2"/>
  <c r="T336" i="2"/>
  <c r="R336" i="2"/>
  <c r="P336" i="2"/>
  <c r="BI335" i="2"/>
  <c r="BH335" i="2"/>
  <c r="BG335" i="2"/>
  <c r="BE335" i="2"/>
  <c r="T335" i="2"/>
  <c r="R335" i="2"/>
  <c r="P335" i="2"/>
  <c r="BI334" i="2"/>
  <c r="BH334" i="2"/>
  <c r="BG334" i="2"/>
  <c r="BE334" i="2"/>
  <c r="T334" i="2"/>
  <c r="R334" i="2"/>
  <c r="P334" i="2"/>
  <c r="BI333" i="2"/>
  <c r="BH333" i="2"/>
  <c r="BG333" i="2"/>
  <c r="BE333" i="2"/>
  <c r="T333" i="2"/>
  <c r="R333" i="2"/>
  <c r="P333" i="2"/>
  <c r="BI332" i="2"/>
  <c r="BH332" i="2"/>
  <c r="BG332" i="2"/>
  <c r="BE332" i="2"/>
  <c r="T332" i="2"/>
  <c r="R332" i="2"/>
  <c r="P332" i="2"/>
  <c r="BI330" i="2"/>
  <c r="BH330" i="2"/>
  <c r="BG330" i="2"/>
  <c r="BE330" i="2"/>
  <c r="T330" i="2"/>
  <c r="T329" i="2"/>
  <c r="R330" i="2"/>
  <c r="R329" i="2" s="1"/>
  <c r="P330" i="2"/>
  <c r="P329" i="2" s="1"/>
  <c r="BI328" i="2"/>
  <c r="BH328" i="2"/>
  <c r="BG328" i="2"/>
  <c r="BE328" i="2"/>
  <c r="T328" i="2"/>
  <c r="R328" i="2"/>
  <c r="P328" i="2"/>
  <c r="BI327" i="2"/>
  <c r="BH327" i="2"/>
  <c r="BG327" i="2"/>
  <c r="BE327" i="2"/>
  <c r="T327" i="2"/>
  <c r="R327" i="2"/>
  <c r="P327" i="2"/>
  <c r="BI326" i="2"/>
  <c r="BH326" i="2"/>
  <c r="BG326" i="2"/>
  <c r="BE326" i="2"/>
  <c r="T326" i="2"/>
  <c r="R326" i="2"/>
  <c r="P326" i="2"/>
  <c r="BI325" i="2"/>
  <c r="BH325" i="2"/>
  <c r="BG325" i="2"/>
  <c r="BE325" i="2"/>
  <c r="T325" i="2"/>
  <c r="R325" i="2"/>
  <c r="P325" i="2"/>
  <c r="BI324" i="2"/>
  <c r="BH324" i="2"/>
  <c r="BG324" i="2"/>
  <c r="BE324" i="2"/>
  <c r="T324" i="2"/>
  <c r="R324" i="2"/>
  <c r="P324" i="2"/>
  <c r="BI323" i="2"/>
  <c r="BH323" i="2"/>
  <c r="BG323" i="2"/>
  <c r="BE323" i="2"/>
  <c r="T323" i="2"/>
  <c r="R323" i="2"/>
  <c r="P323" i="2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20" i="2"/>
  <c r="BH320" i="2"/>
  <c r="BG320" i="2"/>
  <c r="BE320" i="2"/>
  <c r="T320" i="2"/>
  <c r="R320" i="2"/>
  <c r="P320" i="2"/>
  <c r="BI318" i="2"/>
  <c r="BH318" i="2"/>
  <c r="BG318" i="2"/>
  <c r="BE318" i="2"/>
  <c r="T318" i="2"/>
  <c r="R318" i="2"/>
  <c r="P318" i="2"/>
  <c r="BI317" i="2"/>
  <c r="BH317" i="2"/>
  <c r="BG317" i="2"/>
  <c r="BE317" i="2"/>
  <c r="T317" i="2"/>
  <c r="R317" i="2"/>
  <c r="P317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3" i="2"/>
  <c r="BH313" i="2"/>
  <c r="BG313" i="2"/>
  <c r="BE313" i="2"/>
  <c r="T313" i="2"/>
  <c r="R313" i="2"/>
  <c r="P313" i="2"/>
  <c r="BI312" i="2"/>
  <c r="BH312" i="2"/>
  <c r="BG312" i="2"/>
  <c r="BE312" i="2"/>
  <c r="T312" i="2"/>
  <c r="R312" i="2"/>
  <c r="P312" i="2"/>
  <c r="BI311" i="2"/>
  <c r="BH311" i="2"/>
  <c r="BG311" i="2"/>
  <c r="BE311" i="2"/>
  <c r="T311" i="2"/>
  <c r="R311" i="2"/>
  <c r="P311" i="2"/>
  <c r="BI310" i="2"/>
  <c r="BH310" i="2"/>
  <c r="BG310" i="2"/>
  <c r="BE310" i="2"/>
  <c r="T310" i="2"/>
  <c r="R310" i="2"/>
  <c r="P310" i="2"/>
  <c r="BI309" i="2"/>
  <c r="BH309" i="2"/>
  <c r="BG309" i="2"/>
  <c r="BE309" i="2"/>
  <c r="T309" i="2"/>
  <c r="R309" i="2"/>
  <c r="P309" i="2"/>
  <c r="BI308" i="2"/>
  <c r="BH308" i="2"/>
  <c r="BG308" i="2"/>
  <c r="BE308" i="2"/>
  <c r="T308" i="2"/>
  <c r="R308" i="2"/>
  <c r="P308" i="2"/>
  <c r="BI307" i="2"/>
  <c r="BH307" i="2"/>
  <c r="BG307" i="2"/>
  <c r="BE307" i="2"/>
  <c r="T307" i="2"/>
  <c r="R307" i="2"/>
  <c r="P307" i="2"/>
  <c r="BI306" i="2"/>
  <c r="BH306" i="2"/>
  <c r="BG306" i="2"/>
  <c r="BE306" i="2"/>
  <c r="T306" i="2"/>
  <c r="R306" i="2"/>
  <c r="P306" i="2"/>
  <c r="BI305" i="2"/>
  <c r="BH305" i="2"/>
  <c r="BG305" i="2"/>
  <c r="BE305" i="2"/>
  <c r="T305" i="2"/>
  <c r="R305" i="2"/>
  <c r="P305" i="2"/>
  <c r="BI304" i="2"/>
  <c r="BH304" i="2"/>
  <c r="BG304" i="2"/>
  <c r="BE304" i="2"/>
  <c r="T304" i="2"/>
  <c r="R304" i="2"/>
  <c r="P304" i="2"/>
  <c r="BI303" i="2"/>
  <c r="BH303" i="2"/>
  <c r="BG303" i="2"/>
  <c r="BE303" i="2"/>
  <c r="T303" i="2"/>
  <c r="R303" i="2"/>
  <c r="P303" i="2"/>
  <c r="BI302" i="2"/>
  <c r="BH302" i="2"/>
  <c r="BG302" i="2"/>
  <c r="BE302" i="2"/>
  <c r="T302" i="2"/>
  <c r="R302" i="2"/>
  <c r="P302" i="2"/>
  <c r="BI301" i="2"/>
  <c r="BH301" i="2"/>
  <c r="BG301" i="2"/>
  <c r="BE301" i="2"/>
  <c r="T301" i="2"/>
  <c r="R301" i="2"/>
  <c r="P301" i="2"/>
  <c r="BI300" i="2"/>
  <c r="BH300" i="2"/>
  <c r="BG300" i="2"/>
  <c r="BE300" i="2"/>
  <c r="T300" i="2"/>
  <c r="R300" i="2"/>
  <c r="P300" i="2"/>
  <c r="BI299" i="2"/>
  <c r="BH299" i="2"/>
  <c r="BG299" i="2"/>
  <c r="BE299" i="2"/>
  <c r="T299" i="2"/>
  <c r="R299" i="2"/>
  <c r="P299" i="2"/>
  <c r="BI298" i="2"/>
  <c r="BH298" i="2"/>
  <c r="BG298" i="2"/>
  <c r="BE298" i="2"/>
  <c r="T298" i="2"/>
  <c r="R298" i="2"/>
  <c r="P298" i="2"/>
  <c r="BI297" i="2"/>
  <c r="BH297" i="2"/>
  <c r="BG297" i="2"/>
  <c r="BE297" i="2"/>
  <c r="T297" i="2"/>
  <c r="R297" i="2"/>
  <c r="P297" i="2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5" i="2"/>
  <c r="BH285" i="2"/>
  <c r="BG285" i="2"/>
  <c r="BE285" i="2"/>
  <c r="T285" i="2"/>
  <c r="R285" i="2"/>
  <c r="P285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9" i="2"/>
  <c r="BH279" i="2"/>
  <c r="BG279" i="2"/>
  <c r="BE279" i="2"/>
  <c r="T279" i="2"/>
  <c r="R279" i="2"/>
  <c r="P279" i="2"/>
  <c r="BI278" i="2"/>
  <c r="BH278" i="2"/>
  <c r="BG278" i="2"/>
  <c r="BE278" i="2"/>
  <c r="T278" i="2"/>
  <c r="R278" i="2"/>
  <c r="P278" i="2"/>
  <c r="BI277" i="2"/>
  <c r="BH277" i="2"/>
  <c r="BG277" i="2"/>
  <c r="BE277" i="2"/>
  <c r="T277" i="2"/>
  <c r="R277" i="2"/>
  <c r="P277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4" i="2"/>
  <c r="BH274" i="2"/>
  <c r="BG274" i="2"/>
  <c r="BE274" i="2"/>
  <c r="T274" i="2"/>
  <c r="R274" i="2"/>
  <c r="P274" i="2"/>
  <c r="BI273" i="2"/>
  <c r="BH273" i="2"/>
  <c r="BG273" i="2"/>
  <c r="BE273" i="2"/>
  <c r="T273" i="2"/>
  <c r="R273" i="2"/>
  <c r="P273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61" i="2"/>
  <c r="BH261" i="2"/>
  <c r="BG261" i="2"/>
  <c r="BE261" i="2"/>
  <c r="T261" i="2"/>
  <c r="R261" i="2"/>
  <c r="P261" i="2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6" i="2"/>
  <c r="BH236" i="2"/>
  <c r="BG236" i="2"/>
  <c r="BE236" i="2"/>
  <c r="T236" i="2"/>
  <c r="T235" i="2" s="1"/>
  <c r="R236" i="2"/>
  <c r="R235" i="2" s="1"/>
  <c r="P236" i="2"/>
  <c r="P235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J134" i="2"/>
  <c r="J133" i="2"/>
  <c r="F133" i="2"/>
  <c r="F131" i="2"/>
  <c r="E129" i="2"/>
  <c r="J92" i="2"/>
  <c r="J91" i="2"/>
  <c r="F91" i="2"/>
  <c r="F89" i="2"/>
  <c r="E87" i="2"/>
  <c r="J18" i="2"/>
  <c r="E18" i="2"/>
  <c r="F92" i="2"/>
  <c r="J17" i="2"/>
  <c r="J12" i="2"/>
  <c r="J131" i="2"/>
  <c r="E7" i="2"/>
  <c r="E127" i="2" s="1"/>
  <c r="L90" i="1"/>
  <c r="AM90" i="1"/>
  <c r="AM89" i="1"/>
  <c r="L89" i="1"/>
  <c r="AM87" i="1"/>
  <c r="L87" i="1"/>
  <c r="L85" i="1"/>
  <c r="BK347" i="2"/>
  <c r="BK333" i="2"/>
  <c r="J283" i="2"/>
  <c r="BK248" i="2"/>
  <c r="BK218" i="2"/>
  <c r="BK182" i="2"/>
  <c r="BK337" i="2"/>
  <c r="J317" i="2"/>
  <c r="BK233" i="2"/>
  <c r="J195" i="2"/>
  <c r="BK326" i="2"/>
  <c r="J248" i="2"/>
  <c r="BK212" i="2"/>
  <c r="J173" i="2"/>
  <c r="BK295" i="2"/>
  <c r="J247" i="2"/>
  <c r="BK225" i="2"/>
  <c r="J198" i="2"/>
  <c r="J168" i="2"/>
  <c r="J140" i="2"/>
  <c r="BK304" i="2"/>
  <c r="J273" i="2"/>
  <c r="BK240" i="2"/>
  <c r="J193" i="2"/>
  <c r="BK168" i="2"/>
  <c r="J151" i="2"/>
  <c r="BK299" i="2"/>
  <c r="J258" i="2"/>
  <c r="BK231" i="2"/>
  <c r="BK193" i="2"/>
  <c r="J326" i="2"/>
  <c r="J297" i="2"/>
  <c r="J261" i="2"/>
  <c r="BK226" i="2"/>
  <c r="J180" i="2"/>
  <c r="BK344" i="2"/>
  <c r="J330" i="2"/>
  <c r="J298" i="2"/>
  <c r="BK271" i="2"/>
  <c r="J254" i="2"/>
  <c r="BK209" i="2"/>
  <c r="J190" i="2"/>
  <c r="BK151" i="2"/>
  <c r="J160" i="3"/>
  <c r="BK141" i="3"/>
  <c r="BK160" i="3"/>
  <c r="BK146" i="3"/>
  <c r="BK131" i="3"/>
  <c r="BK152" i="3"/>
  <c r="J147" i="3"/>
  <c r="J132" i="3"/>
  <c r="BK126" i="3"/>
  <c r="J228" i="4"/>
  <c r="BK237" i="4"/>
  <c r="BK218" i="4"/>
  <c r="BK187" i="4"/>
  <c r="BK158" i="4"/>
  <c r="J128" i="4"/>
  <c r="J223" i="4"/>
  <c r="BK212" i="4"/>
  <c r="J195" i="4"/>
  <c r="BK176" i="4"/>
  <c r="BK154" i="4"/>
  <c r="BK142" i="4"/>
  <c r="BK126" i="4"/>
  <c r="BK185" i="4"/>
  <c r="J234" i="4"/>
  <c r="J205" i="4"/>
  <c r="J177" i="4"/>
  <c r="J132" i="4"/>
  <c r="J148" i="4"/>
  <c r="BK210" i="4"/>
  <c r="J185" i="4"/>
  <c r="BK170" i="4"/>
  <c r="J152" i="4"/>
  <c r="J137" i="4"/>
  <c r="BK128" i="4"/>
  <c r="BK163" i="5"/>
  <c r="J153" i="5"/>
  <c r="BK135" i="5"/>
  <c r="BK170" i="5"/>
  <c r="BK153" i="5"/>
  <c r="J135" i="5"/>
  <c r="J161" i="5"/>
  <c r="J156" i="5"/>
  <c r="BK123" i="6"/>
  <c r="BK147" i="7"/>
  <c r="J155" i="7"/>
  <c r="J160" i="7"/>
  <c r="BK137" i="7"/>
  <c r="J143" i="7"/>
  <c r="BK157" i="7"/>
  <c r="BK144" i="7"/>
  <c r="BK153" i="7"/>
  <c r="BK164" i="8"/>
  <c r="BK135" i="8"/>
  <c r="J155" i="8"/>
  <c r="BK134" i="8"/>
  <c r="J160" i="8"/>
  <c r="J135" i="8"/>
  <c r="BK158" i="8"/>
  <c r="J137" i="8"/>
  <c r="J164" i="8"/>
  <c r="J131" i="8"/>
  <c r="J128" i="9"/>
  <c r="BK150" i="9"/>
  <c r="BK140" i="9"/>
  <c r="J141" i="9"/>
  <c r="BK128" i="9"/>
  <c r="J137" i="9"/>
  <c r="BK126" i="9"/>
  <c r="BK127" i="10"/>
  <c r="J156" i="10"/>
  <c r="BK157" i="10"/>
  <c r="BK152" i="10"/>
  <c r="J142" i="10"/>
  <c r="BK144" i="10"/>
  <c r="BK129" i="10"/>
  <c r="J134" i="10"/>
  <c r="J149" i="10"/>
  <c r="BK132" i="10"/>
  <c r="BK165" i="10"/>
  <c r="BK150" i="10"/>
  <c r="J191" i="11"/>
  <c r="BK147" i="11"/>
  <c r="BK170" i="11"/>
  <c r="BK146" i="11"/>
  <c r="BK136" i="11"/>
  <c r="J171" i="11"/>
  <c r="BK155" i="11"/>
  <c r="J144" i="11"/>
  <c r="J137" i="11"/>
  <c r="BK130" i="11"/>
  <c r="BK175" i="11"/>
  <c r="J138" i="11"/>
  <c r="J181" i="11"/>
  <c r="J190" i="11"/>
  <c r="J176" i="11"/>
  <c r="BK156" i="11"/>
  <c r="BK156" i="12"/>
  <c r="J147" i="12"/>
  <c r="J135" i="12"/>
  <c r="BK144" i="12"/>
  <c r="J150" i="12"/>
  <c r="BK129" i="12"/>
  <c r="BK147" i="12"/>
  <c r="BK133" i="12"/>
  <c r="BK135" i="12"/>
  <c r="J133" i="12"/>
  <c r="J342" i="2"/>
  <c r="J332" i="2"/>
  <c r="J300" i="2"/>
  <c r="BK273" i="2"/>
  <c r="BK242" i="2"/>
  <c r="J204" i="2"/>
  <c r="J176" i="2"/>
  <c r="J333" i="2"/>
  <c r="J306" i="2"/>
  <c r="J241" i="2"/>
  <c r="BK199" i="2"/>
  <c r="J166" i="2"/>
  <c r="J307" i="2"/>
  <c r="J280" i="2"/>
  <c r="J234" i="2"/>
  <c r="J197" i="2"/>
  <c r="J161" i="2"/>
  <c r="BK310" i="2"/>
  <c r="BK288" i="2"/>
  <c r="BK276" i="2"/>
  <c r="BK244" i="2"/>
  <c r="J212" i="2"/>
  <c r="BK183" i="2"/>
  <c r="J162" i="2"/>
  <c r="BK323" i="2"/>
  <c r="BK294" i="2"/>
  <c r="BK257" i="2"/>
  <c r="J207" i="2"/>
  <c r="J179" i="2"/>
  <c r="J160" i="2"/>
  <c r="BK144" i="2"/>
  <c r="BK321" i="2"/>
  <c r="BK270" i="2"/>
  <c r="J236" i="2"/>
  <c r="J200" i="2"/>
  <c r="BK167" i="2"/>
  <c r="J322" i="2"/>
  <c r="J290" i="2"/>
  <c r="BK256" i="2"/>
  <c r="J222" i="2"/>
  <c r="J167" i="2"/>
  <c r="AS94" i="1"/>
  <c r="J152" i="2"/>
  <c r="J145" i="2"/>
  <c r="BK156" i="3"/>
  <c r="BK140" i="3"/>
  <c r="J148" i="3"/>
  <c r="BK135" i="3"/>
  <c r="J155" i="3"/>
  <c r="BK132" i="3"/>
  <c r="J139" i="3"/>
  <c r="J126" i="3"/>
  <c r="J238" i="4"/>
  <c r="BK221" i="4"/>
  <c r="BK230" i="4"/>
  <c r="J220" i="4"/>
  <c r="BK190" i="4"/>
  <c r="BK163" i="4"/>
  <c r="J131" i="4"/>
  <c r="BK232" i="4"/>
  <c r="BK214" i="4"/>
  <c r="J202" i="4"/>
  <c r="BK191" i="4"/>
  <c r="J178" i="4"/>
  <c r="J166" i="4"/>
  <c r="J150" i="4"/>
  <c r="BK137" i="4"/>
  <c r="J189" i="4"/>
  <c r="J146" i="4"/>
  <c r="J233" i="4"/>
  <c r="BK209" i="4"/>
  <c r="BK189" i="4"/>
  <c r="BK165" i="4"/>
  <c r="J126" i="4"/>
  <c r="J155" i="4"/>
  <c r="BK213" i="4"/>
  <c r="BK199" i="4"/>
  <c r="J184" i="4"/>
  <c r="J164" i="4"/>
  <c r="J147" i="4"/>
  <c r="J134" i="4"/>
  <c r="J169" i="5"/>
  <c r="BK167" i="5"/>
  <c r="J154" i="5"/>
  <c r="J141" i="5"/>
  <c r="BK132" i="5"/>
  <c r="BK171" i="5"/>
  <c r="BK161" i="5"/>
  <c r="J150" i="5"/>
  <c r="BK138" i="5"/>
  <c r="J149" i="5"/>
  <c r="J148" i="5"/>
  <c r="BK132" i="6"/>
  <c r="BK122" i="6"/>
  <c r="BK129" i="6"/>
  <c r="BK126" i="6"/>
  <c r="BK135" i="7"/>
  <c r="J136" i="7"/>
  <c r="BK154" i="7"/>
  <c r="BK163" i="7"/>
  <c r="BK146" i="7"/>
  <c r="BK148" i="7"/>
  <c r="J132" i="7"/>
  <c r="J128" i="7"/>
  <c r="J154" i="7"/>
  <c r="J142" i="7"/>
  <c r="BK155" i="7"/>
  <c r="BK171" i="8"/>
  <c r="J148" i="8"/>
  <c r="BK127" i="8"/>
  <c r="J146" i="8"/>
  <c r="J140" i="8"/>
  <c r="BK153" i="8"/>
  <c r="J139" i="8"/>
  <c r="J150" i="8"/>
  <c r="BK133" i="8"/>
  <c r="J163" i="8"/>
  <c r="BK142" i="8"/>
  <c r="J140" i="9"/>
  <c r="BK151" i="9"/>
  <c r="J151" i="9"/>
  <c r="BK141" i="9"/>
  <c r="BK129" i="9"/>
  <c r="J131" i="9"/>
  <c r="BK130" i="9"/>
  <c r="BK149" i="10"/>
  <c r="BK162" i="11"/>
  <c r="J183" i="11"/>
  <c r="BK153" i="11"/>
  <c r="J133" i="11"/>
  <c r="BK160" i="11"/>
  <c r="J146" i="11"/>
  <c r="J136" i="11"/>
  <c r="BK190" i="11"/>
  <c r="BK174" i="11"/>
  <c r="J163" i="11"/>
  <c r="J130" i="11"/>
  <c r="J141" i="11"/>
  <c r="J172" i="11"/>
  <c r="BK157" i="12"/>
  <c r="J149" i="12"/>
  <c r="BK137" i="12"/>
  <c r="BK131" i="12"/>
  <c r="J151" i="12"/>
  <c r="J155" i="12"/>
  <c r="BK158" i="12"/>
  <c r="J128" i="12"/>
  <c r="BK346" i="2"/>
  <c r="BK313" i="2"/>
  <c r="J293" i="2"/>
  <c r="BK246" i="2"/>
  <c r="J185" i="2"/>
  <c r="BK159" i="2"/>
  <c r="BK332" i="2"/>
  <c r="BK281" i="2"/>
  <c r="J211" i="2"/>
  <c r="J163" i="2"/>
  <c r="J303" i="2"/>
  <c r="BK247" i="2"/>
  <c r="J205" i="2"/>
  <c r="J165" i="2"/>
  <c r="BK312" i="2"/>
  <c r="J301" i="2"/>
  <c r="BK285" i="2"/>
  <c r="BK258" i="2"/>
  <c r="BK239" i="2"/>
  <c r="J219" i="2"/>
  <c r="BK190" i="2"/>
  <c r="BK165" i="2"/>
  <c r="BK322" i="2"/>
  <c r="BK292" i="2"/>
  <c r="J270" i="2"/>
  <c r="J251" i="2"/>
  <c r="BK227" i="2"/>
  <c r="BK181" i="2"/>
  <c r="J155" i="2"/>
  <c r="J147" i="2"/>
  <c r="BK327" i="2"/>
  <c r="J286" i="2"/>
  <c r="J239" i="2"/>
  <c r="J174" i="2"/>
  <c r="BK156" i="2"/>
  <c r="BK315" i="2"/>
  <c r="BK277" i="2"/>
  <c r="BK245" i="2"/>
  <c r="BK187" i="2"/>
  <c r="BK145" i="2"/>
  <c r="J347" i="2"/>
  <c r="J334" i="2"/>
  <c r="BK317" i="2"/>
  <c r="BK280" i="2"/>
  <c r="BK260" i="2"/>
  <c r="BK232" i="2"/>
  <c r="BK194" i="2"/>
  <c r="J148" i="2"/>
  <c r="BK153" i="3"/>
  <c r="BK130" i="3"/>
  <c r="J158" i="3"/>
  <c r="BK145" i="3"/>
  <c r="J129" i="3"/>
  <c r="BK148" i="3"/>
  <c r="J146" i="3"/>
  <c r="BK138" i="3"/>
  <c r="J131" i="3"/>
  <c r="BK133" i="3"/>
  <c r="BK229" i="4"/>
  <c r="BK127" i="4"/>
  <c r="J215" i="4"/>
  <c r="BK182" i="4"/>
  <c r="BK151" i="4"/>
  <c r="BK129" i="4"/>
  <c r="BK233" i="4"/>
  <c r="J221" i="4"/>
  <c r="BK208" i="4"/>
  <c r="BK198" i="4"/>
  <c r="BK183" i="4"/>
  <c r="BK173" i="4"/>
  <c r="BK162" i="4"/>
  <c r="BK153" i="4"/>
  <c r="BK144" i="4"/>
  <c r="J130" i="4"/>
  <c r="J188" i="4"/>
  <c r="BK130" i="4"/>
  <c r="BK223" i="4"/>
  <c r="BK202" i="4"/>
  <c r="J183" i="4"/>
  <c r="J159" i="4"/>
  <c r="J124" i="4"/>
  <c r="BK134" i="4"/>
  <c r="BK206" i="4"/>
  <c r="BK181" i="4"/>
  <c r="BK174" i="4"/>
  <c r="BK150" i="4"/>
  <c r="BK138" i="4"/>
  <c r="BK172" i="5"/>
  <c r="BK165" i="5"/>
  <c r="BK155" i="5"/>
  <c r="J143" i="5"/>
  <c r="J134" i="5"/>
  <c r="J163" i="5"/>
  <c r="BK160" i="5"/>
  <c r="BK146" i="5"/>
  <c r="J131" i="5"/>
  <c r="BK139" i="5"/>
  <c r="BK142" i="5"/>
  <c r="BK127" i="5"/>
  <c r="BK134" i="6"/>
  <c r="J128" i="6"/>
  <c r="J125" i="6"/>
  <c r="BK128" i="6"/>
  <c r="J133" i="6"/>
  <c r="BK121" i="6"/>
  <c r="J157" i="7"/>
  <c r="J164" i="7"/>
  <c r="BK167" i="7"/>
  <c r="J150" i="7"/>
  <c r="J124" i="7"/>
  <c r="J125" i="7"/>
  <c r="BK164" i="7"/>
  <c r="BK150" i="7"/>
  <c r="J141" i="7"/>
  <c r="J163" i="7"/>
  <c r="BK129" i="7"/>
  <c r="J161" i="8"/>
  <c r="J129" i="8"/>
  <c r="BK138" i="8"/>
  <c r="J151" i="8"/>
  <c r="BK163" i="8"/>
  <c r="BK147" i="8"/>
  <c r="BK131" i="8"/>
  <c r="BK150" i="8"/>
  <c r="BK126" i="8"/>
  <c r="BK162" i="8"/>
  <c r="BK148" i="8"/>
  <c r="J126" i="8"/>
  <c r="BK144" i="9"/>
  <c r="J132" i="9"/>
  <c r="J144" i="9"/>
  <c r="J133" i="9"/>
  <c r="BK134" i="9"/>
  <c r="J148" i="10"/>
  <c r="J154" i="10"/>
  <c r="J155" i="10"/>
  <c r="J147" i="10"/>
  <c r="BK141" i="10"/>
  <c r="BK143" i="10"/>
  <c r="J127" i="10"/>
  <c r="BK130" i="10"/>
  <c r="J137" i="10"/>
  <c r="J158" i="10"/>
  <c r="J141" i="10"/>
  <c r="BK151" i="10"/>
  <c r="J132" i="10"/>
  <c r="J177" i="11"/>
  <c r="BK138" i="11"/>
  <c r="J162" i="11"/>
  <c r="J151" i="11"/>
  <c r="J135" i="11"/>
  <c r="BK180" i="11"/>
  <c r="J152" i="11"/>
  <c r="J142" i="11"/>
  <c r="J132" i="11"/>
  <c r="BK176" i="11"/>
  <c r="J168" i="11"/>
  <c r="J156" i="11"/>
  <c r="BK150" i="11"/>
  <c r="J187" i="11"/>
  <c r="J174" i="11"/>
  <c r="BK152" i="11"/>
  <c r="BK152" i="12"/>
  <c r="BK146" i="12"/>
  <c r="J134" i="12"/>
  <c r="J158" i="12"/>
  <c r="J148" i="12"/>
  <c r="J156" i="12"/>
  <c r="J145" i="12"/>
  <c r="J132" i="12"/>
  <c r="J142" i="12"/>
  <c r="BK125" i="12"/>
  <c r="BK340" i="2"/>
  <c r="BK334" i="2"/>
  <c r="BK301" i="2"/>
  <c r="BK249" i="2"/>
  <c r="J221" i="2"/>
  <c r="BK191" i="2"/>
  <c r="BK172" i="2"/>
  <c r="BK330" i="2"/>
  <c r="J255" i="2"/>
  <c r="J228" i="2"/>
  <c r="J186" i="2"/>
  <c r="J327" i="2"/>
  <c r="J282" i="2"/>
  <c r="J232" i="2"/>
  <c r="J202" i="2"/>
  <c r="BK170" i="2"/>
  <c r="J316" i="2"/>
  <c r="BK293" i="2"/>
  <c r="BK265" i="2"/>
  <c r="J229" i="2"/>
  <c r="BK213" i="2"/>
  <c r="BK177" i="2"/>
  <c r="J156" i="2"/>
  <c r="J312" i="2"/>
  <c r="BK282" i="2"/>
  <c r="J260" i="2"/>
  <c r="BK229" i="2"/>
  <c r="J196" i="2"/>
  <c r="BK166" i="2"/>
  <c r="J149" i="2"/>
  <c r="BK328" i="2"/>
  <c r="J288" i="2"/>
  <c r="J257" i="2"/>
  <c r="J213" i="2"/>
  <c r="BK179" i="2"/>
  <c r="J323" i="2"/>
  <c r="BK284" i="2"/>
  <c r="BK252" i="2"/>
  <c r="J206" i="2"/>
  <c r="J169" i="2"/>
  <c r="J346" i="2"/>
  <c r="BK335" i="2"/>
  <c r="BK324" i="2"/>
  <c r="BK291" i="2"/>
  <c r="BK259" i="2"/>
  <c r="J240" i="2"/>
  <c r="BK204" i="2"/>
  <c r="BK188" i="2"/>
  <c r="BK149" i="2"/>
  <c r="J141" i="2"/>
  <c r="J149" i="3"/>
  <c r="BK128" i="3"/>
  <c r="J152" i="3"/>
  <c r="J142" i="3"/>
  <c r="BK157" i="3"/>
  <c r="J145" i="3"/>
  <c r="J123" i="3"/>
  <c r="BK142" i="3"/>
  <c r="J127" i="3"/>
  <c r="BK129" i="3"/>
  <c r="J226" i="4"/>
  <c r="BK140" i="4"/>
  <c r="BK225" i="4"/>
  <c r="J214" i="4"/>
  <c r="BK171" i="4"/>
  <c r="J140" i="4"/>
  <c r="J236" i="4"/>
  <c r="BK226" i="4"/>
  <c r="J219" i="4"/>
  <c r="J211" i="4"/>
  <c r="BK196" i="4"/>
  <c r="J181" i="4"/>
  <c r="BK169" i="4"/>
  <c r="BK160" i="4"/>
  <c r="BK147" i="4"/>
  <c r="J139" i="4"/>
  <c r="BK217" i="4"/>
  <c r="BK172" i="4"/>
  <c r="J229" i="4"/>
  <c r="J198" i="4"/>
  <c r="BK161" i="4"/>
  <c r="BK131" i="4"/>
  <c r="BK143" i="4"/>
  <c r="J203" i="4"/>
  <c r="BK178" i="4"/>
  <c r="J169" i="4"/>
  <c r="BK157" i="4"/>
  <c r="J149" i="4"/>
  <c r="J133" i="4"/>
  <c r="J170" i="5"/>
  <c r="BK159" i="5"/>
  <c r="BK147" i="5"/>
  <c r="J138" i="5"/>
  <c r="J126" i="5"/>
  <c r="J167" i="5"/>
  <c r="J155" i="5"/>
  <c r="J142" i="5"/>
  <c r="J128" i="5"/>
  <c r="J130" i="5"/>
  <c r="J151" i="5"/>
  <c r="J126" i="6"/>
  <c r="J129" i="6"/>
  <c r="BK135" i="6"/>
  <c r="BK127" i="6"/>
  <c r="J121" i="6"/>
  <c r="J165" i="7"/>
  <c r="J126" i="7"/>
  <c r="J148" i="7"/>
  <c r="J158" i="7"/>
  <c r="BK139" i="7"/>
  <c r="BK133" i="7"/>
  <c r="J162" i="7"/>
  <c r="J152" i="7"/>
  <c r="BK126" i="7"/>
  <c r="J138" i="7"/>
  <c r="J156" i="8"/>
  <c r="BK139" i="8"/>
  <c r="J134" i="8"/>
  <c r="BK168" i="8"/>
  <c r="BK155" i="8"/>
  <c r="J141" i="8"/>
  <c r="BK125" i="8"/>
  <c r="J149" i="8"/>
  <c r="J171" i="8"/>
  <c r="BK161" i="8"/>
  <c r="J145" i="8"/>
  <c r="J152" i="9"/>
  <c r="BK127" i="9"/>
  <c r="BK131" i="9"/>
  <c r="BK145" i="9"/>
  <c r="BK135" i="9"/>
  <c r="J145" i="9"/>
  <c r="J142" i="9"/>
  <c r="BK138" i="9"/>
  <c r="BK153" i="10"/>
  <c r="BK183" i="11"/>
  <c r="J175" i="11"/>
  <c r="BK159" i="11"/>
  <c r="BK139" i="11"/>
  <c r="BK191" i="11"/>
  <c r="J154" i="11"/>
  <c r="J143" i="11"/>
  <c r="BK133" i="11"/>
  <c r="J188" i="11"/>
  <c r="BK172" i="11"/>
  <c r="J166" i="11"/>
  <c r="J184" i="11"/>
  <c r="J180" i="11"/>
  <c r="BK143" i="11"/>
  <c r="BK155" i="12"/>
  <c r="J144" i="12"/>
  <c r="BK126" i="12"/>
  <c r="BK149" i="12"/>
  <c r="BK128" i="12"/>
  <c r="J126" i="12"/>
  <c r="BK338" i="2"/>
  <c r="J308" i="2"/>
  <c r="J295" i="2"/>
  <c r="J263" i="2"/>
  <c r="J231" i="2"/>
  <c r="J209" i="2"/>
  <c r="J188" i="2"/>
  <c r="J340" i="2"/>
  <c r="BK320" i="2"/>
  <c r="BK254" i="2"/>
  <c r="BK206" i="2"/>
  <c r="J170" i="2"/>
  <c r="J302" i="2"/>
  <c r="BK268" i="2"/>
  <c r="J216" i="2"/>
  <c r="J182" i="2"/>
  <c r="J324" i="2"/>
  <c r="BK308" i="2"/>
  <c r="J287" i="2"/>
  <c r="BK251" i="2"/>
  <c r="J226" i="2"/>
  <c r="BK207" i="2"/>
  <c r="BK185" i="2"/>
  <c r="BK157" i="2"/>
  <c r="J318" i="2"/>
  <c r="J309" i="2"/>
  <c r="BK275" i="2"/>
  <c r="J259" i="2"/>
  <c r="BK238" i="2"/>
  <c r="BK216" i="2"/>
  <c r="BK174" i="2"/>
  <c r="J154" i="2"/>
  <c r="BK146" i="2"/>
  <c r="J292" i="2"/>
  <c r="BK264" i="2"/>
  <c r="J217" i="2"/>
  <c r="BK176" i="2"/>
  <c r="BK158" i="2"/>
  <c r="BK309" i="2"/>
  <c r="J281" i="2"/>
  <c r="J242" i="2"/>
  <c r="BK221" i="2"/>
  <c r="BK163" i="2"/>
  <c r="BK141" i="2"/>
  <c r="J338" i="2"/>
  <c r="J328" i="2"/>
  <c r="BK296" i="2"/>
  <c r="J279" i="2"/>
  <c r="J256" i="2"/>
  <c r="J218" i="2"/>
  <c r="BK198" i="2"/>
  <c r="BK162" i="2"/>
  <c r="BK147" i="2"/>
  <c r="BK154" i="3"/>
  <c r="J135" i="3"/>
  <c r="BK147" i="3"/>
  <c r="J133" i="3"/>
  <c r="J154" i="3"/>
  <c r="J140" i="3"/>
  <c r="BK144" i="3"/>
  <c r="BK134" i="3"/>
  <c r="J134" i="3"/>
  <c r="J237" i="4"/>
  <c r="BK148" i="4"/>
  <c r="BK228" i="4"/>
  <c r="J210" i="4"/>
  <c r="J179" i="4"/>
  <c r="BK141" i="4"/>
  <c r="J231" i="4"/>
  <c r="BK215" i="4"/>
  <c r="J206" i="4"/>
  <c r="J182" i="4"/>
  <c r="J168" i="4"/>
  <c r="BK156" i="4"/>
  <c r="J145" i="4"/>
  <c r="J127" i="4"/>
  <c r="J173" i="4"/>
  <c r="J225" i="4"/>
  <c r="J204" i="4"/>
  <c r="BK186" i="4"/>
  <c r="J170" i="4"/>
  <c r="J156" i="4"/>
  <c r="BK124" i="4"/>
  <c r="BK220" i="4"/>
  <c r="J208" i="4"/>
  <c r="J193" i="4"/>
  <c r="BK177" i="4"/>
  <c r="J161" i="4"/>
  <c r="J142" i="4"/>
  <c r="J129" i="4"/>
  <c r="J171" i="5"/>
  <c r="J160" i="5"/>
  <c r="BK150" i="5"/>
  <c r="BK136" i="5"/>
  <c r="J164" i="5"/>
  <c r="J157" i="5"/>
  <c r="BK148" i="5"/>
  <c r="BK134" i="5"/>
  <c r="BK143" i="5"/>
  <c r="J152" i="5"/>
  <c r="J134" i="6"/>
  <c r="J130" i="6"/>
  <c r="BK125" i="6"/>
  <c r="BK124" i="6"/>
  <c r="J140" i="7"/>
  <c r="BK165" i="7"/>
  <c r="J144" i="7"/>
  <c r="BK162" i="7"/>
  <c r="J145" i="7"/>
  <c r="BK141" i="7"/>
  <c r="J127" i="7"/>
  <c r="J166" i="7"/>
  <c r="BK151" i="7"/>
  <c r="BK140" i="7"/>
  <c r="BK152" i="7"/>
  <c r="BK166" i="8"/>
  <c r="BK136" i="8"/>
  <c r="J143" i="8"/>
  <c r="BK141" i="8"/>
  <c r="BK124" i="8"/>
  <c r="BK157" i="8"/>
  <c r="J136" i="8"/>
  <c r="BK143" i="8"/>
  <c r="J144" i="8"/>
  <c r="BK169" i="8"/>
  <c r="BK159" i="8"/>
  <c r="J133" i="8"/>
  <c r="BK146" i="9"/>
  <c r="BK152" i="9"/>
  <c r="J129" i="9"/>
  <c r="BK139" i="9"/>
  <c r="J134" i="9"/>
  <c r="BK137" i="9"/>
  <c r="J161" i="10"/>
  <c r="J144" i="10"/>
  <c r="BK156" i="10"/>
  <c r="J150" i="10"/>
  <c r="J143" i="10"/>
  <c r="BK145" i="10"/>
  <c r="BK137" i="10"/>
  <c r="BK135" i="10"/>
  <c r="BK162" i="10"/>
  <c r="BK147" i="10"/>
  <c r="J157" i="10"/>
  <c r="BK138" i="10"/>
  <c r="J130" i="10"/>
  <c r="BK161" i="11"/>
  <c r="BK140" i="11"/>
  <c r="J169" i="11"/>
  <c r="BK157" i="11"/>
  <c r="BK137" i="11"/>
  <c r="BK181" i="11"/>
  <c r="J157" i="11"/>
  <c r="J147" i="11"/>
  <c r="BK141" i="11"/>
  <c r="BK135" i="11"/>
  <c r="BK177" i="11"/>
  <c r="J170" i="11"/>
  <c r="J153" i="11"/>
  <c r="J148" i="11"/>
  <c r="BK188" i="11"/>
  <c r="BK169" i="11"/>
  <c r="J155" i="11"/>
  <c r="BK154" i="12"/>
  <c r="BK143" i="12"/>
  <c r="J125" i="12"/>
  <c r="J131" i="12"/>
  <c r="J139" i="12"/>
  <c r="BK148" i="12"/>
  <c r="J143" i="12"/>
  <c r="BK145" i="12"/>
  <c r="BK127" i="12"/>
  <c r="J337" i="2"/>
  <c r="J305" i="2"/>
  <c r="BK279" i="2"/>
  <c r="J243" i="2"/>
  <c r="J199" i="2"/>
  <c r="BK180" i="2"/>
  <c r="BK336" i="2"/>
  <c r="BK278" i="2"/>
  <c r="J225" i="2"/>
  <c r="J175" i="2"/>
  <c r="BK300" i="2"/>
  <c r="BK228" i="2"/>
  <c r="J191" i="2"/>
  <c r="BK297" i="2"/>
  <c r="J277" i="2"/>
  <c r="J227" i="2"/>
  <c r="BK201" i="2"/>
  <c r="BK160" i="2"/>
  <c r="BK311" i="2"/>
  <c r="J274" i="2"/>
  <c r="BK255" i="2"/>
  <c r="BK217" i="2"/>
  <c r="J172" i="2"/>
  <c r="BK152" i="2"/>
  <c r="J320" i="2"/>
  <c r="BK253" i="2"/>
  <c r="J201" i="2"/>
  <c r="BK169" i="2"/>
  <c r="BK314" i="2"/>
  <c r="BK274" i="2"/>
  <c r="BK234" i="2"/>
  <c r="J183" i="2"/>
  <c r="BK142" i="2"/>
  <c r="BK342" i="2"/>
  <c r="BK318" i="2"/>
  <c r="J294" i="2"/>
  <c r="J264" i="2"/>
  <c r="J252" i="2"/>
  <c r="J203" i="2"/>
  <c r="BK171" i="2"/>
  <c r="J144" i="2"/>
  <c r="J144" i="3"/>
  <c r="J157" i="3"/>
  <c r="J143" i="3"/>
  <c r="J156" i="3"/>
  <c r="J138" i="3"/>
  <c r="BK143" i="3"/>
  <c r="J125" i="3"/>
  <c r="BK127" i="3"/>
  <c r="J172" i="4"/>
  <c r="BK227" i="4"/>
  <c r="BK205" i="4"/>
  <c r="BK180" i="4"/>
  <c r="J138" i="4"/>
  <c r="BK234" i="4"/>
  <c r="J222" i="4"/>
  <c r="J207" i="4"/>
  <c r="J194" i="4"/>
  <c r="J180" i="4"/>
  <c r="J163" i="4"/>
  <c r="BK152" i="4"/>
  <c r="BK133" i="4"/>
  <c r="J212" i="4"/>
  <c r="BK125" i="4"/>
  <c r="J213" i="4"/>
  <c r="BK179" i="4"/>
  <c r="BK145" i="4"/>
  <c r="BK155" i="4"/>
  <c r="J216" i="4"/>
  <c r="BK195" i="4"/>
  <c r="BK168" i="4"/>
  <c r="J154" i="4"/>
  <c r="BK139" i="4"/>
  <c r="J159" i="5"/>
  <c r="BK166" i="5"/>
  <c r="BK149" i="5"/>
  <c r="J139" i="5"/>
  <c r="J172" i="5"/>
  <c r="BK156" i="5"/>
  <c r="J136" i="5"/>
  <c r="BK131" i="5"/>
  <c r="J147" i="5"/>
  <c r="J149" i="7"/>
  <c r="J156" i="7"/>
  <c r="BK166" i="7"/>
  <c r="J153" i="7"/>
  <c r="J133" i="7"/>
  <c r="J130" i="7"/>
  <c r="BK161" i="7"/>
  <c r="J146" i="7"/>
  <c r="BK124" i="7"/>
  <c r="BK127" i="7"/>
  <c r="J154" i="8"/>
  <c r="J124" i="8"/>
  <c r="J128" i="8"/>
  <c r="J166" i="8"/>
  <c r="BK140" i="8"/>
  <c r="BK128" i="8"/>
  <c r="J147" i="8"/>
  <c r="J168" i="8"/>
  <c r="BK149" i="8"/>
  <c r="BK129" i="8"/>
  <c r="J139" i="9"/>
  <c r="BK142" i="9"/>
  <c r="J148" i="9"/>
  <c r="J127" i="9"/>
  <c r="BK124" i="9"/>
  <c r="BK132" i="9"/>
  <c r="J344" i="2"/>
  <c r="J335" i="2"/>
  <c r="J299" i="2"/>
  <c r="J268" i="2"/>
  <c r="J233" i="2"/>
  <c r="BK205" i="2"/>
  <c r="BK184" i="2"/>
  <c r="BK341" i="2"/>
  <c r="BK302" i="2"/>
  <c r="BK250" i="2"/>
  <c r="BK202" i="2"/>
  <c r="J184" i="2"/>
  <c r="BK305" i="2"/>
  <c r="J271" i="2"/>
  <c r="BK219" i="2"/>
  <c r="BK196" i="2"/>
  <c r="J157" i="2"/>
  <c r="J311" i="2"/>
  <c r="J291" i="2"/>
  <c r="BK283" i="2"/>
  <c r="J245" i="2"/>
  <c r="J220" i="2"/>
  <c r="BK195" i="2"/>
  <c r="J171" i="2"/>
  <c r="BK154" i="2"/>
  <c r="J315" i="2"/>
  <c r="BK286" i="2"/>
  <c r="J265" i="2"/>
  <c r="J244" i="2"/>
  <c r="J224" i="2"/>
  <c r="BK189" i="2"/>
  <c r="BK161" i="2"/>
  <c r="BK140" i="2"/>
  <c r="J296" i="2"/>
  <c r="J267" i="2"/>
  <c r="J249" i="2"/>
  <c r="J210" i="2"/>
  <c r="J181" i="2"/>
  <c r="BK325" i="2"/>
  <c r="J275" i="2"/>
  <c r="BK241" i="2"/>
  <c r="BK203" i="2"/>
  <c r="BK148" i="2"/>
  <c r="J336" i="2"/>
  <c r="J310" i="2"/>
  <c r="BK290" i="2"/>
  <c r="BK261" i="2"/>
  <c r="J246" i="2"/>
  <c r="J208" i="2"/>
  <c r="J177" i="2"/>
  <c r="J150" i="2"/>
  <c r="J161" i="3"/>
  <c r="BK150" i="3"/>
  <c r="BK161" i="3"/>
  <c r="BK151" i="3"/>
  <c r="BK136" i="3"/>
  <c r="J124" i="3"/>
  <c r="J150" i="3"/>
  <c r="BK125" i="3"/>
  <c r="J136" i="3"/>
  <c r="BK124" i="3"/>
  <c r="BK231" i="4"/>
  <c r="J144" i="4"/>
  <c r="J224" i="4"/>
  <c r="BK211" i="4"/>
  <c r="J186" i="4"/>
  <c r="J143" i="4"/>
  <c r="J235" i="4"/>
  <c r="BK224" i="4"/>
  <c r="J218" i="4"/>
  <c r="J209" i="4"/>
  <c r="BK201" i="4"/>
  <c r="BK188" i="4"/>
  <c r="J175" i="4"/>
  <c r="J158" i="4"/>
  <c r="BK149" i="4"/>
  <c r="J141" i="4"/>
  <c r="BK235" i="4"/>
  <c r="J167" i="4"/>
  <c r="J227" i="4"/>
  <c r="J191" i="4"/>
  <c r="J171" i="4"/>
  <c r="J157" i="4"/>
  <c r="BK164" i="4"/>
  <c r="BK219" i="4"/>
  <c r="BK204" i="4"/>
  <c r="BK194" i="4"/>
  <c r="J176" i="4"/>
  <c r="BK166" i="4"/>
  <c r="J153" i="4"/>
  <c r="BK135" i="4"/>
  <c r="J125" i="4"/>
  <c r="J168" i="5"/>
  <c r="BK157" i="5"/>
  <c r="BK144" i="5"/>
  <c r="J127" i="5"/>
  <c r="J165" i="5"/>
  <c r="BK154" i="5"/>
  <c r="BK140" i="5"/>
  <c r="BK164" i="5"/>
  <c r="BK168" i="5"/>
  <c r="J146" i="5"/>
  <c r="BK133" i="6"/>
  <c r="J127" i="6"/>
  <c r="BK131" i="6"/>
  <c r="J123" i="6"/>
  <c r="J129" i="7"/>
  <c r="BK158" i="7"/>
  <c r="BK143" i="7"/>
  <c r="J161" i="7"/>
  <c r="BK142" i="7"/>
  <c r="J147" i="7"/>
  <c r="J167" i="7"/>
  <c r="BK149" i="7"/>
  <c r="BK128" i="7"/>
  <c r="J137" i="7"/>
  <c r="J162" i="8"/>
  <c r="J157" i="8"/>
  <c r="J153" i="8"/>
  <c r="J159" i="8"/>
  <c r="BK137" i="8"/>
  <c r="J130" i="8"/>
  <c r="J125" i="8"/>
  <c r="BK145" i="8"/>
  <c r="BK170" i="8"/>
  <c r="BK151" i="8"/>
  <c r="J132" i="8"/>
  <c r="J150" i="9"/>
  <c r="J153" i="9"/>
  <c r="J135" i="9"/>
  <c r="J138" i="9"/>
  <c r="J146" i="9"/>
  <c r="J125" i="9"/>
  <c r="J126" i="9"/>
  <c r="BK163" i="10"/>
  <c r="BK164" i="10"/>
  <c r="BK161" i="10"/>
  <c r="BK154" i="10"/>
  <c r="BK133" i="10"/>
  <c r="J165" i="10"/>
  <c r="J138" i="10"/>
  <c r="BK139" i="10"/>
  <c r="J163" i="10"/>
  <c r="J152" i="10"/>
  <c r="J139" i="10"/>
  <c r="J153" i="10"/>
  <c r="BK134" i="10"/>
  <c r="J159" i="11"/>
  <c r="J189" i="11"/>
  <c r="J161" i="11"/>
  <c r="BK144" i="11"/>
  <c r="BK134" i="11"/>
  <c r="BK164" i="11"/>
  <c r="J150" i="11"/>
  <c r="J139" i="11"/>
  <c r="J186" i="11"/>
  <c r="BK171" i="11"/>
  <c r="J164" i="11"/>
  <c r="BK154" i="11"/>
  <c r="BK189" i="11"/>
  <c r="BK163" i="11"/>
  <c r="BK153" i="12"/>
  <c r="BK139" i="12"/>
  <c r="J127" i="12"/>
  <c r="J154" i="12"/>
  <c r="BK132" i="12"/>
  <c r="BK134" i="12"/>
  <c r="J136" i="12"/>
  <c r="J152" i="12"/>
  <c r="BK348" i="2"/>
  <c r="BK306" i="2"/>
  <c r="J285" i="2"/>
  <c r="BK267" i="2"/>
  <c r="BK224" i="2"/>
  <c r="J192" i="2"/>
  <c r="BK173" i="2"/>
  <c r="J321" i="2"/>
  <c r="J253" i="2"/>
  <c r="BK208" i="2"/>
  <c r="J194" i="2"/>
  <c r="J158" i="2"/>
  <c r="J278" i="2"/>
  <c r="BK220" i="2"/>
  <c r="J187" i="2"/>
  <c r="J314" i="2"/>
  <c r="J304" i="2"/>
  <c r="BK269" i="2"/>
  <c r="BK243" i="2"/>
  <c r="BK210" i="2"/>
  <c r="BK186" i="2"/>
  <c r="BK164" i="2"/>
  <c r="BK316" i="2"/>
  <c r="BK307" i="2"/>
  <c r="BK263" i="2"/>
  <c r="BK236" i="2"/>
  <c r="BK200" i="2"/>
  <c r="BK175" i="2"/>
  <c r="J164" i="2"/>
  <c r="J142" i="2"/>
  <c r="J313" i="2"/>
  <c r="J284" i="2"/>
  <c r="J250" i="2"/>
  <c r="BK211" i="2"/>
  <c r="BK192" i="2"/>
  <c r="J159" i="2"/>
  <c r="BK298" i="2"/>
  <c r="J276" i="2"/>
  <c r="J238" i="2"/>
  <c r="J189" i="2"/>
  <c r="BK150" i="2"/>
  <c r="J348" i="2"/>
  <c r="J341" i="2"/>
  <c r="J325" i="2"/>
  <c r="BK303" i="2"/>
  <c r="BK287" i="2"/>
  <c r="J269" i="2"/>
  <c r="BK222" i="2"/>
  <c r="BK197" i="2"/>
  <c r="BK155" i="2"/>
  <c r="J146" i="2"/>
  <c r="BK155" i="3"/>
  <c r="J128" i="3"/>
  <c r="J153" i="3"/>
  <c r="BK139" i="3"/>
  <c r="BK158" i="3"/>
  <c r="J151" i="3"/>
  <c r="BK149" i="3"/>
  <c r="J141" i="3"/>
  <c r="J130" i="3"/>
  <c r="BK123" i="3"/>
  <c r="J196" i="4"/>
  <c r="BK238" i="4"/>
  <c r="BK222" i="4"/>
  <c r="J199" i="4"/>
  <c r="BK167" i="4"/>
  <c r="J136" i="4"/>
  <c r="J230" i="4"/>
  <c r="BK216" i="4"/>
  <c r="BK203" i="4"/>
  <c r="BK193" i="4"/>
  <c r="J174" i="4"/>
  <c r="BK159" i="4"/>
  <c r="BK146" i="4"/>
  <c r="BK136" i="4"/>
  <c r="BK236" i="4"/>
  <c r="J187" i="4"/>
  <c r="J232" i="4"/>
  <c r="BK207" i="4"/>
  <c r="BK184" i="4"/>
  <c r="J160" i="4"/>
  <c r="J135" i="4"/>
  <c r="J162" i="4"/>
  <c r="J217" i="4"/>
  <c r="J201" i="4"/>
  <c r="J190" i="4"/>
  <c r="BK175" i="4"/>
  <c r="J165" i="4"/>
  <c r="J151" i="4"/>
  <c r="BK132" i="4"/>
  <c r="BK169" i="5"/>
  <c r="J162" i="5"/>
  <c r="BK152" i="5"/>
  <c r="J140" i="5"/>
  <c r="BK130" i="5"/>
  <c r="BK162" i="5"/>
  <c r="BK151" i="5"/>
  <c r="BK141" i="5"/>
  <c r="J166" i="5"/>
  <c r="BK128" i="5"/>
  <c r="J144" i="5"/>
  <c r="J132" i="5"/>
  <c r="BK126" i="5"/>
  <c r="J132" i="6"/>
  <c r="J135" i="6"/>
  <c r="J131" i="6"/>
  <c r="J124" i="6"/>
  <c r="BK130" i="6"/>
  <c r="J122" i="6"/>
  <c r="BK136" i="7"/>
  <c r="BK130" i="7"/>
  <c r="J151" i="7"/>
  <c r="BK156" i="7"/>
  <c r="BK138" i="7"/>
  <c r="J135" i="7"/>
  <c r="BK132" i="7"/>
  <c r="BK160" i="7"/>
  <c r="BK145" i="7"/>
  <c r="BK125" i="7"/>
  <c r="J139" i="7"/>
  <c r="J170" i="8"/>
  <c r="BK146" i="8"/>
  <c r="BK154" i="8"/>
  <c r="J142" i="8"/>
  <c r="J169" i="8"/>
  <c r="J158" i="8"/>
  <c r="BK144" i="8"/>
  <c r="BK132" i="8"/>
  <c r="BK156" i="8"/>
  <c r="BK130" i="8"/>
  <c r="BK160" i="8"/>
  <c r="J138" i="8"/>
  <c r="J127" i="8"/>
  <c r="BK133" i="9"/>
  <c r="J124" i="9"/>
  <c r="BK153" i="9"/>
  <c r="J136" i="9"/>
  <c r="BK148" i="9"/>
  <c r="J130" i="9"/>
  <c r="BK136" i="9"/>
  <c r="BK125" i="9"/>
  <c r="J128" i="10"/>
  <c r="BK155" i="10"/>
  <c r="BK158" i="10"/>
  <c r="J151" i="10"/>
  <c r="J145" i="10"/>
  <c r="J164" i="10"/>
  <c r="J135" i="10"/>
  <c r="BK128" i="10"/>
  <c r="J133" i="10"/>
  <c r="BK148" i="10"/>
  <c r="J162" i="10"/>
  <c r="BK142" i="10"/>
  <c r="J129" i="10"/>
  <c r="BK148" i="11"/>
  <c r="BK187" i="11"/>
  <c r="J160" i="11"/>
  <c r="BK142" i="11"/>
  <c r="J131" i="11"/>
  <c r="BK166" i="11"/>
  <c r="BK151" i="11"/>
  <c r="J140" i="11"/>
  <c r="BK131" i="11"/>
  <c r="BK184" i="11"/>
  <c r="J173" i="11"/>
  <c r="J134" i="11"/>
  <c r="BK168" i="11"/>
  <c r="BK186" i="11"/>
  <c r="BK173" i="11"/>
  <c r="BK132" i="11"/>
  <c r="BK150" i="12"/>
  <c r="BK142" i="12"/>
  <c r="J129" i="12"/>
  <c r="BK151" i="12"/>
  <c r="J146" i="12"/>
  <c r="J157" i="12"/>
  <c r="BK136" i="12"/>
  <c r="J137" i="12"/>
  <c r="J153" i="12"/>
  <c r="BK143" i="2" l="1"/>
  <c r="J143" i="2" s="1"/>
  <c r="J99" i="2" s="1"/>
  <c r="P153" i="2"/>
  <c r="T153" i="2"/>
  <c r="T215" i="2"/>
  <c r="BK230" i="2"/>
  <c r="J230" i="2"/>
  <c r="J105" i="2" s="1"/>
  <c r="T237" i="2"/>
  <c r="T262" i="2"/>
  <c r="T266" i="2"/>
  <c r="P289" i="2"/>
  <c r="R319" i="2"/>
  <c r="R339" i="2"/>
  <c r="T122" i="3"/>
  <c r="P159" i="3"/>
  <c r="BK200" i="4"/>
  <c r="J200" i="4" s="1"/>
  <c r="J101" i="4" s="1"/>
  <c r="T125" i="5"/>
  <c r="BK133" i="5"/>
  <c r="J133" i="5"/>
  <c r="J100" i="5"/>
  <c r="T133" i="5"/>
  <c r="T137" i="5"/>
  <c r="R158" i="5"/>
  <c r="R134" i="7"/>
  <c r="R152" i="8"/>
  <c r="P143" i="9"/>
  <c r="BK126" i="10"/>
  <c r="J126" i="10"/>
  <c r="J98" i="10" s="1"/>
  <c r="R140" i="10"/>
  <c r="R123" i="4"/>
  <c r="R192" i="4"/>
  <c r="R122" i="4" s="1"/>
  <c r="P197" i="4"/>
  <c r="P125" i="5"/>
  <c r="P145" i="5"/>
  <c r="R123" i="7"/>
  <c r="BK159" i="7"/>
  <c r="J159" i="7"/>
  <c r="J101" i="7"/>
  <c r="T152" i="8"/>
  <c r="R149" i="9"/>
  <c r="P136" i="10"/>
  <c r="P160" i="10"/>
  <c r="P159" i="10" s="1"/>
  <c r="BK167" i="11"/>
  <c r="J167" i="11"/>
  <c r="J103" i="11"/>
  <c r="R139" i="2"/>
  <c r="P143" i="2"/>
  <c r="T178" i="2"/>
  <c r="T138" i="2" s="1"/>
  <c r="R223" i="2"/>
  <c r="R237" i="2"/>
  <c r="R262" i="2"/>
  <c r="P272" i="2"/>
  <c r="T289" i="2"/>
  <c r="R331" i="2"/>
  <c r="P339" i="2"/>
  <c r="BK345" i="2"/>
  <c r="J345" i="2"/>
  <c r="J117" i="2" s="1"/>
  <c r="P122" i="3"/>
  <c r="T137" i="3"/>
  <c r="BK123" i="4"/>
  <c r="P192" i="4"/>
  <c r="R197" i="4"/>
  <c r="BK158" i="5"/>
  <c r="J158" i="5"/>
  <c r="J103" i="5" s="1"/>
  <c r="T120" i="6"/>
  <c r="T119" i="6"/>
  <c r="T118" i="6"/>
  <c r="BK134" i="7"/>
  <c r="J134" i="7" s="1"/>
  <c r="J100" i="7" s="1"/>
  <c r="BK123" i="8"/>
  <c r="J123" i="8" s="1"/>
  <c r="J98" i="8" s="1"/>
  <c r="P167" i="8"/>
  <c r="T149" i="9"/>
  <c r="T136" i="10"/>
  <c r="R129" i="11"/>
  <c r="BK158" i="11"/>
  <c r="J158" i="11"/>
  <c r="J101" i="11" s="1"/>
  <c r="R182" i="11"/>
  <c r="BK139" i="2"/>
  <c r="J139" i="2"/>
  <c r="J98" i="2" s="1"/>
  <c r="R143" i="2"/>
  <c r="P178" i="2"/>
  <c r="P138" i="2" s="1"/>
  <c r="BK215" i="2"/>
  <c r="J215" i="2" s="1"/>
  <c r="J103" i="2" s="1"/>
  <c r="T223" i="2"/>
  <c r="P237" i="2"/>
  <c r="BK272" i="2"/>
  <c r="J272" i="2" s="1"/>
  <c r="J110" i="2" s="1"/>
  <c r="R289" i="2"/>
  <c r="P319" i="2"/>
  <c r="BK339" i="2"/>
  <c r="J339" i="2"/>
  <c r="J115" i="2"/>
  <c r="P137" i="3"/>
  <c r="P121" i="3" s="1"/>
  <c r="P120" i="3" s="1"/>
  <c r="AU96" i="1" s="1"/>
  <c r="BK159" i="3"/>
  <c r="J159" i="3"/>
  <c r="J100" i="3"/>
  <c r="P123" i="4"/>
  <c r="P122" i="4" s="1"/>
  <c r="P121" i="4" s="1"/>
  <c r="AU97" i="1" s="1"/>
  <c r="P200" i="4"/>
  <c r="BK125" i="5"/>
  <c r="R129" i="5"/>
  <c r="BK137" i="5"/>
  <c r="J137" i="5"/>
  <c r="J101" i="5" s="1"/>
  <c r="R137" i="5"/>
  <c r="P158" i="5"/>
  <c r="P123" i="7"/>
  <c r="P131" i="7"/>
  <c r="T131" i="7"/>
  <c r="R159" i="7"/>
  <c r="P152" i="8"/>
  <c r="P149" i="9"/>
  <c r="R146" i="10"/>
  <c r="R149" i="11"/>
  <c r="R179" i="11"/>
  <c r="T139" i="2"/>
  <c r="T143" i="2"/>
  <c r="R178" i="2"/>
  <c r="BK223" i="2"/>
  <c r="J223" i="2" s="1"/>
  <c r="J104" i="2" s="1"/>
  <c r="P230" i="2"/>
  <c r="T230" i="2"/>
  <c r="BK262" i="2"/>
  <c r="J262" i="2"/>
  <c r="J108" i="2"/>
  <c r="BK266" i="2"/>
  <c r="J266" i="2" s="1"/>
  <c r="J109" i="2" s="1"/>
  <c r="R266" i="2"/>
  <c r="BK289" i="2"/>
  <c r="J289" i="2"/>
  <c r="J111" i="2"/>
  <c r="T319" i="2"/>
  <c r="T331" i="2"/>
  <c r="P345" i="2"/>
  <c r="BK137" i="3"/>
  <c r="BK121" i="3" s="1"/>
  <c r="J121" i="3" s="1"/>
  <c r="J97" i="3" s="1"/>
  <c r="J137" i="3"/>
  <c r="J99" i="3" s="1"/>
  <c r="R159" i="3"/>
  <c r="T200" i="4"/>
  <c r="P129" i="5"/>
  <c r="R145" i="5"/>
  <c r="P120" i="6"/>
  <c r="P119" i="6"/>
  <c r="P118" i="6"/>
  <c r="AU99" i="1" s="1"/>
  <c r="T134" i="7"/>
  <c r="T123" i="8"/>
  <c r="T122" i="8"/>
  <c r="T121" i="8" s="1"/>
  <c r="T167" i="8"/>
  <c r="T123" i="9"/>
  <c r="R143" i="9"/>
  <c r="T126" i="10"/>
  <c r="R131" i="10"/>
  <c r="R136" i="10"/>
  <c r="P146" i="10"/>
  <c r="T160" i="10"/>
  <c r="T159" i="10" s="1"/>
  <c r="BK129" i="11"/>
  <c r="J129" i="11" s="1"/>
  <c r="J98" i="11" s="1"/>
  <c r="P145" i="11"/>
  <c r="T145" i="11"/>
  <c r="T158" i="11"/>
  <c r="R167" i="11"/>
  <c r="P179" i="11"/>
  <c r="T182" i="11"/>
  <c r="T185" i="11"/>
  <c r="BK124" i="12"/>
  <c r="T124" i="12"/>
  <c r="T123" i="12" s="1"/>
  <c r="T130" i="12"/>
  <c r="P139" i="2"/>
  <c r="R153" i="2"/>
  <c r="R215" i="2"/>
  <c r="R230" i="2"/>
  <c r="T272" i="2"/>
  <c r="BK331" i="2"/>
  <c r="J331" i="2"/>
  <c r="J114" i="2"/>
  <c r="R345" i="2"/>
  <c r="R122" i="3"/>
  <c r="T159" i="3"/>
  <c r="R200" i="4"/>
  <c r="R125" i="5"/>
  <c r="T129" i="5"/>
  <c r="R133" i="5"/>
  <c r="P137" i="5"/>
  <c r="T145" i="5"/>
  <c r="T123" i="7"/>
  <c r="R131" i="7"/>
  <c r="P159" i="7"/>
  <c r="R123" i="8"/>
  <c r="R122" i="8" s="1"/>
  <c r="R121" i="8" s="1"/>
  <c r="R167" i="8"/>
  <c r="BK123" i="9"/>
  <c r="BK122" i="9" s="1"/>
  <c r="BK143" i="9"/>
  <c r="J143" i="9" s="1"/>
  <c r="J99" i="9" s="1"/>
  <c r="P126" i="10"/>
  <c r="T131" i="10"/>
  <c r="BK140" i="10"/>
  <c r="J140" i="10" s="1"/>
  <c r="J101" i="10" s="1"/>
  <c r="T140" i="10"/>
  <c r="R160" i="10"/>
  <c r="R159" i="10"/>
  <c r="P129" i="11"/>
  <c r="BK149" i="11"/>
  <c r="J149" i="11" s="1"/>
  <c r="J100" i="11" s="1"/>
  <c r="P158" i="11"/>
  <c r="P182" i="11"/>
  <c r="R185" i="11"/>
  <c r="BK130" i="12"/>
  <c r="J130" i="12"/>
  <c r="J99" i="12"/>
  <c r="P141" i="12"/>
  <c r="P140" i="12" s="1"/>
  <c r="P122" i="12" s="1"/>
  <c r="AU105" i="1" s="1"/>
  <c r="R120" i="6"/>
  <c r="R119" i="6"/>
  <c r="R118" i="6" s="1"/>
  <c r="BK131" i="7"/>
  <c r="J131" i="7"/>
  <c r="J99" i="7"/>
  <c r="T159" i="7"/>
  <c r="BK152" i="8"/>
  <c r="J152" i="8"/>
  <c r="J99" i="8"/>
  <c r="BK167" i="8"/>
  <c r="J167" i="8"/>
  <c r="J101" i="8"/>
  <c r="R123" i="9"/>
  <c r="R122" i="9" s="1"/>
  <c r="R121" i="9" s="1"/>
  <c r="BK149" i="9"/>
  <c r="J149" i="9"/>
  <c r="J101" i="9" s="1"/>
  <c r="R126" i="10"/>
  <c r="R125" i="10"/>
  <c r="R124" i="10"/>
  <c r="BK131" i="10"/>
  <c r="J131" i="10" s="1"/>
  <c r="J99" i="10" s="1"/>
  <c r="BK136" i="10"/>
  <c r="J136" i="10" s="1"/>
  <c r="J100" i="10" s="1"/>
  <c r="BK146" i="10"/>
  <c r="J146" i="10"/>
  <c r="J102" i="10" s="1"/>
  <c r="BK160" i="10"/>
  <c r="J160" i="10"/>
  <c r="J104" i="10"/>
  <c r="BK145" i="11"/>
  <c r="J145" i="11"/>
  <c r="J99" i="11"/>
  <c r="P149" i="11"/>
  <c r="R158" i="11"/>
  <c r="P167" i="11"/>
  <c r="BK179" i="11"/>
  <c r="J179" i="11"/>
  <c r="J105" i="11" s="1"/>
  <c r="BK182" i="11"/>
  <c r="J182" i="11"/>
  <c r="J106" i="11"/>
  <c r="P185" i="11"/>
  <c r="P124" i="12"/>
  <c r="P123" i="12"/>
  <c r="P130" i="12"/>
  <c r="BK141" i="12"/>
  <c r="J141" i="12"/>
  <c r="J102" i="12" s="1"/>
  <c r="R141" i="12"/>
  <c r="R140" i="12"/>
  <c r="BK153" i="2"/>
  <c r="J153" i="2" s="1"/>
  <c r="J100" i="2" s="1"/>
  <c r="BK178" i="2"/>
  <c r="J178" i="2"/>
  <c r="J101" i="2" s="1"/>
  <c r="P215" i="2"/>
  <c r="P223" i="2"/>
  <c r="BK237" i="2"/>
  <c r="J237" i="2" s="1"/>
  <c r="J107" i="2" s="1"/>
  <c r="P262" i="2"/>
  <c r="P266" i="2"/>
  <c r="R272" i="2"/>
  <c r="BK319" i="2"/>
  <c r="J319" i="2"/>
  <c r="J112" i="2"/>
  <c r="P331" i="2"/>
  <c r="T339" i="2"/>
  <c r="T345" i="2"/>
  <c r="BK122" i="3"/>
  <c r="J122" i="3" s="1"/>
  <c r="J98" i="3" s="1"/>
  <c r="R137" i="3"/>
  <c r="T123" i="4"/>
  <c r="T122" i="4" s="1"/>
  <c r="T121" i="4" s="1"/>
  <c r="BK192" i="4"/>
  <c r="J192" i="4"/>
  <c r="J99" i="4" s="1"/>
  <c r="T192" i="4"/>
  <c r="BK197" i="4"/>
  <c r="J197" i="4"/>
  <c r="J100" i="4" s="1"/>
  <c r="T197" i="4"/>
  <c r="BK129" i="5"/>
  <c r="J129" i="5"/>
  <c r="J99" i="5" s="1"/>
  <c r="P133" i="5"/>
  <c r="BK145" i="5"/>
  <c r="J145" i="5"/>
  <c r="J102" i="5" s="1"/>
  <c r="T158" i="5"/>
  <c r="BK120" i="6"/>
  <c r="J120" i="6"/>
  <c r="J98" i="6" s="1"/>
  <c r="BK123" i="7"/>
  <c r="J123" i="7"/>
  <c r="J98" i="7"/>
  <c r="P134" i="7"/>
  <c r="P123" i="8"/>
  <c r="P122" i="8"/>
  <c r="P121" i="8"/>
  <c r="AU101" i="1" s="1"/>
  <c r="P123" i="9"/>
  <c r="P122" i="9"/>
  <c r="P121" i="9"/>
  <c r="AU102" i="1" s="1"/>
  <c r="T143" i="9"/>
  <c r="P131" i="10"/>
  <c r="P140" i="10"/>
  <c r="T146" i="10"/>
  <c r="T129" i="11"/>
  <c r="T128" i="11"/>
  <c r="R145" i="11"/>
  <c r="T149" i="11"/>
  <c r="T167" i="11"/>
  <c r="T179" i="11"/>
  <c r="T178" i="11" s="1"/>
  <c r="T127" i="11" s="1"/>
  <c r="BK185" i="11"/>
  <c r="J185" i="11"/>
  <c r="J107" i="11"/>
  <c r="R124" i="12"/>
  <c r="R130" i="12"/>
  <c r="T141" i="12"/>
  <c r="T140" i="12"/>
  <c r="BK329" i="2"/>
  <c r="J329" i="2" s="1"/>
  <c r="J113" i="2" s="1"/>
  <c r="BK343" i="2"/>
  <c r="J343" i="2" s="1"/>
  <c r="J116" i="2" s="1"/>
  <c r="BK165" i="8"/>
  <c r="J165" i="8"/>
  <c r="J100" i="8" s="1"/>
  <c r="BK235" i="2"/>
  <c r="J235" i="2"/>
  <c r="J106" i="2"/>
  <c r="BK138" i="12"/>
  <c r="J138" i="12"/>
  <c r="J100" i="12"/>
  <c r="BK147" i="9"/>
  <c r="J147" i="9" s="1"/>
  <c r="J100" i="9" s="1"/>
  <c r="BK165" i="11"/>
  <c r="J165" i="11"/>
  <c r="J102" i="11" s="1"/>
  <c r="J89" i="12"/>
  <c r="BF136" i="12"/>
  <c r="BF137" i="12"/>
  <c r="BF148" i="12"/>
  <c r="BF149" i="12"/>
  <c r="BF150" i="12"/>
  <c r="BF131" i="12"/>
  <c r="BF143" i="12"/>
  <c r="BF126" i="12"/>
  <c r="BF128" i="12"/>
  <c r="BF132" i="12"/>
  <c r="BF134" i="12"/>
  <c r="E112" i="12"/>
  <c r="BF127" i="12"/>
  <c r="BF144" i="12"/>
  <c r="BF146" i="12"/>
  <c r="BF147" i="12"/>
  <c r="F92" i="12"/>
  <c r="BF155" i="12"/>
  <c r="BF158" i="12"/>
  <c r="BF152" i="12"/>
  <c r="BF133" i="12"/>
  <c r="BF156" i="12"/>
  <c r="BF125" i="12"/>
  <c r="BF129" i="12"/>
  <c r="BF135" i="12"/>
  <c r="BF139" i="12"/>
  <c r="BF142" i="12"/>
  <c r="BF145" i="12"/>
  <c r="BF151" i="12"/>
  <c r="BF153" i="12"/>
  <c r="BF154" i="12"/>
  <c r="BF157" i="12"/>
  <c r="BK159" i="10"/>
  <c r="J159" i="10" s="1"/>
  <c r="J103" i="10" s="1"/>
  <c r="BF148" i="11"/>
  <c r="BF153" i="11"/>
  <c r="BF164" i="11"/>
  <c r="BF170" i="11"/>
  <c r="BF184" i="11"/>
  <c r="BF189" i="11"/>
  <c r="E117" i="11"/>
  <c r="BF133" i="11"/>
  <c r="BF168" i="11"/>
  <c r="BF177" i="11"/>
  <c r="BF181" i="11"/>
  <c r="BF187" i="11"/>
  <c r="BF137" i="11"/>
  <c r="BF171" i="11"/>
  <c r="BF141" i="11"/>
  <c r="BF146" i="11"/>
  <c r="BF160" i="11"/>
  <c r="BF163" i="11"/>
  <c r="BF172" i="11"/>
  <c r="BF191" i="11"/>
  <c r="J89" i="11"/>
  <c r="BF135" i="11"/>
  <c r="BF143" i="11"/>
  <c r="BF152" i="11"/>
  <c r="BF169" i="11"/>
  <c r="BF183" i="11"/>
  <c r="BF186" i="11"/>
  <c r="BF188" i="11"/>
  <c r="F124" i="11"/>
  <c r="BF131" i="11"/>
  <c r="BF136" i="11"/>
  <c r="BF138" i="11"/>
  <c r="BF139" i="11"/>
  <c r="BF140" i="11"/>
  <c r="BF142" i="11"/>
  <c r="BF147" i="11"/>
  <c r="BF154" i="11"/>
  <c r="BF156" i="11"/>
  <c r="BF159" i="11"/>
  <c r="BF174" i="11"/>
  <c r="BF175" i="11"/>
  <c r="BF176" i="11"/>
  <c r="BF190" i="11"/>
  <c r="BF130" i="11"/>
  <c r="BF134" i="11"/>
  <c r="BF150" i="11"/>
  <c r="BF155" i="11"/>
  <c r="BF161" i="11"/>
  <c r="BF162" i="11"/>
  <c r="BF166" i="11"/>
  <c r="BF180" i="11"/>
  <c r="BF132" i="11"/>
  <c r="BF144" i="11"/>
  <c r="BF151" i="11"/>
  <c r="BF157" i="11"/>
  <c r="BF173" i="11"/>
  <c r="J123" i="9"/>
  <c r="J98" i="9"/>
  <c r="J89" i="10"/>
  <c r="BF129" i="10"/>
  <c r="BF141" i="10"/>
  <c r="BF144" i="10"/>
  <c r="BF150" i="10"/>
  <c r="BF154" i="10"/>
  <c r="BF156" i="10"/>
  <c r="BF161" i="10"/>
  <c r="E85" i="10"/>
  <c r="BF135" i="10"/>
  <c r="BF163" i="10"/>
  <c r="BF147" i="10"/>
  <c r="BF143" i="10"/>
  <c r="F92" i="10"/>
  <c r="BF127" i="10"/>
  <c r="BF133" i="10"/>
  <c r="BF138" i="10"/>
  <c r="BF139" i="10"/>
  <c r="BF151" i="10"/>
  <c r="BF153" i="10"/>
  <c r="BF128" i="10"/>
  <c r="BF149" i="10"/>
  <c r="BF155" i="10"/>
  <c r="BF158" i="10"/>
  <c r="BF162" i="10"/>
  <c r="BF145" i="10"/>
  <c r="BF148" i="10"/>
  <c r="BF157" i="10"/>
  <c r="BF165" i="10"/>
  <c r="BF130" i="10"/>
  <c r="BF132" i="10"/>
  <c r="BF134" i="10"/>
  <c r="BF137" i="10"/>
  <c r="BF142" i="10"/>
  <c r="BF152" i="10"/>
  <c r="BF164" i="10"/>
  <c r="F92" i="9"/>
  <c r="BF129" i="9"/>
  <c r="BF134" i="9"/>
  <c r="BF124" i="9"/>
  <c r="BF128" i="9"/>
  <c r="E85" i="9"/>
  <c r="BF127" i="9"/>
  <c r="BF132" i="9"/>
  <c r="BF133" i="9"/>
  <c r="BF144" i="9"/>
  <c r="J115" i="9"/>
  <c r="BF138" i="9"/>
  <c r="BF140" i="9"/>
  <c r="BF142" i="9"/>
  <c r="BF148" i="9"/>
  <c r="BF151" i="9"/>
  <c r="BF152" i="9"/>
  <c r="BF153" i="9"/>
  <c r="BF136" i="9"/>
  <c r="BF137" i="9"/>
  <c r="BF139" i="9"/>
  <c r="BF135" i="9"/>
  <c r="BF146" i="9"/>
  <c r="BF125" i="9"/>
  <c r="BF126" i="9"/>
  <c r="BF130" i="9"/>
  <c r="BF131" i="9"/>
  <c r="BF141" i="9"/>
  <c r="BF145" i="9"/>
  <c r="BF150" i="9"/>
  <c r="J115" i="8"/>
  <c r="F118" i="8"/>
  <c r="BF140" i="8"/>
  <c r="BF141" i="8"/>
  <c r="BF142" i="8"/>
  <c r="BF147" i="8"/>
  <c r="BF153" i="8"/>
  <c r="BF166" i="8"/>
  <c r="BF168" i="8"/>
  <c r="BF170" i="8"/>
  <c r="BF171" i="8"/>
  <c r="E85" i="8"/>
  <c r="BF124" i="8"/>
  <c r="BF135" i="8"/>
  <c r="BF151" i="8"/>
  <c r="BF160" i="8"/>
  <c r="BF126" i="8"/>
  <c r="BF161" i="8"/>
  <c r="BF127" i="8"/>
  <c r="BF136" i="8"/>
  <c r="BF143" i="8"/>
  <c r="BF145" i="8"/>
  <c r="BF148" i="8"/>
  <c r="BF156" i="8"/>
  <c r="BF162" i="8"/>
  <c r="BF125" i="8"/>
  <c r="BF144" i="8"/>
  <c r="BF146" i="8"/>
  <c r="BF149" i="8"/>
  <c r="BF154" i="8"/>
  <c r="BF155" i="8"/>
  <c r="BF158" i="8"/>
  <c r="BF131" i="8"/>
  <c r="BF137" i="8"/>
  <c r="BF163" i="8"/>
  <c r="BF128" i="8"/>
  <c r="BF129" i="8"/>
  <c r="BF133" i="8"/>
  <c r="BF134" i="8"/>
  <c r="BF164" i="8"/>
  <c r="BF169" i="8"/>
  <c r="BF130" i="8"/>
  <c r="BF132" i="8"/>
  <c r="BF138" i="8"/>
  <c r="BF139" i="8"/>
  <c r="BF150" i="8"/>
  <c r="BF157" i="8"/>
  <c r="BF159" i="8"/>
  <c r="J89" i="7"/>
  <c r="BF130" i="7"/>
  <c r="BF133" i="7"/>
  <c r="BF135" i="7"/>
  <c r="BF143" i="7"/>
  <c r="BF166" i="7"/>
  <c r="BF167" i="7"/>
  <c r="E111" i="7"/>
  <c r="BF124" i="7"/>
  <c r="BF125" i="7"/>
  <c r="BF127" i="7"/>
  <c r="BF129" i="7"/>
  <c r="BF147" i="7"/>
  <c r="BF148" i="7"/>
  <c r="BF153" i="7"/>
  <c r="BF155" i="7"/>
  <c r="BF156" i="7"/>
  <c r="BF162" i="7"/>
  <c r="BF163" i="7"/>
  <c r="BF165" i="7"/>
  <c r="BF158" i="7"/>
  <c r="BF137" i="7"/>
  <c r="BF149" i="7"/>
  <c r="BK119" i="6"/>
  <c r="J119" i="6" s="1"/>
  <c r="J97" i="6" s="1"/>
  <c r="F92" i="7"/>
  <c r="BF126" i="7"/>
  <c r="BF132" i="7"/>
  <c r="BF136" i="7"/>
  <c r="BF140" i="7"/>
  <c r="BF151" i="7"/>
  <c r="BF157" i="7"/>
  <c r="BF164" i="7"/>
  <c r="BF152" i="7"/>
  <c r="BF161" i="7"/>
  <c r="BF128" i="7"/>
  <c r="BF138" i="7"/>
  <c r="BF139" i="7"/>
  <c r="BF142" i="7"/>
  <c r="BF145" i="7"/>
  <c r="BF141" i="7"/>
  <c r="BF144" i="7"/>
  <c r="BF146" i="7"/>
  <c r="BF150" i="7"/>
  <c r="BF154" i="7"/>
  <c r="BF160" i="7"/>
  <c r="E108" i="6"/>
  <c r="J125" i="5"/>
  <c r="J98" i="5" s="1"/>
  <c r="F92" i="6"/>
  <c r="J112" i="6"/>
  <c r="BF122" i="6"/>
  <c r="BF127" i="6"/>
  <c r="BF131" i="6"/>
  <c r="BF135" i="6"/>
  <c r="BF121" i="6"/>
  <c r="BF123" i="6"/>
  <c r="BF126" i="6"/>
  <c r="BF132" i="6"/>
  <c r="BF134" i="6"/>
  <c r="BF128" i="6"/>
  <c r="BF133" i="6"/>
  <c r="BF124" i="6"/>
  <c r="BF125" i="6"/>
  <c r="BF129" i="6"/>
  <c r="BF130" i="6"/>
  <c r="J123" i="4"/>
  <c r="J98" i="4" s="1"/>
  <c r="E113" i="5"/>
  <c r="BF127" i="5"/>
  <c r="BF140" i="5"/>
  <c r="BF153" i="5"/>
  <c r="F92" i="5"/>
  <c r="J117" i="5"/>
  <c r="BF132" i="5"/>
  <c r="BF135" i="5"/>
  <c r="BF141" i="5"/>
  <c r="BF144" i="5"/>
  <c r="BF147" i="5"/>
  <c r="BF152" i="5"/>
  <c r="BF162" i="5"/>
  <c r="BF149" i="5"/>
  <c r="BF151" i="5"/>
  <c r="BF155" i="5"/>
  <c r="BF130" i="5"/>
  <c r="BF143" i="5"/>
  <c r="BF150" i="5"/>
  <c r="BF154" i="5"/>
  <c r="BF156" i="5"/>
  <c r="BF160" i="5"/>
  <c r="BF168" i="5"/>
  <c r="BF171" i="5"/>
  <c r="BF138" i="5"/>
  <c r="BF148" i="5"/>
  <c r="BF169" i="5"/>
  <c r="BF170" i="5"/>
  <c r="BF131" i="5"/>
  <c r="BF134" i="5"/>
  <c r="BF146" i="5"/>
  <c r="BF157" i="5"/>
  <c r="BF159" i="5"/>
  <c r="BF161" i="5"/>
  <c r="BF164" i="5"/>
  <c r="BF165" i="5"/>
  <c r="BF166" i="5"/>
  <c r="BF167" i="5"/>
  <c r="BF172" i="5"/>
  <c r="BF126" i="5"/>
  <c r="BF128" i="5"/>
  <c r="BF136" i="5"/>
  <c r="BF139" i="5"/>
  <c r="BF142" i="5"/>
  <c r="BF163" i="5"/>
  <c r="E85" i="4"/>
  <c r="F92" i="4"/>
  <c r="BF127" i="4"/>
  <c r="BF141" i="4"/>
  <c r="BF150" i="4"/>
  <c r="BF154" i="4"/>
  <c r="BF163" i="4"/>
  <c r="BF166" i="4"/>
  <c r="BF169" i="4"/>
  <c r="BF173" i="4"/>
  <c r="BF175" i="4"/>
  <c r="BF176" i="4"/>
  <c r="BF177" i="4"/>
  <c r="BF180" i="4"/>
  <c r="BF183" i="4"/>
  <c r="BF189" i="4"/>
  <c r="BF199" i="4"/>
  <c r="BF201" i="4"/>
  <c r="BF205" i="4"/>
  <c r="BF209" i="4"/>
  <c r="BF212" i="4"/>
  <c r="BF215" i="4"/>
  <c r="BF217" i="4"/>
  <c r="J89" i="4"/>
  <c r="BF124" i="4"/>
  <c r="BF135" i="4"/>
  <c r="BF149" i="4"/>
  <c r="BF152" i="4"/>
  <c r="BF159" i="4"/>
  <c r="BF131" i="4"/>
  <c r="BF139" i="4"/>
  <c r="BF158" i="4"/>
  <c r="BF130" i="4"/>
  <c r="BF137" i="4"/>
  <c r="BF138" i="4"/>
  <c r="BF167" i="4"/>
  <c r="BF178" i="4"/>
  <c r="BF196" i="4"/>
  <c r="BF214" i="4"/>
  <c r="BF220" i="4"/>
  <c r="BF224" i="4"/>
  <c r="BF228" i="4"/>
  <c r="BF230" i="4"/>
  <c r="BF232" i="4"/>
  <c r="BF144" i="4"/>
  <c r="BF156" i="4"/>
  <c r="BF168" i="4"/>
  <c r="BF170" i="4"/>
  <c r="BF179" i="4"/>
  <c r="BF190" i="4"/>
  <c r="BF193" i="4"/>
  <c r="BF202" i="4"/>
  <c r="BF208" i="4"/>
  <c r="BF213" i="4"/>
  <c r="BF237" i="4"/>
  <c r="BF238" i="4"/>
  <c r="BF125" i="4"/>
  <c r="BF128" i="4"/>
  <c r="BF129" i="4"/>
  <c r="BF140" i="4"/>
  <c r="BF143" i="4"/>
  <c r="BF148" i="4"/>
  <c r="BF157" i="4"/>
  <c r="BF160" i="4"/>
  <c r="BF161" i="4"/>
  <c r="BF165" i="4"/>
  <c r="BF172" i="4"/>
  <c r="BF174" i="4"/>
  <c r="BF181" i="4"/>
  <c r="BF182" i="4"/>
  <c r="BF185" i="4"/>
  <c r="BF186" i="4"/>
  <c r="BF187" i="4"/>
  <c r="BF191" i="4"/>
  <c r="BF194" i="4"/>
  <c r="BF195" i="4"/>
  <c r="BF203" i="4"/>
  <c r="BF207" i="4"/>
  <c r="BF210" i="4"/>
  <c r="BF211" i="4"/>
  <c r="BF218" i="4"/>
  <c r="BF226" i="4"/>
  <c r="BF231" i="4"/>
  <c r="BF234" i="4"/>
  <c r="BF235" i="4"/>
  <c r="BF236" i="4"/>
  <c r="BF126" i="4"/>
  <c r="BF132" i="4"/>
  <c r="BF133" i="4"/>
  <c r="BF134" i="4"/>
  <c r="BF146" i="4"/>
  <c r="BF147" i="4"/>
  <c r="BF153" i="4"/>
  <c r="BF171" i="4"/>
  <c r="BF219" i="4"/>
  <c r="BF221" i="4"/>
  <c r="BF222" i="4"/>
  <c r="BF223" i="4"/>
  <c r="BF227" i="4"/>
  <c r="BF229" i="4"/>
  <c r="BF233" i="4"/>
  <c r="BF136" i="4"/>
  <c r="BF142" i="4"/>
  <c r="BF145" i="4"/>
  <c r="BF151" i="4"/>
  <c r="BF155" i="4"/>
  <c r="BF162" i="4"/>
  <c r="BF164" i="4"/>
  <c r="BF184" i="4"/>
  <c r="BF188" i="4"/>
  <c r="BF198" i="4"/>
  <c r="BF204" i="4"/>
  <c r="BF206" i="4"/>
  <c r="BF216" i="4"/>
  <c r="BF225" i="4"/>
  <c r="BF124" i="3"/>
  <c r="BF136" i="3"/>
  <c r="F92" i="3"/>
  <c r="BF128" i="3"/>
  <c r="BF134" i="3"/>
  <c r="J89" i="3"/>
  <c r="BF133" i="3"/>
  <c r="BF135" i="3"/>
  <c r="BF138" i="3"/>
  <c r="BF140" i="3"/>
  <c r="BF142" i="3"/>
  <c r="BF144" i="3"/>
  <c r="BF145" i="3"/>
  <c r="BF146" i="3"/>
  <c r="BF147" i="3"/>
  <c r="BF127" i="3"/>
  <c r="BF129" i="3"/>
  <c r="BF139" i="3"/>
  <c r="BF152" i="3"/>
  <c r="BF154" i="3"/>
  <c r="BF155" i="3"/>
  <c r="BF158" i="3"/>
  <c r="BF161" i="3"/>
  <c r="E110" i="3"/>
  <c r="BF123" i="3"/>
  <c r="BF141" i="3"/>
  <c r="BF157" i="3"/>
  <c r="BF160" i="3"/>
  <c r="BF130" i="3"/>
  <c r="BF131" i="3"/>
  <c r="BF132" i="3"/>
  <c r="BF125" i="3"/>
  <c r="BF126" i="3"/>
  <c r="BF143" i="3"/>
  <c r="BF148" i="3"/>
  <c r="BF149" i="3"/>
  <c r="BF150" i="3"/>
  <c r="BF151" i="3"/>
  <c r="BF153" i="3"/>
  <c r="BF156" i="3"/>
  <c r="J89" i="2"/>
  <c r="BF145" i="2"/>
  <c r="BF147" i="2"/>
  <c r="BF152" i="2"/>
  <c r="BF154" i="2"/>
  <c r="BF158" i="2"/>
  <c r="BF159" i="2"/>
  <c r="BF160" i="2"/>
  <c r="BF164" i="2"/>
  <c r="BF175" i="2"/>
  <c r="BF200" i="2"/>
  <c r="BF201" i="2"/>
  <c r="BF210" i="2"/>
  <c r="BF227" i="2"/>
  <c r="BF242" i="2"/>
  <c r="BF249" i="2"/>
  <c r="BF257" i="2"/>
  <c r="BF265" i="2"/>
  <c r="BF267" i="2"/>
  <c r="BF275" i="2"/>
  <c r="BF276" i="2"/>
  <c r="BF300" i="2"/>
  <c r="BF314" i="2"/>
  <c r="BF332" i="2"/>
  <c r="BF333" i="2"/>
  <c r="BF334" i="2"/>
  <c r="BF335" i="2"/>
  <c r="BF336" i="2"/>
  <c r="BF337" i="2"/>
  <c r="BF346" i="2"/>
  <c r="BF155" i="2"/>
  <c r="BF156" i="2"/>
  <c r="BF171" i="2"/>
  <c r="BF174" i="2"/>
  <c r="BF181" i="2"/>
  <c r="BF191" i="2"/>
  <c r="BF193" i="2"/>
  <c r="BF195" i="2"/>
  <c r="BF196" i="2"/>
  <c r="BF199" i="2"/>
  <c r="BF213" i="2"/>
  <c r="BF229" i="2"/>
  <c r="BF239" i="2"/>
  <c r="BF247" i="2"/>
  <c r="BF263" i="2"/>
  <c r="BF268" i="2"/>
  <c r="BF282" i="2"/>
  <c r="BF292" i="2"/>
  <c r="BF295" i="2"/>
  <c r="BF306" i="2"/>
  <c r="BF317" i="2"/>
  <c r="BF318" i="2"/>
  <c r="E85" i="2"/>
  <c r="BF165" i="2"/>
  <c r="BF170" i="2"/>
  <c r="BF182" i="2"/>
  <c r="BF188" i="2"/>
  <c r="BF206" i="2"/>
  <c r="BF218" i="2"/>
  <c r="BF220" i="2"/>
  <c r="BF224" i="2"/>
  <c r="BF226" i="2"/>
  <c r="BF233" i="2"/>
  <c r="BF241" i="2"/>
  <c r="BF246" i="2"/>
  <c r="BF254" i="2"/>
  <c r="BF278" i="2"/>
  <c r="BF280" i="2"/>
  <c r="BF308" i="2"/>
  <c r="BF315" i="2"/>
  <c r="BF325" i="2"/>
  <c r="BF140" i="2"/>
  <c r="BF141" i="2"/>
  <c r="BF144" i="2"/>
  <c r="BF146" i="2"/>
  <c r="BF149" i="2"/>
  <c r="BF150" i="2"/>
  <c r="BF157" i="2"/>
  <c r="BF162" i="2"/>
  <c r="BF176" i="2"/>
  <c r="BF183" i="2"/>
  <c r="BF184" i="2"/>
  <c r="BF187" i="2"/>
  <c r="BF190" i="2"/>
  <c r="BF208" i="2"/>
  <c r="BF211" i="2"/>
  <c r="BF212" i="2"/>
  <c r="BF225" i="2"/>
  <c r="BF234" i="2"/>
  <c r="BF281" i="2"/>
  <c r="BF288" i="2"/>
  <c r="BF290" i="2"/>
  <c r="BF299" i="2"/>
  <c r="BF313" i="2"/>
  <c r="BF322" i="2"/>
  <c r="BF328" i="2"/>
  <c r="BF142" i="2"/>
  <c r="BF148" i="2"/>
  <c r="BF151" i="2"/>
  <c r="BF172" i="2"/>
  <c r="BF173" i="2"/>
  <c r="BF186" i="2"/>
  <c r="BF203" i="2"/>
  <c r="BF204" i="2"/>
  <c r="BF205" i="2"/>
  <c r="BF217" i="2"/>
  <c r="BF221" i="2"/>
  <c r="BF231" i="2"/>
  <c r="BF232" i="2"/>
  <c r="BF240" i="2"/>
  <c r="BF253" i="2"/>
  <c r="BF255" i="2"/>
  <c r="BF256" i="2"/>
  <c r="BF260" i="2"/>
  <c r="BF271" i="2"/>
  <c r="BF273" i="2"/>
  <c r="BF279" i="2"/>
  <c r="BF284" i="2"/>
  <c r="BF301" i="2"/>
  <c r="BF304" i="2"/>
  <c r="BF305" i="2"/>
  <c r="BF307" i="2"/>
  <c r="BF320" i="2"/>
  <c r="BF167" i="2"/>
  <c r="BF180" i="2"/>
  <c r="BF185" i="2"/>
  <c r="BF194" i="2"/>
  <c r="BF198" i="2"/>
  <c r="BF207" i="2"/>
  <c r="BF209" i="2"/>
  <c r="BF244" i="2"/>
  <c r="BF245" i="2"/>
  <c r="BF250" i="2"/>
  <c r="BF251" i="2"/>
  <c r="BF259" i="2"/>
  <c r="BF261" i="2"/>
  <c r="BF269" i="2"/>
  <c r="BF283" i="2"/>
  <c r="BF285" i="2"/>
  <c r="BF310" i="2"/>
  <c r="BF311" i="2"/>
  <c r="BF312" i="2"/>
  <c r="BF321" i="2"/>
  <c r="F134" i="2"/>
  <c r="BF161" i="2"/>
  <c r="BF179" i="2"/>
  <c r="BF189" i="2"/>
  <c r="BF192" i="2"/>
  <c r="BF219" i="2"/>
  <c r="BF222" i="2"/>
  <c r="BF236" i="2"/>
  <c r="BF243" i="2"/>
  <c r="BF248" i="2"/>
  <c r="BF258" i="2"/>
  <c r="BF264" i="2"/>
  <c r="BF274" i="2"/>
  <c r="BF286" i="2"/>
  <c r="BF291" i="2"/>
  <c r="BF293" i="2"/>
  <c r="BF294" i="2"/>
  <c r="BF296" i="2"/>
  <c r="BF297" i="2"/>
  <c r="BF298" i="2"/>
  <c r="BF303" i="2"/>
  <c r="BF309" i="2"/>
  <c r="BF324" i="2"/>
  <c r="BF326" i="2"/>
  <c r="BF330" i="2"/>
  <c r="BF338" i="2"/>
  <c r="BF163" i="2"/>
  <c r="BF166" i="2"/>
  <c r="BF168" i="2"/>
  <c r="BF169" i="2"/>
  <c r="BF177" i="2"/>
  <c r="BF197" i="2"/>
  <c r="BF202" i="2"/>
  <c r="BF216" i="2"/>
  <c r="BF228" i="2"/>
  <c r="BF238" i="2"/>
  <c r="BF252" i="2"/>
  <c r="BF270" i="2"/>
  <c r="BF277" i="2"/>
  <c r="BF287" i="2"/>
  <c r="BF302" i="2"/>
  <c r="BF316" i="2"/>
  <c r="BF323" i="2"/>
  <c r="BF327" i="2"/>
  <c r="BF340" i="2"/>
  <c r="BF341" i="2"/>
  <c r="BF342" i="2"/>
  <c r="BF344" i="2"/>
  <c r="BF347" i="2"/>
  <c r="BF348" i="2"/>
  <c r="J33" i="2"/>
  <c r="AV95" i="1" s="1"/>
  <c r="F35" i="5"/>
  <c r="BB98" i="1"/>
  <c r="F33" i="7"/>
  <c r="AZ100" i="1" s="1"/>
  <c r="F37" i="9"/>
  <c r="BD102" i="1"/>
  <c r="F36" i="11"/>
  <c r="BC104" i="1"/>
  <c r="F33" i="2"/>
  <c r="AZ95" i="1"/>
  <c r="J33" i="5"/>
  <c r="AV98" i="1" s="1"/>
  <c r="F36" i="6"/>
  <c r="BC99" i="1"/>
  <c r="F33" i="8"/>
  <c r="AZ101" i="1" s="1"/>
  <c r="F36" i="9"/>
  <c r="BC102" i="1"/>
  <c r="F33" i="11"/>
  <c r="AZ104" i="1" s="1"/>
  <c r="F33" i="12"/>
  <c r="AZ105" i="1"/>
  <c r="F37" i="2"/>
  <c r="BD95" i="1" s="1"/>
  <c r="F37" i="5"/>
  <c r="BD98" i="1"/>
  <c r="F35" i="6"/>
  <c r="BB99" i="1" s="1"/>
  <c r="F37" i="7"/>
  <c r="BD100" i="1"/>
  <c r="F35" i="9"/>
  <c r="BB102" i="1" s="1"/>
  <c r="J33" i="10"/>
  <c r="AV103" i="1"/>
  <c r="F37" i="11"/>
  <c r="BD104" i="1" s="1"/>
  <c r="F36" i="3"/>
  <c r="BC96" i="1"/>
  <c r="F37" i="3"/>
  <c r="BD96" i="1" s="1"/>
  <c r="F36" i="4"/>
  <c r="BC97" i="1"/>
  <c r="J33" i="6"/>
  <c r="AV99" i="1" s="1"/>
  <c r="J33" i="7"/>
  <c r="AV100" i="1"/>
  <c r="J33" i="9"/>
  <c r="AV102" i="1" s="1"/>
  <c r="F36" i="10"/>
  <c r="BC103" i="1"/>
  <c r="F36" i="12"/>
  <c r="BC105" i="1" s="1"/>
  <c r="J33" i="3"/>
  <c r="AV96" i="1"/>
  <c r="J33" i="4"/>
  <c r="AV97" i="1" s="1"/>
  <c r="F35" i="4"/>
  <c r="BB97" i="1"/>
  <c r="J33" i="8"/>
  <c r="AV101" i="1" s="1"/>
  <c r="F33" i="10"/>
  <c r="AZ103" i="1"/>
  <c r="F35" i="11"/>
  <c r="BB104" i="1" s="1"/>
  <c r="F35" i="3"/>
  <c r="BB96" i="1"/>
  <c r="F33" i="3"/>
  <c r="AZ96" i="1" s="1"/>
  <c r="F33" i="4"/>
  <c r="AZ97" i="1"/>
  <c r="F37" i="4"/>
  <c r="BD97" i="1" s="1"/>
  <c r="F35" i="8"/>
  <c r="BB101" i="1"/>
  <c r="F33" i="9"/>
  <c r="AZ102" i="1" s="1"/>
  <c r="J33" i="11"/>
  <c r="AV104" i="1"/>
  <c r="F37" i="12"/>
  <c r="BD105" i="1" s="1"/>
  <c r="F36" i="2"/>
  <c r="BC95" i="1"/>
  <c r="F33" i="5"/>
  <c r="AZ98" i="1" s="1"/>
  <c r="F37" i="6"/>
  <c r="BD99" i="1"/>
  <c r="F35" i="7"/>
  <c r="BB100" i="1" s="1"/>
  <c r="F37" i="8"/>
  <c r="BD101" i="1"/>
  <c r="F37" i="10"/>
  <c r="BD103" i="1" s="1"/>
  <c r="F35" i="12"/>
  <c r="BB105" i="1"/>
  <c r="F35" i="2"/>
  <c r="BB95" i="1" s="1"/>
  <c r="F36" i="5"/>
  <c r="BC98" i="1"/>
  <c r="F33" i="6"/>
  <c r="AZ99" i="1" s="1"/>
  <c r="F36" i="7"/>
  <c r="BC100" i="1"/>
  <c r="F36" i="8"/>
  <c r="BC101" i="1" s="1"/>
  <c r="F35" i="10"/>
  <c r="BB103" i="1"/>
  <c r="J33" i="12"/>
  <c r="AV105" i="1" s="1"/>
  <c r="BK121" i="9" l="1"/>
  <c r="J121" i="9" s="1"/>
  <c r="J30" i="9" s="1"/>
  <c r="J122" i="9"/>
  <c r="J97" i="9" s="1"/>
  <c r="BK214" i="2"/>
  <c r="J214" i="2" s="1"/>
  <c r="J102" i="2" s="1"/>
  <c r="BK122" i="8"/>
  <c r="J122" i="8" s="1"/>
  <c r="J97" i="8" s="1"/>
  <c r="BK138" i="2"/>
  <c r="J138" i="2" s="1"/>
  <c r="J97" i="2" s="1"/>
  <c r="T122" i="9"/>
  <c r="T121" i="9"/>
  <c r="BK124" i="5"/>
  <c r="BK123" i="5" s="1"/>
  <c r="J123" i="5" s="1"/>
  <c r="J96" i="5" s="1"/>
  <c r="R123" i="12"/>
  <c r="R122" i="12"/>
  <c r="P128" i="11"/>
  <c r="R124" i="5"/>
  <c r="R123" i="5"/>
  <c r="BK123" i="12"/>
  <c r="J123" i="12"/>
  <c r="J97" i="12"/>
  <c r="T121" i="3"/>
  <c r="T120" i="3"/>
  <c r="T124" i="5"/>
  <c r="T123" i="5"/>
  <c r="T122" i="12"/>
  <c r="T122" i="7"/>
  <c r="T121" i="7" s="1"/>
  <c r="P122" i="7"/>
  <c r="P121" i="7"/>
  <c r="AU100" i="1"/>
  <c r="R178" i="11"/>
  <c r="P124" i="5"/>
  <c r="P123" i="5"/>
  <c r="AU98" i="1" s="1"/>
  <c r="T214" i="2"/>
  <c r="T137" i="2"/>
  <c r="R121" i="3"/>
  <c r="R120" i="3"/>
  <c r="BK122" i="4"/>
  <c r="J122" i="4"/>
  <c r="J97" i="4"/>
  <c r="P214" i="2"/>
  <c r="P137" i="2" s="1"/>
  <c r="AU95" i="1" s="1"/>
  <c r="R138" i="2"/>
  <c r="R122" i="7"/>
  <c r="R121" i="7"/>
  <c r="R214" i="2"/>
  <c r="P178" i="11"/>
  <c r="R121" i="4"/>
  <c r="P125" i="10"/>
  <c r="P124" i="10"/>
  <c r="AU103" i="1"/>
  <c r="BK128" i="11"/>
  <c r="T125" i="10"/>
  <c r="T124" i="10"/>
  <c r="R128" i="11"/>
  <c r="R127" i="11" s="1"/>
  <c r="BK122" i="7"/>
  <c r="J122" i="7"/>
  <c r="J97" i="7"/>
  <c r="BK140" i="12"/>
  <c r="J140" i="12"/>
  <c r="J101" i="12"/>
  <c r="BK178" i="11"/>
  <c r="J178" i="11" s="1"/>
  <c r="J104" i="11" s="1"/>
  <c r="J124" i="12"/>
  <c r="J98" i="12"/>
  <c r="BK125" i="10"/>
  <c r="J125" i="10"/>
  <c r="J97" i="10"/>
  <c r="AG102" i="1"/>
  <c r="AN102" i="1" s="1"/>
  <c r="J96" i="9"/>
  <c r="BK121" i="8"/>
  <c r="J121" i="8"/>
  <c r="J30" i="8" s="1"/>
  <c r="AG101" i="1" s="1"/>
  <c r="BK118" i="6"/>
  <c r="J118" i="6" s="1"/>
  <c r="J96" i="6" s="1"/>
  <c r="BK120" i="3"/>
  <c r="J120" i="3"/>
  <c r="J96" i="3" s="1"/>
  <c r="BK137" i="2"/>
  <c r="J137" i="2"/>
  <c r="J96" i="2"/>
  <c r="F34" i="2"/>
  <c r="BA95" i="1" s="1"/>
  <c r="F34" i="4"/>
  <c r="BA97" i="1"/>
  <c r="F34" i="10"/>
  <c r="BA103" i="1"/>
  <c r="F34" i="12"/>
  <c r="BA105" i="1" s="1"/>
  <c r="J34" i="4"/>
  <c r="AW97" i="1"/>
  <c r="AT97" i="1" s="1"/>
  <c r="J34" i="9"/>
  <c r="AW102" i="1"/>
  <c r="AT102" i="1"/>
  <c r="AZ94" i="1"/>
  <c r="AV94" i="1"/>
  <c r="AK29" i="1"/>
  <c r="BD94" i="1"/>
  <c r="W33" i="1"/>
  <c r="J34" i="3"/>
  <c r="AW96" i="1"/>
  <c r="AT96" i="1"/>
  <c r="F34" i="6"/>
  <c r="BA99" i="1"/>
  <c r="J34" i="8"/>
  <c r="AW101" i="1" s="1"/>
  <c r="AT101" i="1" s="1"/>
  <c r="J34" i="11"/>
  <c r="AW104" i="1"/>
  <c r="AT104" i="1"/>
  <c r="F34" i="3"/>
  <c r="BA96" i="1"/>
  <c r="J34" i="6"/>
  <c r="AW99" i="1" s="1"/>
  <c r="AT99" i="1" s="1"/>
  <c r="F34" i="8"/>
  <c r="BA101" i="1" s="1"/>
  <c r="F34" i="11"/>
  <c r="BA104" i="1" s="1"/>
  <c r="BB94" i="1"/>
  <c r="AX94" i="1"/>
  <c r="J34" i="2"/>
  <c r="AW95" i="1" s="1"/>
  <c r="AT95" i="1" s="1"/>
  <c r="F34" i="5"/>
  <c r="BA98" i="1"/>
  <c r="J34" i="7"/>
  <c r="AW100" i="1"/>
  <c r="AT100" i="1"/>
  <c r="F34" i="9"/>
  <c r="BA102" i="1" s="1"/>
  <c r="J34" i="12"/>
  <c r="AW105" i="1"/>
  <c r="AT105" i="1"/>
  <c r="J34" i="5"/>
  <c r="AW98" i="1"/>
  <c r="AT98" i="1"/>
  <c r="F34" i="7"/>
  <c r="BA100" i="1" s="1"/>
  <c r="J34" i="10"/>
  <c r="AW103" i="1"/>
  <c r="AT103" i="1"/>
  <c r="BC94" i="1"/>
  <c r="W32" i="1"/>
  <c r="BK127" i="11" l="1"/>
  <c r="J127" i="11"/>
  <c r="R137" i="2"/>
  <c r="P127" i="11"/>
  <c r="AU104" i="1"/>
  <c r="AU94" i="1" s="1"/>
  <c r="J124" i="5"/>
  <c r="J97" i="5"/>
  <c r="BK121" i="4"/>
  <c r="J121" i="4" s="1"/>
  <c r="J30" i="4" s="1"/>
  <c r="AG97" i="1" s="1"/>
  <c r="BK124" i="10"/>
  <c r="J124" i="10"/>
  <c r="J30" i="10" s="1"/>
  <c r="AG103" i="1" s="1"/>
  <c r="BK122" i="12"/>
  <c r="J122" i="12"/>
  <c r="J96" i="12"/>
  <c r="J128" i="11"/>
  <c r="J97" i="11"/>
  <c r="BK121" i="7"/>
  <c r="J121" i="7"/>
  <c r="J96" i="7"/>
  <c r="AN101" i="1"/>
  <c r="J96" i="8"/>
  <c r="J39" i="9"/>
  <c r="J39" i="8"/>
  <c r="J30" i="11"/>
  <c r="AG104" i="1" s="1"/>
  <c r="J30" i="5"/>
  <c r="AG98" i="1"/>
  <c r="W31" i="1"/>
  <c r="W29" i="1"/>
  <c r="J30" i="2"/>
  <c r="AG95" i="1"/>
  <c r="AY94" i="1"/>
  <c r="J30" i="3"/>
  <c r="AG96" i="1"/>
  <c r="AN96" i="1"/>
  <c r="BA94" i="1"/>
  <c r="AW94" i="1"/>
  <c r="AK30" i="1"/>
  <c r="J30" i="6"/>
  <c r="AG99" i="1" s="1"/>
  <c r="AN99" i="1" s="1"/>
  <c r="J39" i="11" l="1"/>
  <c r="J39" i="4"/>
  <c r="J39" i="10"/>
  <c r="J39" i="5"/>
  <c r="J96" i="4"/>
  <c r="J96" i="10"/>
  <c r="J96" i="11"/>
  <c r="J39" i="6"/>
  <c r="J39" i="3"/>
  <c r="J39" i="2"/>
  <c r="AN95" i="1"/>
  <c r="AN97" i="1"/>
  <c r="AN104" i="1"/>
  <c r="AN98" i="1"/>
  <c r="AN103" i="1"/>
  <c r="J30" i="12"/>
  <c r="AG105" i="1" s="1"/>
  <c r="AT94" i="1"/>
  <c r="J30" i="7"/>
  <c r="AG100" i="1"/>
  <c r="AN100" i="1" s="1"/>
  <c r="W30" i="1"/>
  <c r="J39" i="12" l="1"/>
  <c r="J39" i="7"/>
  <c r="AN105" i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<sst xmlns="http://schemas.openxmlformats.org/spreadsheetml/2006/main" count="10789" uniqueCount="1681">
  <si>
    <t>Export Komplet</t>
  </si>
  <si>
    <t/>
  </si>
  <si>
    <t>2.0</t>
  </si>
  <si>
    <t>False</t>
  </si>
  <si>
    <t>{9fa2018b-3256-4ef1-b9d2-3680a238ce15}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</si>
  <si>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</si>
  <si>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</si>
  <si>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</si>
  <si>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</si>
  <si>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</si>
  <si>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</si>
  <si>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</si>
  <si>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</si>
  <si>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</si>
  <si>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</si>
  <si>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Rekonštrukcia objektu Biovetská 36, Nitra - 1.etapa</t>
  </si>
  <si>
    <t>JKSO:</t>
  </si>
  <si>
    <t>KS:</t>
  </si>
  <si>
    <t>Miesto:</t>
  </si>
  <si>
    <t xml:space="preserve">Biovetská </t>
  </si>
  <si>
    <t>Dátum:</t>
  </si>
  <si>
    <t>14. 12. 2022</t>
  </si>
  <si>
    <t>Objednávateľ:</t>
  </si>
  <si>
    <t>IČO:</t>
  </si>
  <si>
    <t>Mesto Nitra</t>
  </si>
  <si>
    <t>IČ DPH:</t>
  </si>
  <si>
    <t>Zhotoviteľ:</t>
  </si>
  <si>
    <t>Vyplň údaj</t>
  </si>
  <si>
    <t>Projektant:</t>
  </si>
  <si>
    <t xml:space="preserve">SOAR - ING. BÁRTA JIŘÍ </t>
  </si>
  <si>
    <t>True</t>
  </si>
  <si>
    <t>Spracovateľ:</t>
  </si>
  <si>
    <t xml:space="preserve">SOAR - ING. BÁRTA JIŘÍ                 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</si>
  <si>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</si>
  <si>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</si>
  <si>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</si>
  <si>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</si>
  <si>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</si>
  <si>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</si>
  <si>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</si>
  <si>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</si>
  <si>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</si>
  <si>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</si>
  <si>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</si>
  <si>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</si>
  <si>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</si>
  <si>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</si>
  <si>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</si>
  <si>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</si>
  <si>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</si>
  <si>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</si>
  <si>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</si>
  <si>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</si>
  <si>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</si>
  <si>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</si>
  <si>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</si>
  <si>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</si>
  <si>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</si>
  <si>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</si>
  <si>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</si>
  <si>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</si>
  <si>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</si>
  <si>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</si>
  <si>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</si>
  <si>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</si>
  <si>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</si>
  <si>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</si>
  <si>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</si>
  <si>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</si>
  <si>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</si>
  <si>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</si>
  <si>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</si>
  <si>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</si>
  <si>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</si>
  <si>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</si>
  <si>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</si>
  <si>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</si>
  <si>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</si>
  <si>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</si>
  <si>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</si>
  <si>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 xml:space="preserve">SO 01 Dvojdom </t>
  </si>
  <si>
    <t>STA</t>
  </si>
  <si>
    <t>1</t>
  </si>
  <si>
    <t>{39df12b8-e79a-479d-acf3-1ffc363ac8e6}</t>
  </si>
  <si>
    <t xml:space="preserve"> </t>
  </si>
  <si>
    <t>02</t>
  </si>
  <si>
    <t xml:space="preserve">SO 01 Zdravotechnika </t>
  </si>
  <si>
    <t>{248cff28-a163-47cd-aa67-b7e292d0f437}</t>
  </si>
  <si>
    <t>03</t>
  </si>
  <si>
    <t xml:space="preserve">SO 01 Eletroinštalácia </t>
  </si>
  <si>
    <t>{7b7631d1-8ce7-410e-9151-63a7dfbc3252}</t>
  </si>
  <si>
    <t>04</t>
  </si>
  <si>
    <t xml:space="preserve">SO 01 Ústredné vykurovanie </t>
  </si>
  <si>
    <t>{e108d427-a24c-4b35-877a-f4d72341b8de}</t>
  </si>
  <si>
    <t>05</t>
  </si>
  <si>
    <t xml:space="preserve">SO 01 Strecha </t>
  </si>
  <si>
    <t>{57578ba5-03c3-44ef-9421-6d73cb15acba}</t>
  </si>
  <si>
    <t>06</t>
  </si>
  <si>
    <t xml:space="preserve">Vonkajšia kanalizácia </t>
  </si>
  <si>
    <t>{91b107ef-f2aa-47d2-ab0d-4b98e5ebd438}</t>
  </si>
  <si>
    <t>07</t>
  </si>
  <si>
    <t>Vonkajšie osvetlenie</t>
  </si>
  <si>
    <t>{933f0415-d9f5-4dd0-946f-6f11d1d4ec40}</t>
  </si>
  <si>
    <t>08</t>
  </si>
  <si>
    <t>Vonkajšie rozvody NN</t>
  </si>
  <si>
    <t>{718bd448-97ba-40ec-b856-d22af6ebb251}</t>
  </si>
  <si>
    <t>09</t>
  </si>
  <si>
    <t>SO 02 Oplotenie - doplnenie plného oplotenia v prednej časti pozemku v.1,8 m</t>
  </si>
  <si>
    <t>{4ea58c56-ec69-4685-ba9a-410715d2b3d3}</t>
  </si>
  <si>
    <t>10</t>
  </si>
  <si>
    <t>SO 03 Spevnené plochy</t>
  </si>
  <si>
    <t>{0c98cda8-55e4-4b11-94de-5761b81cc018}</t>
  </si>
  <si>
    <t>11</t>
  </si>
  <si>
    <t>SO 04 Oplotenie - navýš. pletivo. oplotenie okolo celého  pozemku v. 1,8m</t>
  </si>
  <si>
    <t>{38cef1da-9c3f-433e-88cf-e9947fb49489}</t>
  </si>
  <si>
    <t>KRYCÍ LIST ROZPOČTU</t>
  </si>
  <si>
    <t>Objekt:</t>
  </si>
  <si>
    <t xml:space="preserve">01 - SO 01 Dvojdom 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</si>
  <si>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</si>
  <si>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</si>
  <si>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</si>
  <si>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</si>
  <si>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</si>
  <si>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</si>
  <si>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</si>
  <si>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3 - ZVISLÉ A KOMPLETNÉ KONŠTRUKCIE</t>
  </si>
  <si>
    <t xml:space="preserve">    6 - ÚPRAVY POVRCHOV, PODLAHY, VÝPLNE</t>
  </si>
  <si>
    <t xml:space="preserve">    9 - OSTATNÉ KONŠTRUKCIE A PRÁCE</t>
  </si>
  <si>
    <t>D2 - PRÁCE A DODÁVKY PSV</t>
  </si>
  <si>
    <t xml:space="preserve">    711 - Izolácie proti vode a vlhkosti</t>
  </si>
  <si>
    <t xml:space="preserve">    713 - Izolácie tepelné</t>
  </si>
  <si>
    <t xml:space="preserve">    721 - Vnútorná kanalizácia</t>
  </si>
  <si>
    <t xml:space="preserve">    722 - Vnútorný vodovod</t>
  </si>
  <si>
    <t xml:space="preserve">    725 - Zariaďovacie predmety</t>
  </si>
  <si>
    <t xml:space="preserve">    763 - Konštrukcie  - drevostavby</t>
  </si>
  <si>
    <t xml:space="preserve">    764 - Konštrukcie klampiarske</t>
  </si>
  <si>
    <t xml:space="preserve">    766 - Konštrukcie stolárske</t>
  </si>
  <si>
    <t xml:space="preserve">    767 - Konštrukcie doplnk. kovové stavebné</t>
  </si>
  <si>
    <t xml:space="preserve">    771 - Podlahy z dlaždíc  keramických</t>
  </si>
  <si>
    <t xml:space="preserve">    775 - Podlahy vlysové a parketové</t>
  </si>
  <si>
    <t xml:space="preserve">    776 - Podlahy povlakové</t>
  </si>
  <si>
    <t xml:space="preserve">    781 - Obklady z obkladačiek a dosiek</t>
  </si>
  <si>
    <t xml:space="preserve">    783 - Nátery</t>
  </si>
  <si>
    <t xml:space="preserve">    784 - Maľby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</si>
  <si>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</si>
  <si>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</si>
  <si>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</si>
  <si>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</si>
  <si>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</si>
  <si>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</si>
  <si>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</si>
  <si>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</si>
  <si>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</si>
  <si>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</si>
  <si>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</si>
  <si>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</si>
  <si>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</si>
  <si>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</si>
  <si>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</si>
  <si>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</si>
  <si>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175</t>
  </si>
  <si>
    <t>K</t>
  </si>
  <si>
    <t>111201101.S</t>
  </si>
  <si>
    <t>Odstránenie krovín a stromov s koreňom s priemerom kmeňa do 100 mm, do 1000 m2</t>
  </si>
  <si>
    <t>m2</t>
  </si>
  <si>
    <t>4</t>
  </si>
  <si>
    <t>2</t>
  </si>
  <si>
    <t>2142954984</t>
  </si>
  <si>
    <t>176</t>
  </si>
  <si>
    <t>112101224.S</t>
  </si>
  <si>
    <t>Vyrúbanie stromu ihl. priemer kmeňa nad 400 do 500 mm+ úprava na prersun (orezanie vetiev)+naloženie na dopravný prostriedok</t>
  </si>
  <si>
    <t>ks</t>
  </si>
  <si>
    <t>1763165197</t>
  </si>
  <si>
    <t>177</t>
  </si>
  <si>
    <t>998231311.S</t>
  </si>
  <si>
    <t>Presun hmôt pre sadovnícke a krajinárske úpravy do 5000 m vodorovne bez zvislého presunu</t>
  </si>
  <si>
    <t>t</t>
  </si>
  <si>
    <t>-508021736</t>
  </si>
  <si>
    <t>3</t>
  </si>
  <si>
    <t>ZVISLÉ A KOMPLETNÉ KONŠTRUKCIE</t>
  </si>
  <si>
    <t>310239211</t>
  </si>
  <si>
    <t>Zamurovanie otvoru do 4 m2 pálenými tehlami v murive akejkoľvek hr. na maltu MVC</t>
  </si>
  <si>
    <t>m3</t>
  </si>
  <si>
    <t>311271141</t>
  </si>
  <si>
    <t>Murivo nosné z pórobetónových tvárnic HEBEL P2-500 hr. 250 mm</t>
  </si>
  <si>
    <t>311271142</t>
  </si>
  <si>
    <t>Murivo nosné z pórobetónových tvárnic HEBEL P2-400 hr. 300 mm</t>
  </si>
  <si>
    <t>6</t>
  </si>
  <si>
    <t>317121101</t>
  </si>
  <si>
    <t>Montáž prefabrik. prekladov pre svetlosť otvoru do 105 cm</t>
  </si>
  <si>
    <t>kus</t>
  </si>
  <si>
    <t>8</t>
  </si>
  <si>
    <t>5</t>
  </si>
  <si>
    <t>M</t>
  </si>
  <si>
    <t>593407860</t>
  </si>
  <si>
    <t>Keramické preklady POROTHERM KP23,8 125x23,8x7</t>
  </si>
  <si>
    <t>317121102</t>
  </si>
  <si>
    <t>Montáž prefabrik. prekladov pre svetlosť otvoru do 180 cm</t>
  </si>
  <si>
    <t>12</t>
  </si>
  <si>
    <t>7</t>
  </si>
  <si>
    <t>593407870</t>
  </si>
  <si>
    <t>Keramické preklady POROTHERM KP23,8 150x23,8x7</t>
  </si>
  <si>
    <t>14</t>
  </si>
  <si>
    <t>342243112</t>
  </si>
  <si>
    <t>Priečky POROTHERM P8 hr. 80mm 8x50x23,8 P+D</t>
  </si>
  <si>
    <t>16</t>
  </si>
  <si>
    <t>9</t>
  </si>
  <si>
    <t>342243311</t>
  </si>
  <si>
    <t>Priečky POROTHERM 10 Profi P8 hr. 100mm 10X50X24,9 na maltu Porotherm Profi</t>
  </si>
  <si>
    <t>18</t>
  </si>
  <si>
    <t>ÚPRAVY POVRCHOV, PODLAHY, VÝPLNE</t>
  </si>
  <si>
    <t>610991111</t>
  </si>
  <si>
    <t>Zakrývanie vnút. okenných otvorov, predmetov a konštrukcií</t>
  </si>
  <si>
    <t>612425921</t>
  </si>
  <si>
    <t>Omietka vnútorného ostenia okenného alebo dverného vápenná hladká</t>
  </si>
  <si>
    <t>22</t>
  </si>
  <si>
    <t>612465111</t>
  </si>
  <si>
    <t>Príprava podkl.BAUMIT,pod omietky vnút.stien, strojne, nanášanie ručne hr.2 mm</t>
  </si>
  <si>
    <t>24</t>
  </si>
  <si>
    <t>13</t>
  </si>
  <si>
    <t>612465138</t>
  </si>
  <si>
    <t>Vnútorná omietka stien BAUMIT,váp.biela,jemná štuk.,strojne, nanáš.ručne hr.4 mm</t>
  </si>
  <si>
    <t>26</t>
  </si>
  <si>
    <t>622457R00</t>
  </si>
  <si>
    <t xml:space="preserve">Vonkajšia omietka stien mramorové zrná jemnozrnná hr. 1,5 mm + (sieťka, kleber) </t>
  </si>
  <si>
    <t>28</t>
  </si>
  <si>
    <t>15</t>
  </si>
  <si>
    <t>622464113</t>
  </si>
  <si>
    <t>Omietka vonk. stien tenkovrstv. Terranova Terrasil silikátová roztieraná strednozrná</t>
  </si>
  <si>
    <t>30</t>
  </si>
  <si>
    <t>625254212</t>
  </si>
  <si>
    <t>Kontaktný zateplovací systém hr. 120 mm Weber Terranova THERM TERRANOVA ( EPS ) skrutkovacie kotvy</t>
  </si>
  <si>
    <t>32</t>
  </si>
  <si>
    <t>17</t>
  </si>
  <si>
    <t>625254502</t>
  </si>
  <si>
    <t>Kontaktný zateplovací systém hr. 20 mm Weber Terranova THERM CLIMA ( perforovaný EPS ) zatepl. ostenia okien a dvier</t>
  </si>
  <si>
    <t>34</t>
  </si>
  <si>
    <t>625259502</t>
  </si>
  <si>
    <t>PROFI soklový zatepľovací systém z EPS hr. 60 mm skrut. kotvy</t>
  </si>
  <si>
    <t>36</t>
  </si>
  <si>
    <t>19</t>
  </si>
  <si>
    <t>625259519</t>
  </si>
  <si>
    <t>PROFI soklový zatepľovací systém z EPS ostenia hr. 20 mm</t>
  </si>
  <si>
    <t>38</t>
  </si>
  <si>
    <t>631312511</t>
  </si>
  <si>
    <t>Mazanina z betónu prostého tr. C12/15 hr. 5-8 cm</t>
  </si>
  <si>
    <t>40</t>
  </si>
  <si>
    <t>21</t>
  </si>
  <si>
    <t>631313711</t>
  </si>
  <si>
    <t>Mazanina z betónu prostého tr. C25/30 hr. 8-12 cm</t>
  </si>
  <si>
    <t>42</t>
  </si>
  <si>
    <t>631319171</t>
  </si>
  <si>
    <t>Prípl. za stiahnutie povrchu mazaniny pred vlož. výstuže hr. do 8 cm</t>
  </si>
  <si>
    <t>44</t>
  </si>
  <si>
    <t>23</t>
  </si>
  <si>
    <t>631319173</t>
  </si>
  <si>
    <t>Prípl. za stiahnutie povrchu mazaniny pred vlož. výstuže hr. do 12 cm</t>
  </si>
  <si>
    <t>46</t>
  </si>
  <si>
    <t>631362153</t>
  </si>
  <si>
    <t>Výstuž betónových mazanín zo zvarovaných sietí Kari d drôtu 5 mm, oko 20 cm</t>
  </si>
  <si>
    <t>48</t>
  </si>
  <si>
    <t>25</t>
  </si>
  <si>
    <t>642952610</t>
  </si>
  <si>
    <t>Osadenie dverných zárubní drevených do 2,5 m2 s montážnou penou</t>
  </si>
  <si>
    <t>50</t>
  </si>
  <si>
    <t>6118A0010</t>
  </si>
  <si>
    <t>Zárubne s obkladovými lištami do 15 cm 60 x 197</t>
  </si>
  <si>
    <t>52</t>
  </si>
  <si>
    <t>27</t>
  </si>
  <si>
    <t>6118A0020</t>
  </si>
  <si>
    <t>Zárubne s obkladovými lištami do 15 cm 70 x 197</t>
  </si>
  <si>
    <t>54</t>
  </si>
  <si>
    <t>6118A0030</t>
  </si>
  <si>
    <t>Zárubne s obkladovými lištami do 15 cm 80 x 197</t>
  </si>
  <si>
    <t>56</t>
  </si>
  <si>
    <t>29</t>
  </si>
  <si>
    <t>6118A0230</t>
  </si>
  <si>
    <t>Zárubne s obkladovými lištami do 25 cm 80 x 197</t>
  </si>
  <si>
    <t>58</t>
  </si>
  <si>
    <t>6118A0530</t>
  </si>
  <si>
    <t>Zárubne s obkladovými lištami do 40 cm 80 x 197</t>
  </si>
  <si>
    <t>60</t>
  </si>
  <si>
    <t>31</t>
  </si>
  <si>
    <t>6118A0540</t>
  </si>
  <si>
    <t>Zárubne s obkladovými lištami do 40 cm 90 x 197</t>
  </si>
  <si>
    <t>62</t>
  </si>
  <si>
    <t>648991111</t>
  </si>
  <si>
    <t>Osadenie parapetných dosák z plastických hmôt š. do 20 cm</t>
  </si>
  <si>
    <t>m</t>
  </si>
  <si>
    <t>64</t>
  </si>
  <si>
    <t>33</t>
  </si>
  <si>
    <t>6119A0201</t>
  </si>
  <si>
    <t>Parapeta vnútorná komôrková plastová šír.180 mm</t>
  </si>
  <si>
    <t>66</t>
  </si>
  <si>
    <t>OSTATNÉ KONŠTRUKCIE A PRÁCE</t>
  </si>
  <si>
    <t>941941031</t>
  </si>
  <si>
    <t>Montáž lešenia ľahk. radového s podlahami š. do 1 m v. do 10 m</t>
  </si>
  <si>
    <t>68</t>
  </si>
  <si>
    <t>35</t>
  </si>
  <si>
    <t>941941191</t>
  </si>
  <si>
    <t>Príplatok za prvý a každý ďalší mesiac použitia lešenia k pol. -1031</t>
  </si>
  <si>
    <t>70</t>
  </si>
  <si>
    <t>941941831</t>
  </si>
  <si>
    <t>Demontáž lešenia ľahk. radového s podlahami š. do 1 m v. do 10 m</t>
  </si>
  <si>
    <t>72</t>
  </si>
  <si>
    <t>37</t>
  </si>
  <si>
    <t>941955001</t>
  </si>
  <si>
    <t>Lešenie ľahké prac. pomocné výš. podlahy do 1,2 m</t>
  </si>
  <si>
    <t>74</t>
  </si>
  <si>
    <t>952901111</t>
  </si>
  <si>
    <t>Vyčistenie budov byt. alebo občian. výstavby pri výške podlažia do 4 m</t>
  </si>
  <si>
    <t>76</t>
  </si>
  <si>
    <t>39</t>
  </si>
  <si>
    <t>952902110</t>
  </si>
  <si>
    <t>Zametenie v miestnostiach a chodbách</t>
  </si>
  <si>
    <t>78</t>
  </si>
  <si>
    <t>953945222</t>
  </si>
  <si>
    <t>Profil okenný APU s integrovanou tkaninou PCI</t>
  </si>
  <si>
    <t>80</t>
  </si>
  <si>
    <t>41</t>
  </si>
  <si>
    <t>953945223</t>
  </si>
  <si>
    <t>Profil rohový z PVC s integrovanou tkaninou PCI 10x10</t>
  </si>
  <si>
    <t>82</t>
  </si>
  <si>
    <t>953945225</t>
  </si>
  <si>
    <t>Profil rohový z PVC PLY XS s integrovanou tkaninou PCI 10x10 - nepriznaný vo fasáde</t>
  </si>
  <si>
    <t>84</t>
  </si>
  <si>
    <t>43</t>
  </si>
  <si>
    <t>953945405</t>
  </si>
  <si>
    <t>Lišta zakladacia hliníková Stomix 103 mm</t>
  </si>
  <si>
    <t>86</t>
  </si>
  <si>
    <t>962031132</t>
  </si>
  <si>
    <t>Búranie priečok z tehál MV, MVC hr. do 10 cm, plocha nad 4 m2</t>
  </si>
  <si>
    <t>88</t>
  </si>
  <si>
    <t>45</t>
  </si>
  <si>
    <t>962032231</t>
  </si>
  <si>
    <t>Búranie muriva z tehál na MV, MVC alebo otvorov nad 4 m2</t>
  </si>
  <si>
    <t>90</t>
  </si>
  <si>
    <t>965043441</t>
  </si>
  <si>
    <t>Búranie bet. podkladu s poterom hr. do 15 cm nad 4 m2</t>
  </si>
  <si>
    <t>92</t>
  </si>
  <si>
    <t>47</t>
  </si>
  <si>
    <t>965081713</t>
  </si>
  <si>
    <t>Búranie dlažieb xylolit. alebo keram. hr. do 1 cm nad 1 m2</t>
  </si>
  <si>
    <t>94</t>
  </si>
  <si>
    <t>965081813</t>
  </si>
  <si>
    <t>Búranie dlažieb kamenin. cem. terac. hr. nad 1 cm nad 1 m2</t>
  </si>
  <si>
    <t>96</t>
  </si>
  <si>
    <t>178</t>
  </si>
  <si>
    <t>7668118R</t>
  </si>
  <si>
    <t xml:space="preserve">Demontáž kuchynskej linky </t>
  </si>
  <si>
    <t>-503471538</t>
  </si>
  <si>
    <t>49</t>
  </si>
  <si>
    <t>968061125</t>
  </si>
  <si>
    <t>Vyvesenie alebo zavesenie drev. krídiel dvier do 2 m2</t>
  </si>
  <si>
    <t>98</t>
  </si>
  <si>
    <t>968061136</t>
  </si>
  <si>
    <t>Vyvesenie alebo zavesenie drev. krídiel vrát do 4 m2</t>
  </si>
  <si>
    <t>100</t>
  </si>
  <si>
    <t>51</t>
  </si>
  <si>
    <t>968072455</t>
  </si>
  <si>
    <t>Vybúranie kov. dverných zárubní do 2 m2</t>
  </si>
  <si>
    <t>102</t>
  </si>
  <si>
    <t>968072456</t>
  </si>
  <si>
    <t>Vybúranie kov. dverných zárubní nad 2 m2</t>
  </si>
  <si>
    <t>104</t>
  </si>
  <si>
    <t>53</t>
  </si>
  <si>
    <t>971033641</t>
  </si>
  <si>
    <t>Vybúr. otvorov do 4 m2 v murive tehl. MV, MVC hr. do 30 cm</t>
  </si>
  <si>
    <t>106</t>
  </si>
  <si>
    <t>971042651</t>
  </si>
  <si>
    <t>Vybúr. otvorov do 4 m2 v betón. murive akejkoľvek hrúbky</t>
  </si>
  <si>
    <t>108</t>
  </si>
  <si>
    <t>55</t>
  </si>
  <si>
    <t>974063020</t>
  </si>
  <si>
    <t>Vyrezanie rýh v porobetonovom murive hl.2,5cm š.4cm frézovaním</t>
  </si>
  <si>
    <t>110</t>
  </si>
  <si>
    <t>978013191</t>
  </si>
  <si>
    <t>Otlčenie vnút. omietok stien váp. vápenocem. do 100 %</t>
  </si>
  <si>
    <t>112</t>
  </si>
  <si>
    <t>57</t>
  </si>
  <si>
    <t>978036191</t>
  </si>
  <si>
    <t>Otlčenie vonk. omietok brizolitových do 100 %</t>
  </si>
  <si>
    <t>114</t>
  </si>
  <si>
    <t>978059531</t>
  </si>
  <si>
    <t>Vybúranie obkladov vnút. z obkladačiek plochy nad 2 m2</t>
  </si>
  <si>
    <t>116</t>
  </si>
  <si>
    <t>59</t>
  </si>
  <si>
    <t>978059631</t>
  </si>
  <si>
    <t>Vybúranie obkladov vonk. z obkladačiek plochy nad 2 m2</t>
  </si>
  <si>
    <t>118</t>
  </si>
  <si>
    <t>979011111</t>
  </si>
  <si>
    <t>Zvislá doprava sute a vybúr. hmôt za prvé podlažie</t>
  </si>
  <si>
    <t>120</t>
  </si>
  <si>
    <t>61</t>
  </si>
  <si>
    <t>979011121</t>
  </si>
  <si>
    <t>Zvislá doprava sute a vybúr. hmôt za každé ďalšie podlažie</t>
  </si>
  <si>
    <t>122</t>
  </si>
  <si>
    <t>979081111</t>
  </si>
  <si>
    <t>Odvoz sute a vybúraných hmôt na skládku do 1 km</t>
  </si>
  <si>
    <t>124</t>
  </si>
  <si>
    <t>63</t>
  </si>
  <si>
    <t>979081121</t>
  </si>
  <si>
    <t>Odvoz sute a vybúraných hmôt na skládku každý ďalší 1 km</t>
  </si>
  <si>
    <t>126</t>
  </si>
  <si>
    <t>979082111</t>
  </si>
  <si>
    <t>Vnútrostavenisková doprava sute a vybúraných hmôt do 10 m</t>
  </si>
  <si>
    <t>128</t>
  </si>
  <si>
    <t>65</t>
  </si>
  <si>
    <t>979082121</t>
  </si>
  <si>
    <t>Vnútrost. doprava sute a vybúraných hmôt každých ďalších 5 m</t>
  </si>
  <si>
    <t>130</t>
  </si>
  <si>
    <t>979131409</t>
  </si>
  <si>
    <t>Poplatok za ulož.a znešk.staveb.sute na vymedzených skládkach "O"-ostatný odpad</t>
  </si>
  <si>
    <t>132</t>
  </si>
  <si>
    <t>67</t>
  </si>
  <si>
    <t>998011001</t>
  </si>
  <si>
    <t>Presun hmôt pre budovy murované výšky do 6 m</t>
  </si>
  <si>
    <t>134</t>
  </si>
  <si>
    <t>D2</t>
  </si>
  <si>
    <t>PRÁCE A DODÁVKY PSV</t>
  </si>
  <si>
    <t>711</t>
  </si>
  <si>
    <t>Izolácie proti vode a vlhkosti</t>
  </si>
  <si>
    <t>711107331</t>
  </si>
  <si>
    <t>Jednozlož. silikátová hydroizolačná hmota Weber Terranova stierka weber terizol vodorovná</t>
  </si>
  <si>
    <t>136</t>
  </si>
  <si>
    <t>69</t>
  </si>
  <si>
    <t>711107332</t>
  </si>
  <si>
    <t>Jednozlož. silikátová hydroizolačná hmota Weber Terranova stierka weber terizol zvislá</t>
  </si>
  <si>
    <t>138</t>
  </si>
  <si>
    <t>711111001</t>
  </si>
  <si>
    <t>Zhotovenie izolácie proti vlhkosti za studena vodor. náterom asfalt. penetr.</t>
  </si>
  <si>
    <t>140</t>
  </si>
  <si>
    <t>71</t>
  </si>
  <si>
    <t>111631500</t>
  </si>
  <si>
    <t>Lak asfaltový ALP-PENETRAL sudy</t>
  </si>
  <si>
    <t>142</t>
  </si>
  <si>
    <t>711141559</t>
  </si>
  <si>
    <t>Zhotovenie izolácie proti vlhkosti pritavením NAIP vodor.</t>
  </si>
  <si>
    <t>144</t>
  </si>
  <si>
    <t>73</t>
  </si>
  <si>
    <t>628322810</t>
  </si>
  <si>
    <t>Pás ťažký asfaltový HYDROBIT V 60 S 35</t>
  </si>
  <si>
    <t>146</t>
  </si>
  <si>
    <t>998711101</t>
  </si>
  <si>
    <t>Presun hmôt pre izolácie proti vode v objektoch výšky do 6 m</t>
  </si>
  <si>
    <t>148</t>
  </si>
  <si>
    <t>713</t>
  </si>
  <si>
    <t>Izolácie tepelné</t>
  </si>
  <si>
    <t>75</t>
  </si>
  <si>
    <t>713111125</t>
  </si>
  <si>
    <t>Montáž tep. izolácie stropov rovných spodom, prilepenie</t>
  </si>
  <si>
    <t>150</t>
  </si>
  <si>
    <t>6315A3664</t>
  </si>
  <si>
    <t>Lamela minerálna CLT C1 hr.100mm 220x1200mm</t>
  </si>
  <si>
    <t>152</t>
  </si>
  <si>
    <t>77</t>
  </si>
  <si>
    <t>713121111</t>
  </si>
  <si>
    <t>Montáž tep. izolácie podláh 1 x položenie</t>
  </si>
  <si>
    <t>154</t>
  </si>
  <si>
    <t>2831BA164</t>
  </si>
  <si>
    <t>Doska izolačná eps Styrodur 2800 C hr.5cm 1250x600mm</t>
  </si>
  <si>
    <t>156</t>
  </si>
  <si>
    <t>79</t>
  </si>
  <si>
    <t>713191120</t>
  </si>
  <si>
    <t>Izolácia tepelná podláh, stropov, striech vrchom, položením PE fólia</t>
  </si>
  <si>
    <t>158</t>
  </si>
  <si>
    <t>998713101</t>
  </si>
  <si>
    <t>Presun hmôt pre izolácie tepelné v objektoch výšky do 6 m</t>
  </si>
  <si>
    <t>160</t>
  </si>
  <si>
    <t>721</t>
  </si>
  <si>
    <t>Vnútorná kanalizácia</t>
  </si>
  <si>
    <t>81</t>
  </si>
  <si>
    <t>721211709</t>
  </si>
  <si>
    <t>Montáž podlahového odtokového žlabu dĺ. 900 mm pre montáž k stene</t>
  </si>
  <si>
    <t>162</t>
  </si>
  <si>
    <t>721212113</t>
  </si>
  <si>
    <t>Odtokový žľab dĺžky 900 mm s krycím roštom a zápachovou uzávierkou</t>
  </si>
  <si>
    <t>164</t>
  </si>
  <si>
    <t>83</t>
  </si>
  <si>
    <t>721999906</t>
  </si>
  <si>
    <t>Vnútorná kanalizácia HZS T6</t>
  </si>
  <si>
    <t>hod</t>
  </si>
  <si>
    <t>512</t>
  </si>
  <si>
    <t>166</t>
  </si>
  <si>
    <t>998721101</t>
  </si>
  <si>
    <t>Presun hmôt pre vnút. kanalizáciu v objektoch výšky do 6 m</t>
  </si>
  <si>
    <t>168</t>
  </si>
  <si>
    <t>722</t>
  </si>
  <si>
    <t>Vnútorný vodovod</t>
  </si>
  <si>
    <t>85</t>
  </si>
  <si>
    <t>722999906</t>
  </si>
  <si>
    <t>Vnútorný vodovod HZS T6</t>
  </si>
  <si>
    <t>170</t>
  </si>
  <si>
    <t>725</t>
  </si>
  <si>
    <t>Zariaďovacie predmety</t>
  </si>
  <si>
    <t>725110814</t>
  </si>
  <si>
    <t>Demontáž záchodov odsávacích alebo kombinovaných</t>
  </si>
  <si>
    <t>súbor</t>
  </si>
  <si>
    <t>172</t>
  </si>
  <si>
    <t>87</t>
  </si>
  <si>
    <t>725119305</t>
  </si>
  <si>
    <t>Montáž záchodovým mís kombinovaných</t>
  </si>
  <si>
    <t>174</t>
  </si>
  <si>
    <t>642328030</t>
  </si>
  <si>
    <t>Misa záchodová Kombi štandardná kvalita</t>
  </si>
  <si>
    <t>89</t>
  </si>
  <si>
    <t>725210821</t>
  </si>
  <si>
    <t>Demontáž umývadiel bez výtokových armatúr</t>
  </si>
  <si>
    <t>725219201</t>
  </si>
  <si>
    <t>Montáž umývadiel keramických so záp. uzáv. na konzoly</t>
  </si>
  <si>
    <t>180</t>
  </si>
  <si>
    <t>91</t>
  </si>
  <si>
    <t>725220831</t>
  </si>
  <si>
    <t>Demontáž vaní liatinových rohových</t>
  </si>
  <si>
    <t>182</t>
  </si>
  <si>
    <t>725241112</t>
  </si>
  <si>
    <t>Vanička sprchová akrylátová štvorcová 900x900 mm</t>
  </si>
  <si>
    <t>184</t>
  </si>
  <si>
    <t>93</t>
  </si>
  <si>
    <t>725249104</t>
  </si>
  <si>
    <t>Montáž sprchovej vaničky</t>
  </si>
  <si>
    <t>186</t>
  </si>
  <si>
    <t>725319201</t>
  </si>
  <si>
    <t>Montáž drezov smalt, nerez, polypropylén. jednod veľkokuch.so zápach uzávier</t>
  </si>
  <si>
    <t>188</t>
  </si>
  <si>
    <t>95</t>
  </si>
  <si>
    <t>552313460</t>
  </si>
  <si>
    <t>Drez z nerezu s odkvapnou doskou 514 IA</t>
  </si>
  <si>
    <t>190</t>
  </si>
  <si>
    <t>725329101</t>
  </si>
  <si>
    <t>Montáž drezov dvojitých so zápach uzávierkou</t>
  </si>
  <si>
    <t>192</t>
  </si>
  <si>
    <t>97</t>
  </si>
  <si>
    <t>5523A0101</t>
  </si>
  <si>
    <t>Dvojdrez vstavaný</t>
  </si>
  <si>
    <t>194</t>
  </si>
  <si>
    <t>725339101</t>
  </si>
  <si>
    <t>Montáž výleviek keramic., liat, a i. hmoty bez výtok armat. a splach nádrže</t>
  </si>
  <si>
    <t>196</t>
  </si>
  <si>
    <t>99</t>
  </si>
  <si>
    <t>627A0102</t>
  </si>
  <si>
    <t>Vylevka</t>
  </si>
  <si>
    <t>198</t>
  </si>
  <si>
    <t>725819402</t>
  </si>
  <si>
    <t>Montáž ventilov rohových G 1/2</t>
  </si>
  <si>
    <t>200</t>
  </si>
  <si>
    <t>101</t>
  </si>
  <si>
    <t>551410801</t>
  </si>
  <si>
    <t>Ventil rohový  1/2</t>
  </si>
  <si>
    <t>202</t>
  </si>
  <si>
    <t>725829301</t>
  </si>
  <si>
    <t>Montáž batérií umýv. a drez. ostatných typov stojank. G 1/2</t>
  </si>
  <si>
    <t>204</t>
  </si>
  <si>
    <t>103</t>
  </si>
  <si>
    <t>551431741</t>
  </si>
  <si>
    <t>Batéria drezová jednopáková do 1otvoru štandartná kvalita</t>
  </si>
  <si>
    <t>206</t>
  </si>
  <si>
    <t>551440026</t>
  </si>
  <si>
    <t>Batéria umývadlová jednopáková do 1 otvoru TF-8301 V 1/2"</t>
  </si>
  <si>
    <t>208</t>
  </si>
  <si>
    <t>105</t>
  </si>
  <si>
    <t>6429C1214</t>
  </si>
  <si>
    <t>madlo na stenu</t>
  </si>
  <si>
    <t>210</t>
  </si>
  <si>
    <t>725849200</t>
  </si>
  <si>
    <t>Montáž batérií sprch. násten. s nastav. výškou</t>
  </si>
  <si>
    <t>212</t>
  </si>
  <si>
    <t>107</t>
  </si>
  <si>
    <t>551456110</t>
  </si>
  <si>
    <t>Batéria sprchová štandartná kvalita</t>
  </si>
  <si>
    <t>214</t>
  </si>
  <si>
    <t>725999906</t>
  </si>
  <si>
    <t>Zariaďovacie predmety HZS T6</t>
  </si>
  <si>
    <t>216</t>
  </si>
  <si>
    <t>109</t>
  </si>
  <si>
    <t>998725101</t>
  </si>
  <si>
    <t>Presun hmôt pre zariaď. predmety v objektoch výšky do 6 m</t>
  </si>
  <si>
    <t>218</t>
  </si>
  <si>
    <t>763</t>
  </si>
  <si>
    <t>Konštrukcie  - drevostavby</t>
  </si>
  <si>
    <t>763212210</t>
  </si>
  <si>
    <t>Priečky sadrokartónové RIGIPS dvoj. opláštené RF 12.5 mm, hrúbka priečky 100mm</t>
  </si>
  <si>
    <t>220</t>
  </si>
  <si>
    <t>111</t>
  </si>
  <si>
    <t>763999904</t>
  </si>
  <si>
    <t>Konštrukcie - drevostavby, HZS T4</t>
  </si>
  <si>
    <t>222</t>
  </si>
  <si>
    <t>998763101</t>
  </si>
  <si>
    <t>Presun hmôt pre drevostavby v objektoch výšky do 12 m</t>
  </si>
  <si>
    <t>224</t>
  </si>
  <si>
    <t>764</t>
  </si>
  <si>
    <t>Konštrukcie klampiarske</t>
  </si>
  <si>
    <t>113</t>
  </si>
  <si>
    <t>764410240</t>
  </si>
  <si>
    <t>Klamp. PZ pl. oplechovanie parapetov rš 250</t>
  </si>
  <si>
    <t>226</t>
  </si>
  <si>
    <t>764410850</t>
  </si>
  <si>
    <t>Klamp. demont. parapetov rš 330</t>
  </si>
  <si>
    <t>228</t>
  </si>
  <si>
    <t>115</t>
  </si>
  <si>
    <t>764430260</t>
  </si>
  <si>
    <t>Klamp. PZ pl. oplechovanie múrov rš 750</t>
  </si>
  <si>
    <t>230</t>
  </si>
  <si>
    <t>764430840</t>
  </si>
  <si>
    <t>Klamp. demont. oplechovanie múrov rš 500</t>
  </si>
  <si>
    <t>232</t>
  </si>
  <si>
    <t>117</t>
  </si>
  <si>
    <t>998764101</t>
  </si>
  <si>
    <t>Presun hmôt pre klampiarske konštr. v objektoch výšky do 6 m</t>
  </si>
  <si>
    <t>234</t>
  </si>
  <si>
    <t>766</t>
  </si>
  <si>
    <t>Konštrukcie stolárske</t>
  </si>
  <si>
    <t>766438111</t>
  </si>
  <si>
    <t>Montáž dreveného obloženia betonových stupňov s podstupnicami</t>
  </si>
  <si>
    <t>236</t>
  </si>
  <si>
    <t>119</t>
  </si>
  <si>
    <t>605180606</t>
  </si>
  <si>
    <t>Doska alebo fošňa omietaná SM tr.A hr.38-50mm š. 250-300mm</t>
  </si>
  <si>
    <t>238</t>
  </si>
  <si>
    <t>7666531081</t>
  </si>
  <si>
    <t>Montáž dvier a konštrukcie posuvných devrí</t>
  </si>
  <si>
    <t>240</t>
  </si>
  <si>
    <t>121</t>
  </si>
  <si>
    <t>6116172101</t>
  </si>
  <si>
    <t>Dvere vnútorné posuvné 80x197 dyhované dub</t>
  </si>
  <si>
    <t>242</t>
  </si>
  <si>
    <t>611617251</t>
  </si>
  <si>
    <t>Dvere vnútorné posuvne 95x197 dyhovane dub</t>
  </si>
  <si>
    <t>244</t>
  </si>
  <si>
    <t>123</t>
  </si>
  <si>
    <t>611617321</t>
  </si>
  <si>
    <t>Dvere vnútorné posuvné 110x197 dyhované dub</t>
  </si>
  <si>
    <t>246</t>
  </si>
  <si>
    <t>766661112</t>
  </si>
  <si>
    <t>Montáž dvier kompl. otvár. do zárubne 1-krídl. do 0,8m</t>
  </si>
  <si>
    <t>248</t>
  </si>
  <si>
    <t>125</t>
  </si>
  <si>
    <t>611617130</t>
  </si>
  <si>
    <t>Dvere vnútorné plné 60x197 dyhované dub</t>
  </si>
  <si>
    <t>250</t>
  </si>
  <si>
    <t>611617170</t>
  </si>
  <si>
    <t>Dvere vnútorné plné 70x197 dyhované dub</t>
  </si>
  <si>
    <t>252</t>
  </si>
  <si>
    <t>127</t>
  </si>
  <si>
    <t>611617210</t>
  </si>
  <si>
    <t>Dvere vnútorné plné 80x197 dyhované dub</t>
  </si>
  <si>
    <t>254</t>
  </si>
  <si>
    <t>766661122</t>
  </si>
  <si>
    <t>Montáž dvier kompl. otvár. do zárubne 1-krídl. nad 0,8m</t>
  </si>
  <si>
    <t>256</t>
  </si>
  <si>
    <t>129</t>
  </si>
  <si>
    <t>611617250</t>
  </si>
  <si>
    <t>Dvere vnútorné plné 90x197 dyhované dub</t>
  </si>
  <si>
    <t>258</t>
  </si>
  <si>
    <t>766812115</t>
  </si>
  <si>
    <t>Montáž kuchynských liniek drev. na stenu dl. do 240cm</t>
  </si>
  <si>
    <t>260</t>
  </si>
  <si>
    <t>131</t>
  </si>
  <si>
    <t>766812215</t>
  </si>
  <si>
    <t>Montáž kuchynských liniek drev. na stoj. dl. do 240cm</t>
  </si>
  <si>
    <t>262</t>
  </si>
  <si>
    <t>615816161</t>
  </si>
  <si>
    <t>Súbor kuchynský - kuchyn. linka</t>
  </si>
  <si>
    <t>264</t>
  </si>
  <si>
    <t>133</t>
  </si>
  <si>
    <t>998766101</t>
  </si>
  <si>
    <t>Presun hmôt pre konštr. stolárske v objektoch výšky do 6 m</t>
  </si>
  <si>
    <t>266</t>
  </si>
  <si>
    <t>767</t>
  </si>
  <si>
    <t>Konštrukcie doplnk. kovové stavebné</t>
  </si>
  <si>
    <t>767631510</t>
  </si>
  <si>
    <t>Montáž okien plastových</t>
  </si>
  <si>
    <t>268</t>
  </si>
  <si>
    <t>135</t>
  </si>
  <si>
    <t>6114B16391</t>
  </si>
  <si>
    <t>Okno plast. 1-krídl. OS 600/1450</t>
  </si>
  <si>
    <t>270</t>
  </si>
  <si>
    <t>6114B17361</t>
  </si>
  <si>
    <t>Okno plast. 1-krídl. OS 950/1450</t>
  </si>
  <si>
    <t>272</t>
  </si>
  <si>
    <t>137</t>
  </si>
  <si>
    <t>6114B17411</t>
  </si>
  <si>
    <t>Okno plast 1-krídl. OS 1000/550</t>
  </si>
  <si>
    <t>274</t>
  </si>
  <si>
    <t>6114B17971</t>
  </si>
  <si>
    <t>Okno plast. 1-krídl. OS 1200/550</t>
  </si>
  <si>
    <t>276</t>
  </si>
  <si>
    <t>139</t>
  </si>
  <si>
    <t>6114B1859</t>
  </si>
  <si>
    <t>Okno plast.1-krídlové OS -výš.110, šír.140 cm</t>
  </si>
  <si>
    <t>278</t>
  </si>
  <si>
    <t>6114B18761</t>
  </si>
  <si>
    <t>Okno plast 1 krídl. OS 1450/1450</t>
  </si>
  <si>
    <t>280</t>
  </si>
  <si>
    <t>187</t>
  </si>
  <si>
    <t>611Rpol0</t>
  </si>
  <si>
    <t>Okno plast 1-krídl. zasúvacie 1800/2150</t>
  </si>
  <si>
    <t>-639688270</t>
  </si>
  <si>
    <t>141</t>
  </si>
  <si>
    <t>6114B23081</t>
  </si>
  <si>
    <t>Okno plast. 2-krídl. O+OS  1700/1450</t>
  </si>
  <si>
    <t>282</t>
  </si>
  <si>
    <t>6114B23501</t>
  </si>
  <si>
    <t>Okno plast. 2-krídl. 0+0S 2000/1450</t>
  </si>
  <si>
    <t>284</t>
  </si>
  <si>
    <t>611Rpol1</t>
  </si>
  <si>
    <t>Okno plast. 2-krídl. 0+0S 2080/1450</t>
  </si>
  <si>
    <t>-772368336</t>
  </si>
  <si>
    <t>189</t>
  </si>
  <si>
    <t>611Rpol2</t>
  </si>
  <si>
    <t>Okno plast. 2-krídl. FIX 2080/550</t>
  </si>
  <si>
    <t>1277107860</t>
  </si>
  <si>
    <t>611Rpol3</t>
  </si>
  <si>
    <t>Okno hliníkové 1-krídl, EI 60 D1,  O+OS 1095/550, D+M</t>
  </si>
  <si>
    <t>-759371047</t>
  </si>
  <si>
    <t>191</t>
  </si>
  <si>
    <t>611Rpol4</t>
  </si>
  <si>
    <t>Okno hliníkové 1-krídl, EI 60 D1,  O+OS 1220/550, D+M</t>
  </si>
  <si>
    <t>479293128</t>
  </si>
  <si>
    <t>611 Rpol5</t>
  </si>
  <si>
    <t>Okno hliníkové 2- krídl., EI 60 D1,  FIX, 2080/550, D+M</t>
  </si>
  <si>
    <t>1485452149</t>
  </si>
  <si>
    <t>185</t>
  </si>
  <si>
    <t>611Rpol6</t>
  </si>
  <si>
    <t>Okno hliníkové 2-krídl, EI 60 D1,  O+OS+FIX 2080/1450, D+M</t>
  </si>
  <si>
    <t xml:space="preserve">kus </t>
  </si>
  <si>
    <t>1406148274</t>
  </si>
  <si>
    <t>145</t>
  </si>
  <si>
    <t>767631511</t>
  </si>
  <si>
    <t>Vybúranie okien plastových</t>
  </si>
  <si>
    <t>290</t>
  </si>
  <si>
    <t>767641510</t>
  </si>
  <si>
    <t>Montáž dverí plastových</t>
  </si>
  <si>
    <t>292</t>
  </si>
  <si>
    <t>147</t>
  </si>
  <si>
    <t>6113A01211</t>
  </si>
  <si>
    <t>Dvere plast. 1-krídl. balk/terasa 850/2150</t>
  </si>
  <si>
    <t>294</t>
  </si>
  <si>
    <t>611Rpol7</t>
  </si>
  <si>
    <t>Vybúranie dvierí - interiérových</t>
  </si>
  <si>
    <t>1398399915</t>
  </si>
  <si>
    <t>6113A02261</t>
  </si>
  <si>
    <t>Protipožiarne Dvere vchodové 1-krídl.  O 900/1970, EW 45D1+C</t>
  </si>
  <si>
    <t>296</t>
  </si>
  <si>
    <t>193</t>
  </si>
  <si>
    <t>611Rpol8</t>
  </si>
  <si>
    <t>Montáž požiarnych dverí</t>
  </si>
  <si>
    <t>-627234282</t>
  </si>
  <si>
    <t>149</t>
  </si>
  <si>
    <t>6113A02501</t>
  </si>
  <si>
    <t>Dvere vchodové 1-krídlové O  1100/2000</t>
  </si>
  <si>
    <t>298</t>
  </si>
  <si>
    <t>767641511</t>
  </si>
  <si>
    <t>Vybúranie dvierí plastových</t>
  </si>
  <si>
    <t>300</t>
  </si>
  <si>
    <t>179</t>
  </si>
  <si>
    <t>7678331R</t>
  </si>
  <si>
    <t xml:space="preserve">Montáž a dodávka -  rebrík na strechu </t>
  </si>
  <si>
    <t>-1926043678</t>
  </si>
  <si>
    <t>7678331R1</t>
  </si>
  <si>
    <t>Montáž a dodávka - zábradlie exteriérové - balkón</t>
  </si>
  <si>
    <t>1471835537</t>
  </si>
  <si>
    <t>181</t>
  </si>
  <si>
    <t>7678331R2</t>
  </si>
  <si>
    <t xml:space="preserve">Zábradlie do záhrady exteriérové - odhrdzaviť  ošmirglovať, nový náter </t>
  </si>
  <si>
    <t>989300489</t>
  </si>
  <si>
    <t>7678331R3</t>
  </si>
  <si>
    <t xml:space="preserve">Montáž a dodávka zábradlie interiér schody </t>
  </si>
  <si>
    <t>-1901063585</t>
  </si>
  <si>
    <t>151</t>
  </si>
  <si>
    <t>998767101</t>
  </si>
  <si>
    <t>Presun hmôt pre kovové stav. doplnk. konštr. v objektoch výšky do 6 m</t>
  </si>
  <si>
    <t>302</t>
  </si>
  <si>
    <t>771</t>
  </si>
  <si>
    <t>Podlahy z dlaždíc  keramických</t>
  </si>
  <si>
    <t>771271812</t>
  </si>
  <si>
    <t>Demontáž obkladov stupníc z dlaždic keramických kladených do malty š do 350 mm</t>
  </si>
  <si>
    <t>304</t>
  </si>
  <si>
    <t>153</t>
  </si>
  <si>
    <t>771271832</t>
  </si>
  <si>
    <t>Demontáž obkladov podstupníc z dlaždic keramických kladených do malty v do 250</t>
  </si>
  <si>
    <t>306</t>
  </si>
  <si>
    <t>771274123</t>
  </si>
  <si>
    <t>Montáž obkl.stupňov sklz.keram.do flex.lep.do 30cm</t>
  </si>
  <si>
    <t>308</t>
  </si>
  <si>
    <t>155</t>
  </si>
  <si>
    <t>771274242</t>
  </si>
  <si>
    <t>Montáž obkl.podstup.sklz.keram.do flex.lep.do 20cm</t>
  </si>
  <si>
    <t>310</t>
  </si>
  <si>
    <t>597637250</t>
  </si>
  <si>
    <t>Dlaž. neglaz. slin. TAURUS 300x300x9 I</t>
  </si>
  <si>
    <t>312</t>
  </si>
  <si>
    <t>157</t>
  </si>
  <si>
    <t>771475113</t>
  </si>
  <si>
    <t>Montáž soklíkov keram. rovných do PU tmelu do 10 cm</t>
  </si>
  <si>
    <t>314</t>
  </si>
  <si>
    <t>771572466</t>
  </si>
  <si>
    <t>Montáž podláh z dlaždíc keram. do flexib. tmelu bez povrch. úpravy alebo glaz. hladké, škáry Ceresit CE33 600x600 mm</t>
  </si>
  <si>
    <t>316</t>
  </si>
  <si>
    <t>159</t>
  </si>
  <si>
    <t>597371001</t>
  </si>
  <si>
    <t>Dlažba mrazuvzdorná Rako Extra tmavošedá 60x60cm hr.10mm mat.DAR63724.1</t>
  </si>
  <si>
    <t>318</t>
  </si>
  <si>
    <t>998771101</t>
  </si>
  <si>
    <t>Presun hmôt pre podlahy z dlaždíc v objektoch výšky do 6 m</t>
  </si>
  <si>
    <t>320</t>
  </si>
  <si>
    <t>775</t>
  </si>
  <si>
    <t>Podlahy vlysové a parketové</t>
  </si>
  <si>
    <t>161</t>
  </si>
  <si>
    <t>775918914</t>
  </si>
  <si>
    <t>Demontáž plávajúcej podlahy</t>
  </si>
  <si>
    <t>322</t>
  </si>
  <si>
    <t>776</t>
  </si>
  <si>
    <t>Podlahy povlakové</t>
  </si>
  <si>
    <t>776200810</t>
  </si>
  <si>
    <t>Odstránenie podlahovín zo schod. stupňov lepených bez podlož</t>
  </si>
  <si>
    <t>324</t>
  </si>
  <si>
    <t>163</t>
  </si>
  <si>
    <t>776421100</t>
  </si>
  <si>
    <t>Lepenie podlahových soklíkov alebo líšt z mäkčených plastov</t>
  </si>
  <si>
    <t>326</t>
  </si>
  <si>
    <t>283410051</t>
  </si>
  <si>
    <t>Podlahová lemovka</t>
  </si>
  <si>
    <t>328</t>
  </si>
  <si>
    <t>165</t>
  </si>
  <si>
    <t>776521100</t>
  </si>
  <si>
    <t>Lepenie povlakových podláh plastových pásov</t>
  </si>
  <si>
    <t>330</t>
  </si>
  <si>
    <t>284145501</t>
  </si>
  <si>
    <t>Vinylová podlahovina</t>
  </si>
  <si>
    <t>332</t>
  </si>
  <si>
    <t>167</t>
  </si>
  <si>
    <t>776990112</t>
  </si>
  <si>
    <t>Vyrovnanie podkladu samonivelačnou stierkou hr 3 mm 30 Mpa</t>
  </si>
  <si>
    <t>334</t>
  </si>
  <si>
    <t>998776101</t>
  </si>
  <si>
    <t>Presun hmôt pre podlahy povlakové v objektoch výšky do 6 m</t>
  </si>
  <si>
    <t>336</t>
  </si>
  <si>
    <t>781</t>
  </si>
  <si>
    <t>Obklady z obkladačiek a dosiek</t>
  </si>
  <si>
    <t>169</t>
  </si>
  <si>
    <t>781447564</t>
  </si>
  <si>
    <t>Montáž obkladov stien z obkladačiek hutných, keram. do tmelu flex., škár. Ceresit CE33 300x200 mm</t>
  </si>
  <si>
    <t>338</t>
  </si>
  <si>
    <t>597658300</t>
  </si>
  <si>
    <t>Obkl. hut. B 1 far. hl. 300x200 OT3 1A</t>
  </si>
  <si>
    <t>340</t>
  </si>
  <si>
    <t>171</t>
  </si>
  <si>
    <t>998781101</t>
  </si>
  <si>
    <t>Presun hmôt pre obklady keramické v objektoch výšky do 6 m</t>
  </si>
  <si>
    <t>342</t>
  </si>
  <si>
    <t>783</t>
  </si>
  <si>
    <t>Nátery</t>
  </si>
  <si>
    <t>783626300</t>
  </si>
  <si>
    <t>Nátery stolár. výrobkov lazurovacím lakom 3x lakovaním</t>
  </si>
  <si>
    <t>344</t>
  </si>
  <si>
    <t>784</t>
  </si>
  <si>
    <t>Maľby</t>
  </si>
  <si>
    <t>173</t>
  </si>
  <si>
    <t>784452961</t>
  </si>
  <si>
    <t>Opr. maľba zmes tek. 2 f. dvoj. b. strop oškr. m. do 3,8m</t>
  </si>
  <si>
    <t>346</t>
  </si>
  <si>
    <t>784452964</t>
  </si>
  <si>
    <t>Opr. maľba zmes tek. 2 f. dvoj. b. strop oškr. sch. do3,8m</t>
  </si>
  <si>
    <t>348</t>
  </si>
  <si>
    <t>183</t>
  </si>
  <si>
    <t>7849999999</t>
  </si>
  <si>
    <t>Antibakteriálna farba proti plesniam</t>
  </si>
  <si>
    <t>1721424677</t>
  </si>
  <si>
    <t xml:space="preserve">02 - SO 01 Zdravotechnika </t>
  </si>
  <si>
    <t>D1 - PRÁCE A DODÁVKY PSV</t>
  </si>
  <si>
    <t xml:space="preserve">    724 - Strojné vybavenie</t>
  </si>
  <si>
    <t>D1</t>
  </si>
  <si>
    <t>721140806</t>
  </si>
  <si>
    <t>Demontáž potrubia z liatinových rúr DN do 200</t>
  </si>
  <si>
    <t>721171107</t>
  </si>
  <si>
    <t>Potrubie kanal. z PVC-U rúr hrdlových odpadné D 75x1,8</t>
  </si>
  <si>
    <t>721171109</t>
  </si>
  <si>
    <t>Potrubie kanal. z PVC-U rúr hrdlových odpadné D 110x2,2</t>
  </si>
  <si>
    <t>721171111</t>
  </si>
  <si>
    <t>Potrubie kanal. z PVC-U rúr hrdlových odpadné D 140x2,8</t>
  </si>
  <si>
    <t>721171112</t>
  </si>
  <si>
    <t>Potrubie kanal. z PVC-U rúr hrdlových odpadné D 160/3,2</t>
  </si>
  <si>
    <t>721171809</t>
  </si>
  <si>
    <t>Demontáž potrubia z PVC rúr D do 160</t>
  </si>
  <si>
    <t>721173204</t>
  </si>
  <si>
    <t>Potrubie kanal. z PVC rúr pripojovacie D 40x1.8</t>
  </si>
  <si>
    <t>721173205</t>
  </si>
  <si>
    <t>Potrubie kanal. z PVC rúr pripojovacie D 50x1.8</t>
  </si>
  <si>
    <t>721194109</t>
  </si>
  <si>
    <t>Vyvedenie a upevnenie kanal. výpustiek D 110x2.3</t>
  </si>
  <si>
    <t>721220802</t>
  </si>
  <si>
    <t>Demontáž zápachových uzáverov DN 100</t>
  </si>
  <si>
    <t>721290112</t>
  </si>
  <si>
    <t>Skúška tesnosti kanalizácie vodou DN 125-200</t>
  </si>
  <si>
    <t>721290821</t>
  </si>
  <si>
    <t>Vnútrost. prem. vybúr. kanaliz. vodor. do 100m v obj. do 6m</t>
  </si>
  <si>
    <t>721300912</t>
  </si>
  <si>
    <t>Opr. kanaliz. prečistenie zvis. odpad. v 1 podl. do DN 200</t>
  </si>
  <si>
    <t>722130802</t>
  </si>
  <si>
    <t>Demontáž potrubia z oceľ. rúrok závitových DN do 40</t>
  </si>
  <si>
    <t>722171211</t>
  </si>
  <si>
    <t>Potrubie vodov. z rúrok PE rad stred. ťažk. rPE D 20/2,0</t>
  </si>
  <si>
    <t>722171212</t>
  </si>
  <si>
    <t>Potrubie vodov. z rúrok PE rad stred. ťažk. rPE D 25/2,7</t>
  </si>
  <si>
    <t>722182113</t>
  </si>
  <si>
    <t>Ochrana potrubia izoláciou Mirelon DN 25</t>
  </si>
  <si>
    <t>722190221</t>
  </si>
  <si>
    <t>Prípojky vod. ocel. rúrky záv. poz. 11353 pevné pripoj. DN 15</t>
  </si>
  <si>
    <t>722190222</t>
  </si>
  <si>
    <t>Prípojky vod. ocel. rúrky záv. poz. 11353 pevné pripoj. DN 20</t>
  </si>
  <si>
    <t>722190223</t>
  </si>
  <si>
    <t>Prípojky vod. ocel. rúrky záv. poz. 11353 pevné pripoj. DN 25</t>
  </si>
  <si>
    <t>722190401</t>
  </si>
  <si>
    <t>Prípojky vod. ocel. rúrky záv. poz. 11353 upev. výpust. DN 15</t>
  </si>
  <si>
    <t>722220874</t>
  </si>
  <si>
    <t>Demontáž armatúr vodov. so závitom a šróbením G 5/4</t>
  </si>
  <si>
    <t>722224111</t>
  </si>
  <si>
    <t>Armat. vodov. s 1 závitom, kohút plniaci a vypúšťací G 1/2</t>
  </si>
  <si>
    <t>722232044</t>
  </si>
  <si>
    <t>Kohút guľový priamy G 3/4 PN 42 do 185°C vnútorný závit</t>
  </si>
  <si>
    <t>722232045</t>
  </si>
  <si>
    <t>Kohút guľový priamy G 1 PN 42 do 185°C vnútorný závit</t>
  </si>
  <si>
    <t>722232046</t>
  </si>
  <si>
    <t>Kohút guľový priamy G 1 1/4 PN 42 do 185°C vnútorný závit</t>
  </si>
  <si>
    <t>722234265</t>
  </si>
  <si>
    <t>Filter mosadzný G 1 PN 16 do 120°C s 2x vnútorným závitom</t>
  </si>
  <si>
    <t>722239102</t>
  </si>
  <si>
    <t>Montáž vodov. armatúr s 2 závitmi G 3/4</t>
  </si>
  <si>
    <t>722239103</t>
  </si>
  <si>
    <t>Montáž vodov. armatúr s 2 závitmi G 1</t>
  </si>
  <si>
    <t>4221F0411</t>
  </si>
  <si>
    <t>Spätný ventil s poistným ventilom dn 25</t>
  </si>
  <si>
    <t>722290226</t>
  </si>
  <si>
    <t>Tlakové skúšky vodov. potrubia závitového do DN 50</t>
  </si>
  <si>
    <t>722290234</t>
  </si>
  <si>
    <t>Preplachovanie a dezinfekcia vodov. potrubia do DN 80</t>
  </si>
  <si>
    <t>722290821</t>
  </si>
  <si>
    <t>Vnútrost. prem. vybúr. vodovodu vodor. do 100m v obj. do 6m</t>
  </si>
  <si>
    <t>998722101</t>
  </si>
  <si>
    <t>Presun hmôt pre vnút. vodovod v objektoch výšky do 6 m</t>
  </si>
  <si>
    <t>724</t>
  </si>
  <si>
    <t>Strojné vybavenie</t>
  </si>
  <si>
    <t>724149101</t>
  </si>
  <si>
    <t>Montáž čerpadiel vodov. ponor. do 40l bez potrubia a prísluš</t>
  </si>
  <si>
    <t>4261F0323</t>
  </si>
  <si>
    <t>Cirkulačné čerpadlo WILLO na TUV dn 20</t>
  </si>
  <si>
    <t xml:space="preserve">03 - SO 01 Eletroinštalácia </t>
  </si>
  <si>
    <t xml:space="preserve">M - Práce a dodávky M   </t>
  </si>
  <si>
    <t xml:space="preserve">    21-M - Elektromontáže   </t>
  </si>
  <si>
    <t xml:space="preserve">    22-M - Montáže oznamovacích a zabezpečovacích zariadení   </t>
  </si>
  <si>
    <t xml:space="preserve">HZS - Hodinové zúčtovacie sadzby   </t>
  </si>
  <si>
    <t xml:space="preserve">OST - Doplnenie   </t>
  </si>
  <si>
    <t xml:space="preserve">Práce a dodávky M   </t>
  </si>
  <si>
    <t>21-M</t>
  </si>
  <si>
    <t xml:space="preserve">Elektromontáže   </t>
  </si>
  <si>
    <t>210010301.S</t>
  </si>
  <si>
    <t>Krabica prístrojová bez zapojenia (1901, KP 68, KZ 3)</t>
  </si>
  <si>
    <t>345410002300.S</t>
  </si>
  <si>
    <t>Krabica prístrojová rozvodná z PVC pod omietku KPR 68</t>
  </si>
  <si>
    <t>345410002400.S</t>
  </si>
  <si>
    <t>Krabica inštalačná KU 68-1901 KA pod omietku</t>
  </si>
  <si>
    <t>210100001.S</t>
  </si>
  <si>
    <t>Ukončenie vodičov v rozvádzač. vrátane zapojenia a vodičovej koncovky do 2,5 mm2</t>
  </si>
  <si>
    <t>210100002.S</t>
  </si>
  <si>
    <t>Ukončenie vodičov v rozvádzač. vrátane zapojenia a vodičovej koncovky do 6 mm2</t>
  </si>
  <si>
    <t>210100259.S</t>
  </si>
  <si>
    <t>Ukončenie celoplastových káblov zmrašť. záklopkou alebo páskou do 5 x 10 mm2</t>
  </si>
  <si>
    <t>210110041.S</t>
  </si>
  <si>
    <t>Spínač polozapustený a zapustený vrátane zapojenia jednopólový - radenie 1</t>
  </si>
  <si>
    <t>345330003510</t>
  </si>
  <si>
    <t>Prepínač Valena Life striedavý polozapustený a zapustený, radenie č.6, biely, LEGRAND</t>
  </si>
  <si>
    <t>345350004320</t>
  </si>
  <si>
    <t>Rámik Valena Life jednoduchý biely, LEGRAND</t>
  </si>
  <si>
    <t>210110044.S</t>
  </si>
  <si>
    <t>Spínač polozapustený a zapustený vrátane zapojenia dvojitý prep.stried. - radenie 5 B</t>
  </si>
  <si>
    <t>345330003490</t>
  </si>
  <si>
    <t>Prepínač Valena Life dvojitý striedavý polozapustený a zapustený, radenie 6+6, biely, LEGRAND</t>
  </si>
  <si>
    <t>210110045.S</t>
  </si>
  <si>
    <t>Spínač polozapustený a zapustený vrátane zapojenia stried.prep.- radenie 6</t>
  </si>
  <si>
    <t>210110046.S</t>
  </si>
  <si>
    <t>Spínač polozapustený a zapustený vrátane zapojenia krížový prep.- radenie 7</t>
  </si>
  <si>
    <t>345330003530</t>
  </si>
  <si>
    <t>Prepínač Valena Life krížový polozapustený a zapustený, radenie č.7, biely, LEGRAND</t>
  </si>
  <si>
    <t>345350004320.S</t>
  </si>
  <si>
    <t>Rámik jednoduchý pre spínače a zásuvky</t>
  </si>
  <si>
    <t>210110082.S</t>
  </si>
  <si>
    <t>Sporáková prípojka pre zapustenú montáž vrátane tlejivky</t>
  </si>
  <si>
    <t>345320003620.S</t>
  </si>
  <si>
    <t>Sporáková prípojka 400V/16A zapustená, biela</t>
  </si>
  <si>
    <t>210111011.S</t>
  </si>
  <si>
    <t>Domová zásuvka polozapustená alebo zapustená 250 V / 16A, vrátane zapojenia 2P + PE</t>
  </si>
  <si>
    <t>345520000480</t>
  </si>
  <si>
    <t>Zásuvka Valena Life jednonásobná, radenie 2P+T, s detskou ochranou, biela, LEGRAND</t>
  </si>
  <si>
    <t>210111012.S</t>
  </si>
  <si>
    <t>Domová zásuvka polozapustená alebo zapustená, 10/16 A 250 V 2P + Z 2 x zapojenie</t>
  </si>
  <si>
    <t>345520000490</t>
  </si>
  <si>
    <t>Zásuvka Valena Life dvojnásobná, radenie 2x(2P+T) 16A, s detskou ochranou, biela, LEGRAND</t>
  </si>
  <si>
    <t>210193074</t>
  </si>
  <si>
    <t>Domova rozvodnica do 72 M pre zapustenú montáž bez sekacích prác</t>
  </si>
  <si>
    <t>357RP</t>
  </si>
  <si>
    <t>Rozvádzač oceľoplechový zapustený RP</t>
  </si>
  <si>
    <t>210201080</t>
  </si>
  <si>
    <t>Zapojenie svietidla IP20, stropného - nástenného LED</t>
  </si>
  <si>
    <t>348EL1</t>
  </si>
  <si>
    <t>SVIETIDLO LED  - STROPNÉ,  20 W, IP20</t>
  </si>
  <si>
    <t>348EL2</t>
  </si>
  <si>
    <t>SVIETIDLO LED - NÁSTENNÉ,  20 W, IP20</t>
  </si>
  <si>
    <t>210201081.S</t>
  </si>
  <si>
    <t>Zapojenie LED svietidla IP40, stropného - nástenného</t>
  </si>
  <si>
    <t>348EL1.1</t>
  </si>
  <si>
    <t>SVIETIDLO LED  - NÁSTENNÉ SO SNÍMAČOM POHYBU - 20 W, IP44</t>
  </si>
  <si>
    <t>348EL3</t>
  </si>
  <si>
    <t>SVIETIDLO LED  - STROPNÉ SO SNÍMAČOM POHYBU - 20 W, IP44</t>
  </si>
  <si>
    <t>210203016.S</t>
  </si>
  <si>
    <t>LED pás 24 V osadený v AL lište</t>
  </si>
  <si>
    <t>347730004700.S</t>
  </si>
  <si>
    <t>LED pás 14,4W/24V teplá biela 60xSMD5050 IP20</t>
  </si>
  <si>
    <t>210203020.S</t>
  </si>
  <si>
    <t>AL lišty pre LED pásy</t>
  </si>
  <si>
    <t>348130004800</t>
  </si>
  <si>
    <t>Profil hliníkový HR ALU, pre jednoduché a elegantné zapustenienie LED pásov bez krytia IP20 alebo s krytím do IP65</t>
  </si>
  <si>
    <t>210203021.S</t>
  </si>
  <si>
    <t>Kryty na AL lišty pre LED pásy</t>
  </si>
  <si>
    <t>348130005900</t>
  </si>
  <si>
    <t>Kryt mliečny pre profil HR-LINE, rozmer 18x5x1000 mm, plexisklo</t>
  </si>
  <si>
    <t>210203030.S</t>
  </si>
  <si>
    <t>LED napájaci zdroj</t>
  </si>
  <si>
    <t>347730010800.S</t>
  </si>
  <si>
    <t>Napájací zdroj k LED pásom DC 24V/10A, 240W, IP65</t>
  </si>
  <si>
    <t>210220040.S</t>
  </si>
  <si>
    <t>Svorka na potrubie Bernard vrátane pásika Cu</t>
  </si>
  <si>
    <t>354410006200.S</t>
  </si>
  <si>
    <t>Svorka uzemňovacia Bernard ZSA 16</t>
  </si>
  <si>
    <t>354410066900.S</t>
  </si>
  <si>
    <t>Páska CU, bleskozvodný a uzemňovací materiál, dĺžka 0,5 m</t>
  </si>
  <si>
    <t>210220101.S</t>
  </si>
  <si>
    <t>Podpery vedenia FeZn na plochú strechu PV21</t>
  </si>
  <si>
    <t>354410035000.S</t>
  </si>
  <si>
    <t>Podpera vedenia FeZn na ploché strechy označenie PV 21 plast</t>
  </si>
  <si>
    <t>210220220.S</t>
  </si>
  <si>
    <t>Držiak zachytávacej tyče FeZn DJ1-8</t>
  </si>
  <si>
    <t>354410023900.S</t>
  </si>
  <si>
    <t>Držiak FeZn zachytávacej tyče na upevnenie do muriva označenie DJ 2</t>
  </si>
  <si>
    <t>210220240.S</t>
  </si>
  <si>
    <t>Svorka FeZn k zachytávacej, uzemňovacej tyči  SJ</t>
  </si>
  <si>
    <t>354410001500.S</t>
  </si>
  <si>
    <t>Svorka FeZn k uzemňovacej tyči označenie SJ 01</t>
  </si>
  <si>
    <t>210220241.S</t>
  </si>
  <si>
    <t>Svorka FeZn krížová SK a diagonálna krížová DKS</t>
  </si>
  <si>
    <t>354410002500.S</t>
  </si>
  <si>
    <t>Svorka FeZn krížová označenie SK</t>
  </si>
  <si>
    <t>210220247.S</t>
  </si>
  <si>
    <t>Svorka FeZn skúšobná SZ</t>
  </si>
  <si>
    <t>354410004300.S</t>
  </si>
  <si>
    <t>Svorka FeZn skúšobná označenie SZ</t>
  </si>
  <si>
    <t>210220800.S</t>
  </si>
  <si>
    <t>Uzemňovacie vedenie na povrchu AlMgSi drôt zvodový O 8-10 mm</t>
  </si>
  <si>
    <t>354410064200.S</t>
  </si>
  <si>
    <t>Drôt bleskozvodový zliatina AlMgSi, d 8 mm, Al</t>
  </si>
  <si>
    <t>kg</t>
  </si>
  <si>
    <t>354410064400.S</t>
  </si>
  <si>
    <t>Drôt bleskozvodový izolovaný zliatina AlMgSi označenie O 8 Al PVC</t>
  </si>
  <si>
    <t>210220831.S</t>
  </si>
  <si>
    <t>Zachytávacia tyč zliatina AlMgSi bez osadenia JP 10, JP 15, JP 20</t>
  </si>
  <si>
    <t>354410030600.S</t>
  </si>
  <si>
    <t>Tyč zachytávacia zliatina AlMgSi označenie JP 20 Al</t>
  </si>
  <si>
    <t>210800101.S</t>
  </si>
  <si>
    <t>Kábel medený uložený voľne CYKY 450/750 V 2x1,5</t>
  </si>
  <si>
    <t>341110000100.S</t>
  </si>
  <si>
    <t>Kábel medený CYKY 2x1,5 mm2</t>
  </si>
  <si>
    <t>210800107.S</t>
  </si>
  <si>
    <t>Kábel medený uložený voľne CYKY 450/750 V 3x1,5</t>
  </si>
  <si>
    <t>341110000700.S</t>
  </si>
  <si>
    <t>Kábel medený CYKY 3x1,5 mm2</t>
  </si>
  <si>
    <t>210800108.S</t>
  </si>
  <si>
    <t>Kábel medený uložený voľne CYKY 450/750 V 3x2,5</t>
  </si>
  <si>
    <t>341110000800.S</t>
  </si>
  <si>
    <t>Kábel medený CYKY 3x2,5 mm2</t>
  </si>
  <si>
    <t>210800119.S</t>
  </si>
  <si>
    <t>Kábel medený uložený voľne CYKY 450/750 V 5x1,5</t>
  </si>
  <si>
    <t>341110001900.S</t>
  </si>
  <si>
    <t>Kábel medený CYKY 5x1,5 mm2</t>
  </si>
  <si>
    <t>22-M</t>
  </si>
  <si>
    <t xml:space="preserve">Montáže oznamovacích a zabezpečovacích zariadení   </t>
  </si>
  <si>
    <t>220732306.S</t>
  </si>
  <si>
    <t>Montáž dátového káblu kombinovaného UTP Cat5E+2x0.88mm uložený v omietke</t>
  </si>
  <si>
    <t>341230001800.S</t>
  </si>
  <si>
    <t>Kábel medený dátový FTP-AWG Patch 4x2x24 mm2</t>
  </si>
  <si>
    <t>2207330412.S</t>
  </si>
  <si>
    <t>Montáž a inštalácia zásuvky Cat6 STP 2x RJ45</t>
  </si>
  <si>
    <t>383150000200.S</t>
  </si>
  <si>
    <t>Zásuvka dátová 2x RJ45 Cat 6 FTP komplet</t>
  </si>
  <si>
    <t>HZS</t>
  </si>
  <si>
    <t xml:space="preserve">Hodinové zúčtovacie sadzby   </t>
  </si>
  <si>
    <t>HZS00011B.S</t>
  </si>
  <si>
    <t>Revízia bleskozvodu</t>
  </si>
  <si>
    <t>kpl</t>
  </si>
  <si>
    <t>262144</t>
  </si>
  <si>
    <t>HZS00011E.S</t>
  </si>
  <si>
    <t>Revízia elektroinštalácie</t>
  </si>
  <si>
    <t>OST</t>
  </si>
  <si>
    <t xml:space="preserve">Doplnenie   </t>
  </si>
  <si>
    <t>210010028.S</t>
  </si>
  <si>
    <t>Rúrka ohybná elektroinštalačná z PVC typ FXP 40, uložená pevne</t>
  </si>
  <si>
    <t>345710009400</t>
  </si>
  <si>
    <t>Rúrka ohybná vlnitá pancierová PVC-U, FXP D 40</t>
  </si>
  <si>
    <t>345710037600.S</t>
  </si>
  <si>
    <t>Príchytka z PVC pre elektroinštal. rúrky D 40 mm, samozhášavé</t>
  </si>
  <si>
    <t>210010372.S</t>
  </si>
  <si>
    <t>Elektromontážna krabica s viečkom do zateplenia 85-140mm 156x196x86, IP 30</t>
  </si>
  <si>
    <t>345410007700</t>
  </si>
  <si>
    <t>Krabica do zateplenia z PC-ABS s viečkom KUZ-V KB, hĺbka 85-140 mm , KOPOS</t>
  </si>
  <si>
    <t>210140431</t>
  </si>
  <si>
    <t>Ovládač pomocných obvodov v Al skrini vrátane zapojenia jednotlačidlový</t>
  </si>
  <si>
    <t>3458011890</t>
  </si>
  <si>
    <t>Bezpečnostné tlačítko STOP</t>
  </si>
  <si>
    <t>210201512.S</t>
  </si>
  <si>
    <t>Zapojenie núdzového svietidla IP40, 1x svetelný LED zdroj - núdzový režim</t>
  </si>
  <si>
    <t>348150001204</t>
  </si>
  <si>
    <t>LED svietidlo núdzové ARROW N 2W, STANDARD, IP40, 3h stály/núdzový režim, 200 lm, AMI</t>
  </si>
  <si>
    <t>210220021.S</t>
  </si>
  <si>
    <t>Uzemňovacie vedenie v zemi FeZn vrátane izolácie spojov O 10 mm</t>
  </si>
  <si>
    <t>354410054800.S</t>
  </si>
  <si>
    <t>Drôt bleskozvodový FeZn, d 10 mm</t>
  </si>
  <si>
    <t>210220031.S</t>
  </si>
  <si>
    <t>Ekvipotenciálna svorkovnica EPS 2 v krabici KO 125 E</t>
  </si>
  <si>
    <t>345410000400.S</t>
  </si>
  <si>
    <t>Krabica odbočná z PVC s viečkom pod omietku KO 125 E</t>
  </si>
  <si>
    <t>345610005100.S</t>
  </si>
  <si>
    <t>Svorkovnica ekvipotencionálna EPS 2, z PP</t>
  </si>
  <si>
    <t>210220282.S</t>
  </si>
  <si>
    <t>Uzemňovacia profilová tyč FeZn ZPT a ZT</t>
  </si>
  <si>
    <t>354410057200.S</t>
  </si>
  <si>
    <t>Tyč uzemňovacia FeZn profilová označenie ZPT 1,5 m - profil T</t>
  </si>
  <si>
    <t>210220301.S</t>
  </si>
  <si>
    <t>Ochranné pospájanie v práčovniach, kúpeľniach, pevné uloženie CY 4-6 mm2</t>
  </si>
  <si>
    <t>341110012200.S</t>
  </si>
  <si>
    <t>Vodič medený H07V-U 4 mm2</t>
  </si>
  <si>
    <t>210800120.S</t>
  </si>
  <si>
    <t>Kábel medený uložený voľne CYKY 450/750 V 5x2,5</t>
  </si>
  <si>
    <t>341110002000.S</t>
  </si>
  <si>
    <t>Kábel medený CYKY 5x2,5 mm2</t>
  </si>
  <si>
    <t>210881332.S</t>
  </si>
  <si>
    <t>Kábel bezhalogénový, medený uložený pevne NHXH-FE 180/E30 0,6/1,0 kV  3x1,5</t>
  </si>
  <si>
    <t>341610025700.S</t>
  </si>
  <si>
    <t>Kábel medený bezhalogenový NHXH FE180/E30 3x1,5 mm2</t>
  </si>
  <si>
    <t>220731161.S</t>
  </si>
  <si>
    <t>Montáž videoústredne, pripojenie,kontrola a nastavenie,odskúšanie a záverečná úprava,1.poschodie</t>
  </si>
  <si>
    <t>385710000332</t>
  </si>
  <si>
    <t>Videovrátnik dvaja účastníci</t>
  </si>
  <si>
    <t>set</t>
  </si>
  <si>
    <t>385710000311</t>
  </si>
  <si>
    <t>Videotelefón samostatné jednotka doplnenie</t>
  </si>
  <si>
    <t>341230001806.S</t>
  </si>
  <si>
    <t>Kábel medený dátový FTP Cat6 -AWG Patch 4x2x24 mm2 PVC</t>
  </si>
  <si>
    <t>460010011</t>
  </si>
  <si>
    <t>Vytýčenie trasy vonkajšieho silového vedenia,v prehľadnom teréne vedenie NN (tiež v obci)</t>
  </si>
  <si>
    <t>KM</t>
  </si>
  <si>
    <t>460200164</t>
  </si>
  <si>
    <t>Hĺbenie káblovej ryhy 35 cm širokej a 80 cm hlbokej, v zemine triedy 4</t>
  </si>
  <si>
    <t>460560164</t>
  </si>
  <si>
    <t>Ručný zásyp nezap. káblovej ryhy bez zhutn. zeminy, 35 cm širokej, 80 cm hlbokej v zemine tr. 4</t>
  </si>
  <si>
    <t xml:space="preserve">04 - SO 01 Ústredné vykurovanie </t>
  </si>
  <si>
    <t xml:space="preserve">    731 - Kotolne</t>
  </si>
  <si>
    <t xml:space="preserve">    732 - Strojovne</t>
  </si>
  <si>
    <t xml:space="preserve">    733 - Rozvod potrubia</t>
  </si>
  <si>
    <t xml:space="preserve">    734 - Armatúry</t>
  </si>
  <si>
    <t xml:space="preserve">    735 - Vykurovacie telesá</t>
  </si>
  <si>
    <t>713401204</t>
  </si>
  <si>
    <t>Montáž rúrok z PE hr. 15-20 mm, vnút. priemer do 38</t>
  </si>
  <si>
    <t>283771209</t>
  </si>
  <si>
    <t>Izolácia potrubie IZOFLEX R 28/20</t>
  </si>
  <si>
    <t>731</t>
  </si>
  <si>
    <t>Kotolne</t>
  </si>
  <si>
    <t>731200825</t>
  </si>
  <si>
    <t>Demontáž kotlov ocel. na kvap. alebo plyn. palivo do 40 kW</t>
  </si>
  <si>
    <t>731314828</t>
  </si>
  <si>
    <t>Montáž kotla nástenného na plyn kondenzačného vyhotovenie turbo do 28 kW</t>
  </si>
  <si>
    <t>484174301</t>
  </si>
  <si>
    <t>Kotol plynový PROTHERM CONDES 12 KKO+ 120 S bojler</t>
  </si>
  <si>
    <t>732</t>
  </si>
  <si>
    <t>Strojovne</t>
  </si>
  <si>
    <t>732331512</t>
  </si>
  <si>
    <t>Nádoby expanzné tlakové s membránou Expanzomat I 12 l</t>
  </si>
  <si>
    <t>732429111</t>
  </si>
  <si>
    <t>Montáž čerpadiel obehových špirál. DN 25</t>
  </si>
  <si>
    <t>4261F0324</t>
  </si>
  <si>
    <t>Obehové čerpadlo WILLO dn 25</t>
  </si>
  <si>
    <t>733</t>
  </si>
  <si>
    <t>Rozvod potrubia</t>
  </si>
  <si>
    <t>733110808</t>
  </si>
  <si>
    <t>Demontáž potrubia z ocel. rúrok závitových do DN 50</t>
  </si>
  <si>
    <t>733111305</t>
  </si>
  <si>
    <t>Potrubie z rúrok závit. zváraných bežných nízkotlak. DN 25</t>
  </si>
  <si>
    <t>733165316</t>
  </si>
  <si>
    <t>Potrubie z rúrok REHAU RAUTITAN stabil DN 16,2x2,6 mm v tyčiach</t>
  </si>
  <si>
    <t>733165320</t>
  </si>
  <si>
    <t>Potrubie z rúrok REHAU RAUTITAN stabil DN 20,00x2,9 mm v tyčiach</t>
  </si>
  <si>
    <t>733165325</t>
  </si>
  <si>
    <t>Potrubie z rúrok REHAU RAUTITAN stabil DN 25,0x3,7 mm v tyčiach</t>
  </si>
  <si>
    <t>733390802</t>
  </si>
  <si>
    <t>Demontáž potrubia plastového do d 50</t>
  </si>
  <si>
    <t>998733101</t>
  </si>
  <si>
    <t>Presun hmôt pre potrubie UK v objektoch výšky do 6 m</t>
  </si>
  <si>
    <t>734</t>
  </si>
  <si>
    <t>Armatúry</t>
  </si>
  <si>
    <t>734211112</t>
  </si>
  <si>
    <t>Ventil odvzdušňovací závitový vykur. telies V 4320 G 1/4</t>
  </si>
  <si>
    <t>734220103</t>
  </si>
  <si>
    <t>Ventil závitový regulačný priamy G 5/4 PN 20 do 100°C vyvažovací</t>
  </si>
  <si>
    <t>734222612</t>
  </si>
  <si>
    <t>Ventil regul. závit. s hlavicou termost. ovlád. V4262A G 1/2</t>
  </si>
  <si>
    <t>734231215</t>
  </si>
  <si>
    <t>Ventily uzavieracie závitové Ve 3001 G 1</t>
  </si>
  <si>
    <t>734242414</t>
  </si>
  <si>
    <t>Ventily spätné závitové priame R 60 GIACOMINI PN 16 do 110°C G 1</t>
  </si>
  <si>
    <t>734261412</t>
  </si>
  <si>
    <t>Skrutkovanie regulačné radiátorové rohové G 1/2 bez vypúšťania</t>
  </si>
  <si>
    <t>734291113</t>
  </si>
  <si>
    <t>Kohúty plniace a vypúšťacie G 1/2</t>
  </si>
  <si>
    <t>734291215</t>
  </si>
  <si>
    <t>Filter závitový PICAL G 1</t>
  </si>
  <si>
    <t>734292725</t>
  </si>
  <si>
    <t>Kohút guľový priamy G 1 PN 42 do 185°C vnútorný závit s vypúšťaním</t>
  </si>
  <si>
    <t>734300813</t>
  </si>
  <si>
    <t>Demontáž horúcovodných armatúr, ventilov do DN 40</t>
  </si>
  <si>
    <t>734411111</t>
  </si>
  <si>
    <t>Teplomery s ochranným púzdrom priame typ 160 prev. A</t>
  </si>
  <si>
    <t>998734101</t>
  </si>
  <si>
    <t>Presun hmôt pre armatúry UK v objektoch výšky do 6 m</t>
  </si>
  <si>
    <t>735</t>
  </si>
  <si>
    <t>Vykurovacie telesá</t>
  </si>
  <si>
    <t>735121810</t>
  </si>
  <si>
    <t>Demontáž vykurovacích telies oceľových článkových</t>
  </si>
  <si>
    <t>735151821</t>
  </si>
  <si>
    <t>Demontáž vykurovacích telies panelových dvojrad. do 1500 mm</t>
  </si>
  <si>
    <t>735159639</t>
  </si>
  <si>
    <t>Montáž vyhr. telies oc.doskové dvojité bez odvzd. KORAD-21K Hdo600/Ldo2000mm</t>
  </si>
  <si>
    <t>484521031</t>
  </si>
  <si>
    <t>Teleso vyh.doskové dvojité s 1xkonverkt. typ 21K s krytmi H600 L700 Korad P90</t>
  </si>
  <si>
    <t>484521071</t>
  </si>
  <si>
    <t>Teleso vyh.doskové dvojité s 1xkonverkt. typ 21K s krytmi H600 L1100 Korad P90</t>
  </si>
  <si>
    <t>484521111</t>
  </si>
  <si>
    <t>Teleso vyh.doskové dvojité s 1xkonverkt. typ 21K s krytmi H600 L1500 Korad P90</t>
  </si>
  <si>
    <t>735159641</t>
  </si>
  <si>
    <t>Montáž vyhr. telies oc.doskové dvojité bez odvzd. KORAD-21K Hdo900/Ldo2000mm</t>
  </si>
  <si>
    <t>484531459</t>
  </si>
  <si>
    <t>Teleso vyh.doskové dvojité s 1xkonvekt. typ 21K s krytmi H900 L500 Korad P90</t>
  </si>
  <si>
    <t>484531461</t>
  </si>
  <si>
    <t>Teleso vyh.doskové dvojité s 1xkonvekt. typ 21K s krytmi H900 L600 Korad P90</t>
  </si>
  <si>
    <t>484531481</t>
  </si>
  <si>
    <t>Teleso vyh.doskové dvojité s 1xkonvekt. typ 21K s krytmi H900 L800 Korad P90</t>
  </si>
  <si>
    <t>484531491</t>
  </si>
  <si>
    <t>Teleso vyh.doskové dvojité s 1xkonvekt. typ 21K s krytmi H900 L900 Korad P90</t>
  </si>
  <si>
    <t>735419310</t>
  </si>
  <si>
    <t>Montáž kúpeľňnového vykurov.rebríka dl. do 2000 mm</t>
  </si>
  <si>
    <t>484531492</t>
  </si>
  <si>
    <t>Rebríkovy radiátor KORAD</t>
  </si>
  <si>
    <t>998735101</t>
  </si>
  <si>
    <t>Presun hmôt pre vykur. telesá UK v objektoch výšky do 6 m</t>
  </si>
  <si>
    <t xml:space="preserve">05 - SO 01 Strecha </t>
  </si>
  <si>
    <t>PSV - Práce a dodávky PSV</t>
  </si>
  <si>
    <t xml:space="preserve">    712 - Izolácie striech, povlakové krytiny</t>
  </si>
  <si>
    <t>PSV</t>
  </si>
  <si>
    <t>Práce a dodávky PSV</t>
  </si>
  <si>
    <t>712</t>
  </si>
  <si>
    <t>Izolácie striech, povlakové krytiny</t>
  </si>
  <si>
    <t>Pol1</t>
  </si>
  <si>
    <t xml:space="preserve">Zhotovenie povlakovej krytiny striech fóliou PVC vodorovne + zvislo </t>
  </si>
  <si>
    <t>Pol2</t>
  </si>
  <si>
    <t xml:space="preserve">Zhotovenie povlakovej krytiny striech podkladnou textíliou vodorovne + zvislo </t>
  </si>
  <si>
    <t>Pol3</t>
  </si>
  <si>
    <t xml:space="preserve">Pripevnenie izolácie kotvacimi profilmi </t>
  </si>
  <si>
    <t>Pol4</t>
  </si>
  <si>
    <t xml:space="preserve">Kotviace terče </t>
  </si>
  <si>
    <t>Pol5</t>
  </si>
  <si>
    <t xml:space="preserve">Montáž tepelnej izoilácie </t>
  </si>
  <si>
    <t>Pol6</t>
  </si>
  <si>
    <t>Parozábranová fólia D+ M</t>
  </si>
  <si>
    <t>Pol7</t>
  </si>
  <si>
    <t>EPS 150 hr. 50 mm</t>
  </si>
  <si>
    <t>-238043064</t>
  </si>
  <si>
    <t>Pol8</t>
  </si>
  <si>
    <t>387562251</t>
  </si>
  <si>
    <t>Pol9</t>
  </si>
  <si>
    <t>D+M OSB dosky hr.25 mm (rozšírenie atík+ok)</t>
  </si>
  <si>
    <t>Pol10</t>
  </si>
  <si>
    <t xml:space="preserve">D+M zateplenie atík XPS hr.50 mm vodorovne + zvislo </t>
  </si>
  <si>
    <t>Pol11</t>
  </si>
  <si>
    <t>D+M zateplenie zvislých stien komína minerálnou vlnou hr. 30 mm</t>
  </si>
  <si>
    <t>Pol12</t>
  </si>
  <si>
    <t>Odstránenie pôvodnej asfaltovej izolácie</t>
  </si>
  <si>
    <t>Pol13</t>
  </si>
  <si>
    <t>Vyspravenie povrchu reprofilačnou maltou</t>
  </si>
  <si>
    <t>Pol14</t>
  </si>
  <si>
    <t xml:space="preserve">presun sute a uloženie sute na skládku nebezpečného odpadu +napojenie strešnej vpuste na zvislú kanalizáciu cez str. konštr.stropu do zvislej kanalizácie </t>
  </si>
  <si>
    <t>Pol15</t>
  </si>
  <si>
    <t>presun hmôt</t>
  </si>
  <si>
    <t xml:space="preserve">06 - Vonkajšia kanalizácia </t>
  </si>
  <si>
    <t>D1 - PRÁCE A DODÁVKY HSV</t>
  </si>
  <si>
    <t xml:space="preserve">    1 - ZEMNE PRÁCE</t>
  </si>
  <si>
    <t xml:space="preserve">    4 - VODOROVNÉ KONŠTRUKCIE</t>
  </si>
  <si>
    <t xml:space="preserve">    8 - RÚROVÉ VEDENIA</t>
  </si>
  <si>
    <t>PRÁCE A DODÁVKY HSV</t>
  </si>
  <si>
    <t>ZEMNE PRÁCE</t>
  </si>
  <si>
    <t>132201101</t>
  </si>
  <si>
    <t>Hĺbenie rýh šírka do 60 cm v horn. tr. 3 do 100 m3</t>
  </si>
  <si>
    <t>132201109</t>
  </si>
  <si>
    <t>Príplatok za lepivosť horniny tr. 3 v rýhach š. do 60 cm</t>
  </si>
  <si>
    <t>133201101</t>
  </si>
  <si>
    <t>Hĺbenie šachiet v horn. tr. 3 do 100 m3</t>
  </si>
  <si>
    <t>133201109</t>
  </si>
  <si>
    <t>Príplatok za lepivosť horniny tr.3</t>
  </si>
  <si>
    <t>162201101</t>
  </si>
  <si>
    <t>Vodorovné premiestnenie výkopu do 20 m horn. tr. 1-4</t>
  </si>
  <si>
    <t>174101001</t>
  </si>
  <si>
    <t>Zásyp zhutnený jám, šachiet, rýh, zárezov alebo okolo objektov do 100 m3</t>
  </si>
  <si>
    <t>175101101</t>
  </si>
  <si>
    <t>Obsyp potrubia bez prehodenia sypaniny</t>
  </si>
  <si>
    <t>VODOROVNÉ KONŠTRUKCIE</t>
  </si>
  <si>
    <t>451573111</t>
  </si>
  <si>
    <t>Lôžko pod potrubie, stoky v otvorenom výkope z piesku a štrkopiesku</t>
  </si>
  <si>
    <t>452303114</t>
  </si>
  <si>
    <t>Podkladné konštrukcie z betónu tr. C16/20</t>
  </si>
  <si>
    <t>RÚROVÉ VEDENIA</t>
  </si>
  <si>
    <t>871181121</t>
  </si>
  <si>
    <t>Montáž potrubia z tlakových rúrok polyetylénových d 50</t>
  </si>
  <si>
    <t>286136545</t>
  </si>
  <si>
    <t>Rúra polyetylénová tlaková PN 10 LDPE (rPE) d 50x6,9</t>
  </si>
  <si>
    <t>871251111</t>
  </si>
  <si>
    <t>Montáž potrubia z tlakových rúrok z tvrdého PVC d 110, tesnených gumovým krúžkom</t>
  </si>
  <si>
    <t>2863N8016</t>
  </si>
  <si>
    <t>Rúra kanalizačná PVC-U hladká s hrdlom 140x3,6x1000 - 41 10 21</t>
  </si>
  <si>
    <t>286504490</t>
  </si>
  <si>
    <t>Koleno odpadové PVC d140/2,9mm 87st.</t>
  </si>
  <si>
    <t>871311111</t>
  </si>
  <si>
    <t>Montáž potrubia z tlakových rúrok z tvrdého PVC d 160, tesnených gumovým krúžkom</t>
  </si>
  <si>
    <t>2863N8021</t>
  </si>
  <si>
    <t>Rúra kanalizačná PVC-U hladká s hrdlom 160x4,0x1000 - 41 10 35</t>
  </si>
  <si>
    <t>286506630</t>
  </si>
  <si>
    <t>Koleno kanalizačné PVC d 160/87°</t>
  </si>
  <si>
    <t>286507050</t>
  </si>
  <si>
    <t>Odbočky kanalizačné PVC d160/140 mm</t>
  </si>
  <si>
    <t>891173111</t>
  </si>
  <si>
    <t>Montáž vodovodných ventilov hlavných pre prípojky DN 32</t>
  </si>
  <si>
    <t>143212180</t>
  </si>
  <si>
    <t>Rúrky závitové bežné 11343 pozinkované 5/4</t>
  </si>
  <si>
    <t>422123101</t>
  </si>
  <si>
    <t>Ventil uztvárací priamy dn 32</t>
  </si>
  <si>
    <t>891185321</t>
  </si>
  <si>
    <t>Montáž spätných klapiek DN 40</t>
  </si>
  <si>
    <t>4228A0511</t>
  </si>
  <si>
    <t>Klapka spätná dn 32</t>
  </si>
  <si>
    <t>426111201</t>
  </si>
  <si>
    <t>Kalové čerpadlo PM-PDS-3000</t>
  </si>
  <si>
    <t>894401211</t>
  </si>
  <si>
    <t>Osadenie betónových dielcov šachiet, skruže rovné TBS 29/100/9</t>
  </si>
  <si>
    <t>592243500</t>
  </si>
  <si>
    <t>Skruž šachtová TBS 7-100 29x100x9</t>
  </si>
  <si>
    <t>894402211</t>
  </si>
  <si>
    <t>Osadenie betónových dielcov šachiet, skruže prechodové TBS 60/100/70/9</t>
  </si>
  <si>
    <t>592243800</t>
  </si>
  <si>
    <t>Skruž prechodová TBS 15-100 60x100x9</t>
  </si>
  <si>
    <t>894403021.S</t>
  </si>
  <si>
    <t>Osadenie betónového dielca pre šachty, dno akéhokoľvek druhu</t>
  </si>
  <si>
    <t>-1713137686</t>
  </si>
  <si>
    <t>592240003700</t>
  </si>
  <si>
    <t>Dno pre kanalizačnú šachtu DN 1000</t>
  </si>
  <si>
    <t>528384823</t>
  </si>
  <si>
    <t>8948100R0</t>
  </si>
  <si>
    <t>M+D plastovej šachty s plastovým poklopom</t>
  </si>
  <si>
    <t>565229973</t>
  </si>
  <si>
    <t>899102111</t>
  </si>
  <si>
    <t>Osadenie poklopov liatinových, oceľových s rámom nad 50 do 100 kg</t>
  </si>
  <si>
    <t>552434440</t>
  </si>
  <si>
    <t>Poklop kruhový d 600 B</t>
  </si>
  <si>
    <t>935113311</t>
  </si>
  <si>
    <t>Osadenie odvodňovacieho polymérbetónového žľabu Drain N100 s krycým roštom A 15 šírky do 100 mm</t>
  </si>
  <si>
    <t>5922A0141</t>
  </si>
  <si>
    <t>Rošt môstkový ACO Drain N100 - A15 1,0m, ZN</t>
  </si>
  <si>
    <t>5922A0142</t>
  </si>
  <si>
    <t>Rošt môstkový ACO Drain N100 - A15 0,5m, ZN</t>
  </si>
  <si>
    <t>5922A0180</t>
  </si>
  <si>
    <t>Žľab 0,5m odtok predtv.DN100 ACO PowerDrain V75P - 0.1</t>
  </si>
  <si>
    <t>5922A0191</t>
  </si>
  <si>
    <t>Žľab 1,0m, spád 0,5% ACO PowerDrain V75P - 1</t>
  </si>
  <si>
    <t>961044111</t>
  </si>
  <si>
    <t>Búranie základov z betónu prostého alebo otvorov nad 4 m2</t>
  </si>
  <si>
    <t>998276101</t>
  </si>
  <si>
    <t>Presun hmôt pre potrubie z rúr plastových alebo sklolaminátových v otvorenom výkope</t>
  </si>
  <si>
    <t>07 - Vonkajšie osvetlenie</t>
  </si>
  <si>
    <t xml:space="preserve">    46-M - Zemné práce pri extr.mont.prácach   </t>
  </si>
  <si>
    <t xml:space="preserve">OST - Ostatné   </t>
  </si>
  <si>
    <t>210100258</t>
  </si>
  <si>
    <t>Ukončenie celoplastových káblov zmrašť. záklopkou alebo páskou do 5 x 4 mm2</t>
  </si>
  <si>
    <t>210101432</t>
  </si>
  <si>
    <t>Rúrka dvojplášťová KOPOFLEX</t>
  </si>
  <si>
    <t>286130072400</t>
  </si>
  <si>
    <t>Chránička delená KOPODUR KD 09040</t>
  </si>
  <si>
    <t>210110071</t>
  </si>
  <si>
    <t>Spínač špeciálny vrátane zapojenia, spínač osvetlenia 941 A 001, 002</t>
  </si>
  <si>
    <t>345340004400</t>
  </si>
  <si>
    <t>Spínač nočného osvetlenia 960</t>
  </si>
  <si>
    <t>210201922</t>
  </si>
  <si>
    <t>Montáž svietidla exterierového na stenu do 2 kg</t>
  </si>
  <si>
    <t>348SVO</t>
  </si>
  <si>
    <t>Svietidlo priemyselné nástenné LED MEGIN II M 87W,  IP65, s výložníkom</t>
  </si>
  <si>
    <t>210220020</t>
  </si>
  <si>
    <t>Uzemňovacie vedenie v zemi FeZn vrátane izolácie spojov</t>
  </si>
  <si>
    <t>354410058800</t>
  </si>
  <si>
    <t>Pásovina uzemňovacia FeZn 30 x 4 mm</t>
  </si>
  <si>
    <t>210220022</t>
  </si>
  <si>
    <t>Uzemňovacie vedenie v zemi včít. svoriek,prepojenia, izolácie spojov FeZn D 8 - 10 mm</t>
  </si>
  <si>
    <t>156140002400</t>
  </si>
  <si>
    <t>Drôt ťahaný D 10,00 mm mäkký nepatentovaný z neušľachtilých ocelí pozinkovaný ozn. 11 343 (EN S195T)</t>
  </si>
  <si>
    <t>210220252</t>
  </si>
  <si>
    <t>Svorka FeZn odbočovacia spojovacia SR01-02</t>
  </si>
  <si>
    <t>354410000500</t>
  </si>
  <si>
    <t>Svorka FeZn odbočovacia spojovacia označenie SR 02 (M6)</t>
  </si>
  <si>
    <t>210220253</t>
  </si>
  <si>
    <t>Svorka FeZn uzemňovacia SR03</t>
  </si>
  <si>
    <t>354410000900</t>
  </si>
  <si>
    <t>Svorka FeZn uzemňovacia označenie SR 03 A</t>
  </si>
  <si>
    <t>210220301</t>
  </si>
  <si>
    <t>Bleskozvodová svorka do 2 skrutiek (SS, SR 03)</t>
  </si>
  <si>
    <t>3540406300</t>
  </si>
  <si>
    <t>HR-Svorka SP 1</t>
  </si>
  <si>
    <t>210800146</t>
  </si>
  <si>
    <t>Kábel medený uložený pevne CYKY 450/750 V 3x1,5</t>
  </si>
  <si>
    <t>341110000700</t>
  </si>
  <si>
    <t>210800160.S</t>
  </si>
  <si>
    <t>Kábel medený uložený pevne CYKY 450/750 V 5x4</t>
  </si>
  <si>
    <t>341110002100.S</t>
  </si>
  <si>
    <t>Kábel medený CYKY 5x4 mm2</t>
  </si>
  <si>
    <t>220010001</t>
  </si>
  <si>
    <t>Stožiar J jednoduchý, dĺžky 6-8 m, impregnovaný, nepätkovaný bez výstroje a zemných prác na rovine</t>
  </si>
  <si>
    <t>348St14060</t>
  </si>
  <si>
    <t>Stožiar osvetľovací rúrový St 140/60, D=60 mm, výška=4,0 m</t>
  </si>
  <si>
    <t>220960021</t>
  </si>
  <si>
    <t>Montáž svorkovnice stožiarovej,pripevnenie</t>
  </si>
  <si>
    <t>3450662300</t>
  </si>
  <si>
    <t>Svorkovnica ROSA  TB1</t>
  </si>
  <si>
    <t>3450109100</t>
  </si>
  <si>
    <t>Poistka 10302</t>
  </si>
  <si>
    <t>460490012</t>
  </si>
  <si>
    <t>Rozvinutie a uloženie výstražnej fólie z PVC do ryhy,šírka 33 cm</t>
  </si>
  <si>
    <t>2830002000</t>
  </si>
  <si>
    <t>Fólia červená v m</t>
  </si>
  <si>
    <t>46-M</t>
  </si>
  <si>
    <t xml:space="preserve">Zemné práce pri extr.mont.prácach   </t>
  </si>
  <si>
    <t>460050003</t>
  </si>
  <si>
    <t>Jama pre jednoduchý stožiar nepätkovaný dĺžky 6-8 m,v rovine,zásyp a zhutnenie,zemina tr.3</t>
  </si>
  <si>
    <t>460080001</t>
  </si>
  <si>
    <t>Základ z prostého betónu s dopravou zmesi a betonážou do prírodnej zeminy bez debnenia</t>
  </si>
  <si>
    <t>M3</t>
  </si>
  <si>
    <t>460100022</t>
  </si>
  <si>
    <t>Púzdrový základ pre stožiar verejného osvetlenia v ose trasy kábl 250 x 1500 mm</t>
  </si>
  <si>
    <t>1371464400</t>
  </si>
  <si>
    <t>Plech oceľový tenký 11373.1 1,00x1000x2000 mm</t>
  </si>
  <si>
    <t>3450716200</t>
  </si>
  <si>
    <t>Rúrka kopex 3336</t>
  </si>
  <si>
    <t>5893230700</t>
  </si>
  <si>
    <t>Betón C 12/15 cem. portl.,fr. do 22mm,spr. nad 100mm</t>
  </si>
  <si>
    <t>5922150200</t>
  </si>
  <si>
    <t>Rúra betónová pre dažďové vody TBP 2-15 Ms 15x100x2,8</t>
  </si>
  <si>
    <t>460120002</t>
  </si>
  <si>
    <t>Zásyp jamy so zhutnením a s úpravou povrchu,zemina triedy 3 - 4</t>
  </si>
  <si>
    <t>460600001</t>
  </si>
  <si>
    <t>Naloženie zeminy, odvoz do 1 km a zloženie na skládke a jazda späť</t>
  </si>
  <si>
    <t>Revízia elektroinštalácie VO</t>
  </si>
  <si>
    <t xml:space="preserve">Ostatné   </t>
  </si>
  <si>
    <t>210000100</t>
  </si>
  <si>
    <t>Zapožíčanie autožeriavu</t>
  </si>
  <si>
    <t>210000200</t>
  </si>
  <si>
    <t>Prenájom plošiny</t>
  </si>
  <si>
    <t>GEO</t>
  </si>
  <si>
    <t>Geodetické zameranie</t>
  </si>
  <si>
    <t>HZS000313</t>
  </si>
  <si>
    <t>Odpojenie a zapojenie zariadenia</t>
  </si>
  <si>
    <t>08 - Vonkajšie rozvody NN</t>
  </si>
  <si>
    <t>210800147.S</t>
  </si>
  <si>
    <t>Kábel medený uložený pevne CYKY 450/750 V 3x2,5</t>
  </si>
  <si>
    <t>Revízia elektroinštalácie vonkajšie NN</t>
  </si>
  <si>
    <t>09 - SO 02 Oplotenie - doplnenie plného oplotenia v prednej časti pozemku v.1,8 m</t>
  </si>
  <si>
    <t xml:space="preserve">    2 - ZÁKLADY</t>
  </si>
  <si>
    <t>132301101</t>
  </si>
  <si>
    <t>Hĺbenie rýh šírka do 60 cm v horn. tr. 4 do 100 m3</t>
  </si>
  <si>
    <t>132301109</t>
  </si>
  <si>
    <t>Príplatok za lepivosť horniny tr.4 v rýhach š. do 60 cm</t>
  </si>
  <si>
    <t>162601102</t>
  </si>
  <si>
    <t>Vodorovné premiestnenie výkopu do 5000 m horn. tr. 1-4</t>
  </si>
  <si>
    <t>171201201</t>
  </si>
  <si>
    <t>Uloženie sypaniny na skládku</t>
  </si>
  <si>
    <t>ZÁKLADY</t>
  </si>
  <si>
    <t>271531111</t>
  </si>
  <si>
    <t>Vankúš pod základy z kameniva hrubého drveného 16-63 mm</t>
  </si>
  <si>
    <t>274313711</t>
  </si>
  <si>
    <t>Základové pásy z betónu prostého tr. C25/30</t>
  </si>
  <si>
    <t>274362011</t>
  </si>
  <si>
    <t>Výstuž pre murivo základových pásov PREMAC s betónovou výplňou z ocele 10505</t>
  </si>
  <si>
    <t>279113134</t>
  </si>
  <si>
    <t>Základový múr hr. do 30 cm z tvárnic strateného debnenia vr. výplne, betón C16/20</t>
  </si>
  <si>
    <t>348278401</t>
  </si>
  <si>
    <t>Plotová strieška 270 x 390 mm betónová</t>
  </si>
  <si>
    <t>348363821</t>
  </si>
  <si>
    <t>Výstuž plotových múrikov BSt 500 (10505)</t>
  </si>
  <si>
    <t>348922215</t>
  </si>
  <si>
    <t>Plotový múrik z bet.tvárnic PREMAC DT 15 hr. 150 mm výplň betón tr. C 16/20</t>
  </si>
  <si>
    <t>622464233</t>
  </si>
  <si>
    <t>Omietka vonk. stien tenkovrstv. BAUMIT silikónová základ a škrabaná 3 mm</t>
  </si>
  <si>
    <t>622466115</t>
  </si>
  <si>
    <t>Príprava podkladu BAUMIT-Betonkontakt,pod omietky vonk.stien, zvýš. priľnavosti</t>
  </si>
  <si>
    <t>622466134</t>
  </si>
  <si>
    <t>Omietka vonk. stien BAUMIT ,vápennocem., strojne,nanáš. ručne,jadrová ľahká 1 cm</t>
  </si>
  <si>
    <t>622466137</t>
  </si>
  <si>
    <t>Omietka vonk. stien BAUMIT ,vápennocem.,MVR Uni, ručné, vyrovnávacia hr.4 mm</t>
  </si>
  <si>
    <t>622484010</t>
  </si>
  <si>
    <t>Potiahnutie vonk. stien sklotextilnou mriežkou Baumit open</t>
  </si>
  <si>
    <t>962032314</t>
  </si>
  <si>
    <t>Búranie pilierov z tehál</t>
  </si>
  <si>
    <t>962042321</t>
  </si>
  <si>
    <t>Búranie muriva z betónu alebo otvorov nad 4 m2</t>
  </si>
  <si>
    <t>,t</t>
  </si>
  <si>
    <t>979087212</t>
  </si>
  <si>
    <t>Nakladanie sute na dopravný prostriedok</t>
  </si>
  <si>
    <t>979131415</t>
  </si>
  <si>
    <t>Poplatok za uloženie vykopanej zeminy</t>
  </si>
  <si>
    <t>998152121</t>
  </si>
  <si>
    <t>Presun hmôt pre oplotenie, obj. zvláštne pre chov živoč., rôzne monol. v. do 3 m</t>
  </si>
  <si>
    <t>767914810</t>
  </si>
  <si>
    <t>Demontáž oplotenia rámového výšky do 1 m</t>
  </si>
  <si>
    <t>767920810</t>
  </si>
  <si>
    <t>Demontáž vrát v oplotení do 2 m2</t>
  </si>
  <si>
    <t>767920820</t>
  </si>
  <si>
    <t>Demontáž vrát v oplotení do 6 m2</t>
  </si>
  <si>
    <t>767999906</t>
  </si>
  <si>
    <t>Konštrukcie doplnkové kovové stavebné, HZS T6</t>
  </si>
  <si>
    <t>3132A3636</t>
  </si>
  <si>
    <t>Brána posuvná samonosná pozink automat. 1730/4500 + pohon</t>
  </si>
  <si>
    <t>10 - SO 03 Spevnené plochy</t>
  </si>
  <si>
    <t xml:space="preserve">    5 - KOMUNIKÁCIE</t>
  </si>
  <si>
    <t>113105113</t>
  </si>
  <si>
    <t>Rozobratie dlažby z lom. kameňa kladenými do cem. malty, s výpl. škáry malt. cem</t>
  </si>
  <si>
    <t>113106600</t>
  </si>
  <si>
    <t>Rozobratie zámkovej dlažby vrátane uloženia na paletu</t>
  </si>
  <si>
    <t>113107121</t>
  </si>
  <si>
    <t>Odstránenie podkladov alebo krytov z kameniva drv. hr. do 100 mm, do 200 m2</t>
  </si>
  <si>
    <t>113107131</t>
  </si>
  <si>
    <t>Odstránenie podkladov alebo krytov z betónu prost. hr. do 150 mm, do 200 m2</t>
  </si>
  <si>
    <t>113107141</t>
  </si>
  <si>
    <t>Odstránenie podkladov alebo krytov živičných hr. do 50 mm, do 200 m2</t>
  </si>
  <si>
    <t>113204111</t>
  </si>
  <si>
    <t>Vytrhanie obrubníkov záhonových</t>
  </si>
  <si>
    <t>122301101</t>
  </si>
  <si>
    <t>Odkopávky a prekopávky nezapaž. v horn. tr. 4 do 100 m3</t>
  </si>
  <si>
    <t>122301109</t>
  </si>
  <si>
    <t>Príplatok za lepivosť horn. 4</t>
  </si>
  <si>
    <t>167101101</t>
  </si>
  <si>
    <t>Nakladanie výkopku do 100 m3 v horn. tr. 1-4</t>
  </si>
  <si>
    <t>181006111</t>
  </si>
  <si>
    <t>Rozprestr. zeminy schop. zúrod. v rovine a v sklone do 1: 5, hr. do 0,1 m</t>
  </si>
  <si>
    <t>005724100</t>
  </si>
  <si>
    <t>Zmes trávna parková rekreačná</t>
  </si>
  <si>
    <t>103111000</t>
  </si>
  <si>
    <t>Rašelina záhradná trieda I VL</t>
  </si>
  <si>
    <t>181201102</t>
  </si>
  <si>
    <t>Úprava pláne zárezov v horn. tr. 1-4 so zhutnením</t>
  </si>
  <si>
    <t>434312141</t>
  </si>
  <si>
    <t>Schody v dlažbách z betónu tr. C 16/20</t>
  </si>
  <si>
    <t>434351141</t>
  </si>
  <si>
    <t>Debnenie stupňov priamočiarych zhotovenie</t>
  </si>
  <si>
    <t>434351142</t>
  </si>
  <si>
    <t>Debnenie stupňov priamočiarych odstránenie</t>
  </si>
  <si>
    <t>KOMUNIKÁCIE</t>
  </si>
  <si>
    <t>564732111</t>
  </si>
  <si>
    <t>Podklad z kameniva hrub. drv. 32-63 mm s výpl. kamenivom hr. 100 mm</t>
  </si>
  <si>
    <t>564741111</t>
  </si>
  <si>
    <t>Podklad z kameniva hrub. drveného 32-63 mm hr. 120 mm</t>
  </si>
  <si>
    <t>581141110</t>
  </si>
  <si>
    <t>Mlátovy kryt komunikácií pre chodcov hr. 80 mm</t>
  </si>
  <si>
    <t>596211112</t>
  </si>
  <si>
    <t>Kladenie zámkovej dlažby pre chodcov hr. 60 mm sk. A 100-300 m2</t>
  </si>
  <si>
    <t>592451800</t>
  </si>
  <si>
    <t>Dlažba zámková 22,5x11,2x6 UNI šedá</t>
  </si>
  <si>
    <t>596214405</t>
  </si>
  <si>
    <t>Kladenie dlažby z vegetačných tvárnic plastových do 50 m2</t>
  </si>
  <si>
    <t>596911212</t>
  </si>
  <si>
    <t>Kladenie zámkovej dlažby na cesty hr. 80 mm, sk. A, plochy 100-300 m2</t>
  </si>
  <si>
    <t>592451850</t>
  </si>
  <si>
    <t>Dlažba zámková 22,5x11,2x8 UNI šedá</t>
  </si>
  <si>
    <t>631315611</t>
  </si>
  <si>
    <t>Mazanina z betónu prostého tr. C16/20 hr. 12-24 cm</t>
  </si>
  <si>
    <t>631319175</t>
  </si>
  <si>
    <t>Prípl. za stiahnutie povrchu mazaniny pred vlož. výstuže hr. do 24 cm</t>
  </si>
  <si>
    <t>631319185</t>
  </si>
  <si>
    <t>Príplatok sklon povrchu mazaniny 15-35 st. hr. do 24 cm</t>
  </si>
  <si>
    <t>631351101</t>
  </si>
  <si>
    <t>Debnenie stien, rýh a otvorov v podlahách zhotovenie</t>
  </si>
  <si>
    <t>631351102</t>
  </si>
  <si>
    <t>Debnenie stien, rýh a otvorov v podlahách odstránenie</t>
  </si>
  <si>
    <t>631362161</t>
  </si>
  <si>
    <t>Výstuž betónových mazanín zo zvarovaných sietí Kari d drôtu 6 mm, oko 10 cm</t>
  </si>
  <si>
    <t>899331111</t>
  </si>
  <si>
    <t>Výšková úprava vstupu alebo vpuste do 200 mm zvýšením poklopu</t>
  </si>
  <si>
    <t>916561111</t>
  </si>
  <si>
    <t>Osadenie záhon. obrubníka betón. do lôžka z betónu tr. C 12/15 s bočnou oporou</t>
  </si>
  <si>
    <t>592173208</t>
  </si>
  <si>
    <t>Obrubník záhonový 100x5x20</t>
  </si>
  <si>
    <t>979082213</t>
  </si>
  <si>
    <t>Vodorovná doprava sute po suchu do 1 km</t>
  </si>
  <si>
    <t>979082219</t>
  </si>
  <si>
    <t>Príplatok za každý ďalší 1 km sute</t>
  </si>
  <si>
    <t>979101757</t>
  </si>
  <si>
    <t>Poplatok za ulož. a znešk. staveb.odpadu na urč.sklád. "N"-nebezpečný odpad</t>
  </si>
  <si>
    <t>998223011</t>
  </si>
  <si>
    <t>Presun hmôt pre pozemné komunikácie, kryt dláždený</t>
  </si>
  <si>
    <t>767134804</t>
  </si>
  <si>
    <t>Demontáž opláštenia stien z azbest. dosiek skrutkovanými</t>
  </si>
  <si>
    <t>767413115</t>
  </si>
  <si>
    <t>Opláštenie oceľových konštrukcií vláknocementovými protipožiarnymi doskami hr. 15 mm -  jednovrstvové</t>
  </si>
  <si>
    <t>597638030</t>
  </si>
  <si>
    <t>11 - SO 04 Oplotenie - navýš. pletivo. oplotenie okolo celého  pozemku v. 1,8m</t>
  </si>
  <si>
    <t>111203201</t>
  </si>
  <si>
    <t>Odstr. krovín a stromov do 10 cm s ponech. koreňov do 1000 m2</t>
  </si>
  <si>
    <t>133202120</t>
  </si>
  <si>
    <t>Hĺbenie šachiet v horn. tr.3 ručné do 1,00 m2 pôdorys. plochy</t>
  </si>
  <si>
    <t>133302119</t>
  </si>
  <si>
    <t>Príplatok za lepivosť</t>
  </si>
  <si>
    <t>162301501</t>
  </si>
  <si>
    <t>Vodorovné premiestnenie krovín do 5 km</t>
  </si>
  <si>
    <t>182001111</t>
  </si>
  <si>
    <t>Plošná úprava terénu, nerovnosti do +-100 mm v rovine</t>
  </si>
  <si>
    <t>338171122</t>
  </si>
  <si>
    <t>Osadzovanie stĺpikov plotových oceľ. do 2,6 m so zabetónovaním bet. tr. C 25/30</t>
  </si>
  <si>
    <t>3132A14391</t>
  </si>
  <si>
    <t>Sĺpik RETIC ZN+PVC priem. 48 mm v. 2,25</t>
  </si>
  <si>
    <t>3132A15321</t>
  </si>
  <si>
    <t>Vzpera RETIC ZN+PVC UNI-BPL v. 2,2m priem. 38mm</t>
  </si>
  <si>
    <t>338172112</t>
  </si>
  <si>
    <t>Osadzovanie oceľovej plotovej vzpery so zabet. bet. tr. C 25/30</t>
  </si>
  <si>
    <t>348121222</t>
  </si>
  <si>
    <t>Osadenie plotových ŽB dosiek do drážok ŽB stĺpikov na sucho do 1 m2</t>
  </si>
  <si>
    <t>5531</t>
  </si>
  <si>
    <t>Držiak podhrab. dosky RETIC ZN+PVC</t>
  </si>
  <si>
    <t>5923D0283</t>
  </si>
  <si>
    <t>Doska podhrabová RETIC 2500/250/40</t>
  </si>
  <si>
    <t>767911130</t>
  </si>
  <si>
    <t>Montáž oplotenia, pletivom, výšky do 2,0 m</t>
  </si>
  <si>
    <t>313275031</t>
  </si>
  <si>
    <t>Pletivo drôt. ZN  4-hranné oko 50 mm, priem.drôtu 2,0 mm, výška 150 cm</t>
  </si>
  <si>
    <t>767911812</t>
  </si>
  <si>
    <t>Demontáž drôteného pletiva so štvorcovými okami výšky do 2,0 m</t>
  </si>
  <si>
    <t>767912150</t>
  </si>
  <si>
    <t>Montáž napínacieho drôtu</t>
  </si>
  <si>
    <t>3132A1413</t>
  </si>
  <si>
    <t>Drôt viazací PVC - pr.dr.(mm)/dĺž.dr.(m) - 0,9/30 - FT800003</t>
  </si>
  <si>
    <t>3132A1416</t>
  </si>
  <si>
    <t>Drôt napínací PVC - pr.dr.(mm)/dĺž.dr.(m) - 2,9/78 - FT800007</t>
  </si>
  <si>
    <t>3132A1769</t>
  </si>
  <si>
    <t>Vodiaca spinka RETIC na stĺpik</t>
  </si>
  <si>
    <t>1000kus</t>
  </si>
  <si>
    <t>3132A1770</t>
  </si>
  <si>
    <t>Napinák RETIC ZN+PVC</t>
  </si>
  <si>
    <t>3132A1771</t>
  </si>
  <si>
    <t>Napínacia tyč RETIC ZN+PVC v. 1550 mm</t>
  </si>
  <si>
    <t>3132A1772</t>
  </si>
  <si>
    <t>Skrutka sočkom na prichyt. napinacej tyče</t>
  </si>
  <si>
    <t>3132A1773</t>
  </si>
  <si>
    <t>Opasok na prichyt. napináku</t>
  </si>
  <si>
    <t>767912160</t>
  </si>
  <si>
    <t>Priháčkovanie strojového pletiva k napínaciemu drôtu</t>
  </si>
  <si>
    <t>767912811</t>
  </si>
  <si>
    <t>Demontáž ostnatého drôtu výšky do 2,0 m</t>
  </si>
  <si>
    <t>767999904</t>
  </si>
  <si>
    <t>Konštrukcie doplnkové kovové stavebné, HZS T4</t>
  </si>
  <si>
    <t>6931022301</t>
  </si>
  <si>
    <t>Tieniaca sieť  š.1,5 m 50m</t>
  </si>
  <si>
    <t>693102302</t>
  </si>
  <si>
    <t>Sťahovacie pásky 10 cm bal/100kus</t>
  </si>
  <si>
    <t>100 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</si>
</sst>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3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3" fillId="3" borderId="19" xfId="0" applyFont="1" applyFill="1" applyBorder="1" applyAlignment="1" applyProtection="1">
      <alignment horizontal="left" vertical="center"/>
      <protection locked="0"/>
    </xf>
    <xf numFmtId="0" fontId="33" fillId="0" borderId="20" xfId="0" applyFont="1" applyBorder="1" applyAlignment="1">
      <alignment horizontal="center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21" fillId="5" borderId="7" xfId="0" applyFont="1" applyFill="1" applyBorder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21" fillId="5" borderId="6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21" fillId="6" borderId="22" xfId="0" applyFont="1" applyFill="1" applyBorder="1" applyAlignment="1" applyProtection="1">
      <alignment horizontal="center" vertical="center"/>
      <protection locked="0"/>
    </xf>
    <xf numFmtId="49" fontId="21" fillId="6" borderId="22" xfId="0" applyNumberFormat="1" applyFont="1" applyFill="1" applyBorder="1" applyAlignment="1" applyProtection="1">
      <alignment horizontal="left" vertical="center" wrapText="1"/>
      <protection locked="0"/>
    </xf>
    <xf numFmtId="0" fontId="21" fillId="6" borderId="22" xfId="0" applyFont="1" applyFill="1" applyBorder="1" applyAlignment="1" applyProtection="1">
      <alignment horizontal="left" vertical="center" wrapText="1"/>
      <protection locked="0"/>
    </xf>
    <xf numFmtId="0" fontId="21" fillId="6" borderId="22" xfId="0" applyFont="1" applyFill="1" applyBorder="1" applyAlignment="1" applyProtection="1">
      <alignment horizontal="center" vertical="center" wrapText="1"/>
      <protection locked="0"/>
    </xf>
    <xf numFmtId="167" fontId="21" fillId="6" borderId="22" xfId="0" applyNumberFormat="1" applyFont="1" applyFill="1" applyBorder="1" applyAlignment="1" applyProtection="1">
      <alignment vertical="center"/>
      <protection locked="0"/>
    </xf>
    <xf numFmtId="0" fontId="33" fillId="6" borderId="22" xfId="0" applyFont="1" applyFill="1" applyBorder="1" applyAlignment="1" applyProtection="1">
      <alignment horizontal="center" vertical="center"/>
      <protection locked="0"/>
    </xf>
    <xf numFmtId="49" fontId="33" fillId="6" borderId="22" xfId="0" applyNumberFormat="1" applyFont="1" applyFill="1" applyBorder="1" applyAlignment="1" applyProtection="1">
      <alignment horizontal="left" vertical="center" wrapText="1"/>
      <protection locked="0"/>
    </xf>
    <xf numFmtId="0" fontId="33" fillId="6" borderId="22" xfId="0" applyFont="1" applyFill="1" applyBorder="1" applyAlignment="1" applyProtection="1">
      <alignment horizontal="left" vertical="center" wrapText="1"/>
      <protection locked="0"/>
    </xf>
    <xf numFmtId="0" fontId="33" fillId="6" borderId="22" xfId="0" applyFont="1" applyFill="1" applyBorder="1" applyAlignment="1" applyProtection="1">
      <alignment horizontal="center" vertical="center" wrapText="1"/>
      <protection locked="0"/>
    </xf>
    <xf numFmtId="167" fontId="33" fillId="6" borderId="22" xfId="0" applyNumberFormat="1" applyFont="1" applyFill="1" applyBorder="1" applyAlignment="1" applyProtection="1">
      <alignment vertical="center"/>
      <protection locked="0"/>
    </xf>
    <xf numFmtId="0" fontId="26" fillId="6" borderId="0" xfId="0" applyFont="1" applyFill="1" applyAlignment="1">
      <alignment horizontal="left" vertical="center" wrapText="1"/>
    </xf>
    <xf numFmtId="0" fontId="26" fillId="6" borderId="0" xfId="0" applyFont="1" applyFill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M107"/>
  <sheetViews>
    <sheetView showGridLines="0" workbookViewId="0">
      <selection activeCell="AE43" sqref="AE43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94" t="s">
        <v>5</v>
      </c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>
      <c r="B5" s="17"/>
      <c r="D5" s="21" t="s">
        <v>12</v>
      </c>
      <c r="K5" s="213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R5" s="17"/>
      <c r="BE5" s="210" t="s">
        <v>13</v>
      </c>
      <c r="BS5" s="14" t="s">
        <v>6</v>
      </c>
    </row>
    <row r="6" spans="1:74" s="1" customFormat="1" ht="36.950000000000003" customHeight="1">
      <c r="B6" s="17"/>
      <c r="D6" s="23" t="s">
        <v>14</v>
      </c>
      <c r="K6" s="214" t="s">
        <v>15</v>
      </c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R6" s="17"/>
      <c r="BE6" s="211"/>
      <c r="BS6" s="14" t="s">
        <v>6</v>
      </c>
    </row>
    <row r="7" spans="1:74" s="1" customFormat="1" ht="12" customHeight="1">
      <c r="B7" s="17"/>
      <c r="D7" s="24" t="s">
        <v>16</v>
      </c>
      <c r="K7" s="22" t="s">
        <v>1</v>
      </c>
      <c r="AK7" s="24" t="s">
        <v>17</v>
      </c>
      <c r="AN7" s="22" t="s">
        <v>1</v>
      </c>
      <c r="AR7" s="17"/>
      <c r="BE7" s="211"/>
      <c r="BS7" s="14" t="s">
        <v>6</v>
      </c>
    </row>
    <row r="8" spans="1:74" s="1" customFormat="1" ht="12" customHeight="1">
      <c r="B8" s="17"/>
      <c r="D8" s="24" t="s">
        <v>18</v>
      </c>
      <c r="K8" s="22" t="s">
        <v>19</v>
      </c>
      <c r="AK8" s="24" t="s">
        <v>20</v>
      </c>
      <c r="AN8" s="25" t="s">
        <v>21</v>
      </c>
      <c r="AR8" s="17"/>
      <c r="BE8" s="211"/>
      <c r="BS8" s="14" t="s">
        <v>6</v>
      </c>
    </row>
    <row r="9" spans="1:74" s="1" customFormat="1" ht="14.45" customHeight="1">
      <c r="B9" s="17"/>
      <c r="AR9" s="17"/>
      <c r="BE9" s="211"/>
      <c r="BS9" s="14" t="s">
        <v>6</v>
      </c>
    </row>
    <row r="10" spans="1:74" s="1" customFormat="1" ht="12" customHeight="1">
      <c r="B10" s="17"/>
      <c r="D10" s="24" t="s">
        <v>22</v>
      </c>
      <c r="AK10" s="24" t="s">
        <v>23</v>
      </c>
      <c r="AN10" s="22" t="s">
        <v>1</v>
      </c>
      <c r="AR10" s="17"/>
      <c r="BE10" s="211"/>
      <c r="BS10" s="14" t="s">
        <v>6</v>
      </c>
    </row>
    <row r="11" spans="1:74" s="1" customFormat="1" ht="18.399999999999999" customHeight="1">
      <c r="B11" s="17"/>
      <c r="E11" s="22" t="s">
        <v>24</v>
      </c>
      <c r="AK11" s="24" t="s">
        <v>25</v>
      </c>
      <c r="AN11" s="22" t="s">
        <v>1</v>
      </c>
      <c r="AR11" s="17"/>
      <c r="BE11" s="211"/>
      <c r="BS11" s="14" t="s">
        <v>6</v>
      </c>
    </row>
    <row r="12" spans="1:74" s="1" customFormat="1" ht="6.95" customHeight="1">
      <c r="B12" s="17"/>
      <c r="AR12" s="17"/>
      <c r="BE12" s="211"/>
      <c r="BS12" s="14" t="s">
        <v>6</v>
      </c>
    </row>
    <row r="13" spans="1:74" s="1" customFormat="1" ht="12" customHeight="1">
      <c r="B13" s="17"/>
      <c r="D13" s="24" t="s">
        <v>26</v>
      </c>
      <c r="AK13" s="24" t="s">
        <v>23</v>
      </c>
      <c r="AN13" s="26" t="s">
        <v>27</v>
      </c>
      <c r="AR13" s="17"/>
      <c r="BE13" s="211"/>
      <c r="BS13" s="14" t="s">
        <v>6</v>
      </c>
    </row>
    <row r="14" spans="1:74" ht="12.75">
      <c r="B14" s="17"/>
      <c r="E14" s="215" t="s">
        <v>27</v>
      </c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  <c r="AJ14" s="216"/>
      <c r="AK14" s="24" t="s">
        <v>25</v>
      </c>
      <c r="AN14" s="26" t="s">
        <v>27</v>
      </c>
      <c r="AR14" s="17"/>
      <c r="BE14" s="211"/>
      <c r="BS14" s="14" t="s">
        <v>6</v>
      </c>
    </row>
    <row r="15" spans="1:74" s="1" customFormat="1" ht="6.95" customHeight="1">
      <c r="B15" s="17"/>
      <c r="AR15" s="17"/>
      <c r="BE15" s="211"/>
      <c r="BS15" s="14" t="s">
        <v>3</v>
      </c>
    </row>
    <row r="16" spans="1:74" s="1" customFormat="1" ht="12" customHeight="1">
      <c r="B16" s="17"/>
      <c r="D16" s="24" t="s">
        <v>28</v>
      </c>
      <c r="AK16" s="24" t="s">
        <v>23</v>
      </c>
      <c r="AN16" s="22" t="s">
        <v>1</v>
      </c>
      <c r="AR16" s="17"/>
      <c r="BE16" s="211"/>
      <c r="BS16" s="14" t="s">
        <v>3</v>
      </c>
    </row>
    <row r="17" spans="1:71" s="1" customFormat="1" ht="18.399999999999999" customHeight="1">
      <c r="B17" s="17"/>
      <c r="E17" s="22" t="s">
        <v>29</v>
      </c>
      <c r="AK17" s="24" t="s">
        <v>25</v>
      </c>
      <c r="AN17" s="22" t="s">
        <v>1</v>
      </c>
      <c r="AR17" s="17"/>
      <c r="BE17" s="211"/>
      <c r="BS17" s="14" t="s">
        <v>30</v>
      </c>
    </row>
    <row r="18" spans="1:71" s="1" customFormat="1" ht="6.95" customHeight="1">
      <c r="B18" s="17"/>
      <c r="AR18" s="17"/>
      <c r="BE18" s="211"/>
      <c r="BS18" s="14" t="s">
        <v>6</v>
      </c>
    </row>
    <row r="19" spans="1:71" s="1" customFormat="1" ht="12" customHeight="1">
      <c r="B19" s="17"/>
      <c r="D19" s="24" t="s">
        <v>31</v>
      </c>
      <c r="AK19" s="24" t="s">
        <v>23</v>
      </c>
      <c r="AN19" s="22" t="s">
        <v>1</v>
      </c>
      <c r="AR19" s="17"/>
      <c r="BE19" s="211"/>
      <c r="BS19" s="14" t="s">
        <v>6</v>
      </c>
    </row>
    <row r="20" spans="1:71" s="1" customFormat="1" ht="18.399999999999999" customHeight="1">
      <c r="B20" s="17"/>
      <c r="E20" s="22" t="s">
        <v>32</v>
      </c>
      <c r="AK20" s="24" t="s">
        <v>25</v>
      </c>
      <c r="AN20" s="22" t="s">
        <v>1</v>
      </c>
      <c r="AR20" s="17"/>
      <c r="BE20" s="211"/>
      <c r="BS20" s="14" t="s">
        <v>30</v>
      </c>
    </row>
    <row r="21" spans="1:71" s="1" customFormat="1" ht="6.95" customHeight="1">
      <c r="B21" s="17"/>
      <c r="AR21" s="17"/>
      <c r="BE21" s="211"/>
    </row>
    <row r="22" spans="1:71" s="1" customFormat="1" ht="12" customHeight="1">
      <c r="B22" s="17"/>
      <c r="D22" s="24" t="s">
        <v>33</v>
      </c>
      <c r="AR22" s="17"/>
      <c r="BE22" s="211"/>
    </row>
    <row r="23" spans="1:71" s="1" customFormat="1" ht="16.5" customHeight="1">
      <c r="B23" s="17"/>
      <c r="E23" s="217" t="s">
        <v>1</v>
      </c>
      <c r="F23" s="217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7"/>
      <c r="AE23" s="217"/>
      <c r="AF23" s="217"/>
      <c r="AG23" s="217"/>
      <c r="AH23" s="217"/>
      <c r="AI23" s="217"/>
      <c r="AJ23" s="217"/>
      <c r="AK23" s="217"/>
      <c r="AL23" s="217"/>
      <c r="AM23" s="217"/>
      <c r="AN23" s="217"/>
      <c r="AR23" s="17"/>
      <c r="BE23" s="211"/>
    </row>
    <row r="24" spans="1:71" s="1" customFormat="1" ht="6.95" customHeight="1">
      <c r="B24" s="17"/>
      <c r="AR24" s="17"/>
      <c r="BE24" s="211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11"/>
    </row>
    <row r="26" spans="1:71" s="2" customFormat="1" ht="25.9" customHeight="1">
      <c r="A26" s="29"/>
      <c r="B26" s="30"/>
      <c r="C26" s="29"/>
      <c r="D26" s="31" t="s">
        <v>34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18">
        <f>ROUND(AG94,2)</f>
        <v>0</v>
      </c>
      <c r="AL26" s="219"/>
      <c r="AM26" s="219"/>
      <c r="AN26" s="219"/>
      <c r="AO26" s="219"/>
      <c r="AP26" s="29"/>
      <c r="AQ26" s="29"/>
      <c r="AR26" s="30"/>
      <c r="BE26" s="211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11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20" t="s">
        <v>35</v>
      </c>
      <c r="M28" s="220"/>
      <c r="N28" s="220"/>
      <c r="O28" s="220"/>
      <c r="P28" s="220"/>
      <c r="Q28" s="29"/>
      <c r="R28" s="29"/>
      <c r="S28" s="29"/>
      <c r="T28" s="29"/>
      <c r="U28" s="29"/>
      <c r="V28" s="29"/>
      <c r="W28" s="220" t="s">
        <v>36</v>
      </c>
      <c r="X28" s="220"/>
      <c r="Y28" s="220"/>
      <c r="Z28" s="220"/>
      <c r="AA28" s="220"/>
      <c r="AB28" s="220"/>
      <c r="AC28" s="220"/>
      <c r="AD28" s="220"/>
      <c r="AE28" s="220"/>
      <c r="AF28" s="29"/>
      <c r="AG28" s="29"/>
      <c r="AH28" s="29"/>
      <c r="AI28" s="29"/>
      <c r="AJ28" s="29"/>
      <c r="AK28" s="220" t="s">
        <v>37</v>
      </c>
      <c r="AL28" s="220"/>
      <c r="AM28" s="220"/>
      <c r="AN28" s="220"/>
      <c r="AO28" s="220"/>
      <c r="AP28" s="29"/>
      <c r="AQ28" s="29"/>
      <c r="AR28" s="30"/>
      <c r="BE28" s="211"/>
    </row>
    <row r="29" spans="1:71" s="3" customFormat="1" ht="14.45" customHeight="1">
      <c r="B29" s="34"/>
      <c r="D29" s="24" t="s">
        <v>38</v>
      </c>
      <c r="F29" s="35" t="s">
        <v>39</v>
      </c>
      <c r="L29" s="206">
        <v>0.2</v>
      </c>
      <c r="M29" s="205"/>
      <c r="N29" s="205"/>
      <c r="O29" s="205"/>
      <c r="P29" s="205"/>
      <c r="Q29" s="36"/>
      <c r="R29" s="36"/>
      <c r="S29" s="36"/>
      <c r="T29" s="36"/>
      <c r="U29" s="36"/>
      <c r="V29" s="36"/>
      <c r="W29" s="204">
        <f>ROUND(AZ94, 2)</f>
        <v>0</v>
      </c>
      <c r="X29" s="205"/>
      <c r="Y29" s="205"/>
      <c r="Z29" s="205"/>
      <c r="AA29" s="205"/>
      <c r="AB29" s="205"/>
      <c r="AC29" s="205"/>
      <c r="AD29" s="205"/>
      <c r="AE29" s="205"/>
      <c r="AF29" s="36"/>
      <c r="AG29" s="36"/>
      <c r="AH29" s="36"/>
      <c r="AI29" s="36"/>
      <c r="AJ29" s="36"/>
      <c r="AK29" s="204">
        <f>ROUND(AV94, 2)</f>
        <v>0</v>
      </c>
      <c r="AL29" s="205"/>
      <c r="AM29" s="205"/>
      <c r="AN29" s="205"/>
      <c r="AO29" s="205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212"/>
    </row>
    <row r="30" spans="1:71" s="3" customFormat="1" ht="14.45" customHeight="1">
      <c r="B30" s="34"/>
      <c r="F30" s="35" t="s">
        <v>40</v>
      </c>
      <c r="L30" s="206">
        <v>0.2</v>
      </c>
      <c r="M30" s="205"/>
      <c r="N30" s="205"/>
      <c r="O30" s="205"/>
      <c r="P30" s="205"/>
      <c r="Q30" s="36"/>
      <c r="R30" s="36"/>
      <c r="S30" s="36"/>
      <c r="T30" s="36"/>
      <c r="U30" s="36"/>
      <c r="V30" s="36"/>
      <c r="W30" s="204">
        <f>ROUND(BA94, 2)</f>
        <v>0</v>
      </c>
      <c r="X30" s="205"/>
      <c r="Y30" s="205"/>
      <c r="Z30" s="205"/>
      <c r="AA30" s="205"/>
      <c r="AB30" s="205"/>
      <c r="AC30" s="205"/>
      <c r="AD30" s="205"/>
      <c r="AE30" s="205"/>
      <c r="AF30" s="36"/>
      <c r="AG30" s="36"/>
      <c r="AH30" s="36"/>
      <c r="AI30" s="36"/>
      <c r="AJ30" s="36"/>
      <c r="AK30" s="204">
        <f>ROUND(AW94, 2)</f>
        <v>0</v>
      </c>
      <c r="AL30" s="205"/>
      <c r="AM30" s="205"/>
      <c r="AN30" s="205"/>
      <c r="AO30" s="205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212"/>
    </row>
    <row r="31" spans="1:71" s="3" customFormat="1" ht="14.45" hidden="1" customHeight="1">
      <c r="B31" s="34"/>
      <c r="F31" s="24" t="s">
        <v>41</v>
      </c>
      <c r="L31" s="203">
        <v>0.2</v>
      </c>
      <c r="M31" s="202"/>
      <c r="N31" s="202"/>
      <c r="O31" s="202"/>
      <c r="P31" s="202"/>
      <c r="W31" s="201">
        <f>ROUND(BB94, 2)</f>
        <v>0</v>
      </c>
      <c r="X31" s="202"/>
      <c r="Y31" s="202"/>
      <c r="Z31" s="202"/>
      <c r="AA31" s="202"/>
      <c r="AB31" s="202"/>
      <c r="AC31" s="202"/>
      <c r="AD31" s="202"/>
      <c r="AE31" s="202"/>
      <c r="AK31" s="201">
        <v>0</v>
      </c>
      <c r="AL31" s="202"/>
      <c r="AM31" s="202"/>
      <c r="AN31" s="202"/>
      <c r="AO31" s="202"/>
      <c r="AR31" s="34"/>
      <c r="BE31" s="212"/>
    </row>
    <row r="32" spans="1:71" s="3" customFormat="1" ht="14.45" hidden="1" customHeight="1">
      <c r="B32" s="34"/>
      <c r="F32" s="24" t="s">
        <v>42</v>
      </c>
      <c r="L32" s="203">
        <v>0.2</v>
      </c>
      <c r="M32" s="202"/>
      <c r="N32" s="202"/>
      <c r="O32" s="202"/>
      <c r="P32" s="202"/>
      <c r="W32" s="201">
        <f>ROUND(BC94, 2)</f>
        <v>0</v>
      </c>
      <c r="X32" s="202"/>
      <c r="Y32" s="202"/>
      <c r="Z32" s="202"/>
      <c r="AA32" s="202"/>
      <c r="AB32" s="202"/>
      <c r="AC32" s="202"/>
      <c r="AD32" s="202"/>
      <c r="AE32" s="202"/>
      <c r="AK32" s="201">
        <v>0</v>
      </c>
      <c r="AL32" s="202"/>
      <c r="AM32" s="202"/>
      <c r="AN32" s="202"/>
      <c r="AO32" s="202"/>
      <c r="AR32" s="34"/>
      <c r="BE32" s="212"/>
    </row>
    <row r="33" spans="1:57" s="3" customFormat="1" ht="14.45" hidden="1" customHeight="1">
      <c r="B33" s="34"/>
      <c r="F33" s="35" t="s">
        <v>43</v>
      </c>
      <c r="L33" s="206">
        <v>0</v>
      </c>
      <c r="M33" s="205"/>
      <c r="N33" s="205"/>
      <c r="O33" s="205"/>
      <c r="P33" s="205"/>
      <c r="Q33" s="36"/>
      <c r="R33" s="36"/>
      <c r="S33" s="36"/>
      <c r="T33" s="36"/>
      <c r="U33" s="36"/>
      <c r="V33" s="36"/>
      <c r="W33" s="204">
        <f>ROUND(BD94, 2)</f>
        <v>0</v>
      </c>
      <c r="X33" s="205"/>
      <c r="Y33" s="205"/>
      <c r="Z33" s="205"/>
      <c r="AA33" s="205"/>
      <c r="AB33" s="205"/>
      <c r="AC33" s="205"/>
      <c r="AD33" s="205"/>
      <c r="AE33" s="205"/>
      <c r="AF33" s="36"/>
      <c r="AG33" s="36"/>
      <c r="AH33" s="36"/>
      <c r="AI33" s="36"/>
      <c r="AJ33" s="36"/>
      <c r="AK33" s="204">
        <v>0</v>
      </c>
      <c r="AL33" s="205"/>
      <c r="AM33" s="205"/>
      <c r="AN33" s="205"/>
      <c r="AO33" s="205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212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11"/>
    </row>
    <row r="35" spans="1:57" s="2" customFormat="1" ht="25.9" customHeight="1">
      <c r="A35" s="29"/>
      <c r="B35" s="30"/>
      <c r="C35" s="38"/>
      <c r="D35" s="39" t="s">
        <v>44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45</v>
      </c>
      <c r="U35" s="40"/>
      <c r="V35" s="40"/>
      <c r="W35" s="40"/>
      <c r="X35" s="193" t="s">
        <v>46</v>
      </c>
      <c r="Y35" s="191"/>
      <c r="Z35" s="191"/>
      <c r="AA35" s="191"/>
      <c r="AB35" s="191"/>
      <c r="AC35" s="40"/>
      <c r="AD35" s="40"/>
      <c r="AE35" s="40"/>
      <c r="AF35" s="40"/>
      <c r="AG35" s="40"/>
      <c r="AH35" s="40"/>
      <c r="AI35" s="40"/>
      <c r="AJ35" s="40"/>
      <c r="AK35" s="190">
        <f>SUM(AK26:AK33)</f>
        <v>0</v>
      </c>
      <c r="AL35" s="191"/>
      <c r="AM35" s="191"/>
      <c r="AN35" s="191"/>
      <c r="AO35" s="192"/>
      <c r="AP35" s="38"/>
      <c r="AQ35" s="38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2"/>
      <c r="D49" s="43" t="s">
        <v>47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48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9"/>
      <c r="B60" s="30"/>
      <c r="C60" s="29"/>
      <c r="D60" s="45" t="s">
        <v>49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50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49</v>
      </c>
      <c r="AI60" s="32"/>
      <c r="AJ60" s="32"/>
      <c r="AK60" s="32"/>
      <c r="AL60" s="32"/>
      <c r="AM60" s="45" t="s">
        <v>50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9"/>
      <c r="B64" s="30"/>
      <c r="C64" s="29"/>
      <c r="D64" s="43" t="s">
        <v>51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52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9"/>
      <c r="B75" s="30"/>
      <c r="C75" s="29"/>
      <c r="D75" s="45" t="s">
        <v>49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50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49</v>
      </c>
      <c r="AI75" s="32"/>
      <c r="AJ75" s="32"/>
      <c r="AK75" s="32"/>
      <c r="AL75" s="32"/>
      <c r="AM75" s="45" t="s">
        <v>50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5" customHeight="1">
      <c r="A82" s="29"/>
      <c r="B82" s="30"/>
      <c r="C82" s="18" t="s">
        <v>53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51"/>
      <c r="C84" s="24" t="s">
        <v>12</v>
      </c>
      <c r="AR84" s="51"/>
    </row>
    <row r="85" spans="1:91" s="5" customFormat="1" ht="36.950000000000003" customHeight="1">
      <c r="B85" s="52"/>
      <c r="C85" s="53" t="s">
        <v>14</v>
      </c>
      <c r="L85" s="207" t="str">
        <f>K6</f>
        <v>Rekonštrukcia objektu Biovetská 36, Nitra - 1.etapa</v>
      </c>
      <c r="M85" s="208"/>
      <c r="N85" s="208"/>
      <c r="O85" s="208"/>
      <c r="P85" s="208"/>
      <c r="Q85" s="208"/>
      <c r="R85" s="208"/>
      <c r="S85" s="208"/>
      <c r="T85" s="208"/>
      <c r="U85" s="208"/>
      <c r="V85" s="208"/>
      <c r="W85" s="208"/>
      <c r="X85" s="208"/>
      <c r="Y85" s="208"/>
      <c r="Z85" s="208"/>
      <c r="AA85" s="208"/>
      <c r="AB85" s="208"/>
      <c r="AC85" s="208"/>
      <c r="AD85" s="208"/>
      <c r="AE85" s="208"/>
      <c r="AF85" s="208"/>
      <c r="AG85" s="208"/>
      <c r="AH85" s="208"/>
      <c r="AI85" s="208"/>
      <c r="AJ85" s="208"/>
      <c r="AR85" s="52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18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 xml:space="preserve">Biovetská 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20</v>
      </c>
      <c r="AJ87" s="29"/>
      <c r="AK87" s="29"/>
      <c r="AL87" s="29"/>
      <c r="AM87" s="184" t="str">
        <f>IF(AN8= "","",AN8)</f>
        <v>14. 12. 2022</v>
      </c>
      <c r="AN87" s="184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22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Mesto Nitra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28</v>
      </c>
      <c r="AJ89" s="29"/>
      <c r="AK89" s="29"/>
      <c r="AL89" s="29"/>
      <c r="AM89" s="185" t="str">
        <f>IF(E17="","",E17)</f>
        <v xml:space="preserve">SOAR - ING. BÁRTA JIŘÍ </v>
      </c>
      <c r="AN89" s="186"/>
      <c r="AO89" s="186"/>
      <c r="AP89" s="186"/>
      <c r="AQ89" s="29"/>
      <c r="AR89" s="30"/>
      <c r="AS89" s="197" t="s">
        <v>54</v>
      </c>
      <c r="AT89" s="198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25.7" customHeight="1">
      <c r="A90" s="29"/>
      <c r="B90" s="30"/>
      <c r="C90" s="24" t="s">
        <v>26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31</v>
      </c>
      <c r="AJ90" s="29"/>
      <c r="AK90" s="29"/>
      <c r="AL90" s="29"/>
      <c r="AM90" s="185" t="str">
        <f>IF(E20="","",E20)</f>
        <v xml:space="preserve">SOAR - ING. BÁRTA JIŘÍ                  </v>
      </c>
      <c r="AN90" s="186"/>
      <c r="AO90" s="186"/>
      <c r="AP90" s="186"/>
      <c r="AQ90" s="29"/>
      <c r="AR90" s="30"/>
      <c r="AS90" s="199"/>
      <c r="AT90" s="200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99"/>
      <c r="AT91" s="200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>
      <c r="A92" s="29"/>
      <c r="B92" s="30"/>
      <c r="C92" s="221" t="s">
        <v>55</v>
      </c>
      <c r="D92" s="188"/>
      <c r="E92" s="188"/>
      <c r="F92" s="188"/>
      <c r="G92" s="188"/>
      <c r="H92" s="60"/>
      <c r="I92" s="187" t="s">
        <v>56</v>
      </c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96" t="s">
        <v>57</v>
      </c>
      <c r="AH92" s="188"/>
      <c r="AI92" s="188"/>
      <c r="AJ92" s="188"/>
      <c r="AK92" s="188"/>
      <c r="AL92" s="188"/>
      <c r="AM92" s="188"/>
      <c r="AN92" s="187" t="s">
        <v>58</v>
      </c>
      <c r="AO92" s="188"/>
      <c r="AP92" s="189"/>
      <c r="AQ92" s="61" t="s">
        <v>59</v>
      </c>
      <c r="AR92" s="30"/>
      <c r="AS92" s="62" t="s">
        <v>60</v>
      </c>
      <c r="AT92" s="63" t="s">
        <v>61</v>
      </c>
      <c r="AU92" s="63" t="s">
        <v>62</v>
      </c>
      <c r="AV92" s="63" t="s">
        <v>63</v>
      </c>
      <c r="AW92" s="63" t="s">
        <v>64</v>
      </c>
      <c r="AX92" s="63" t="s">
        <v>65</v>
      </c>
      <c r="AY92" s="63" t="s">
        <v>66</v>
      </c>
      <c r="AZ92" s="63" t="s">
        <v>67</v>
      </c>
      <c r="BA92" s="63" t="s">
        <v>68</v>
      </c>
      <c r="BB92" s="63" t="s">
        <v>69</v>
      </c>
      <c r="BC92" s="63" t="s">
        <v>70</v>
      </c>
      <c r="BD92" s="64" t="s">
        <v>71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50000000000003" customHeight="1">
      <c r="B94" s="68"/>
      <c r="C94" s="69" t="s">
        <v>72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182">
        <f>ROUND(SUM(AG95:AG105),2)</f>
        <v>0</v>
      </c>
      <c r="AH94" s="182"/>
      <c r="AI94" s="182"/>
      <c r="AJ94" s="182"/>
      <c r="AK94" s="182"/>
      <c r="AL94" s="182"/>
      <c r="AM94" s="182"/>
      <c r="AN94" s="183">
        <f t="shared" ref="AN94:AN105" si="0">SUM(AG94,AT94)</f>
        <v>0</v>
      </c>
      <c r="AO94" s="183"/>
      <c r="AP94" s="183"/>
      <c r="AQ94" s="72" t="s">
        <v>1</v>
      </c>
      <c r="AR94" s="68"/>
      <c r="AS94" s="73">
        <f>ROUND(SUM(AS95:AS105),2)</f>
        <v>0</v>
      </c>
      <c r="AT94" s="74">
        <f t="shared" ref="AT94:AT105" si="1">ROUND(SUM(AV94:AW94),2)</f>
        <v>0</v>
      </c>
      <c r="AU94" s="75">
        <f>ROUND(SUM(AU95:AU105),5)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ROUND(SUM(AZ95:AZ105),2)</f>
        <v>0</v>
      </c>
      <c r="BA94" s="74">
        <f>ROUND(SUM(BA95:BA105),2)</f>
        <v>0</v>
      </c>
      <c r="BB94" s="74">
        <f>ROUND(SUM(BB95:BB105),2)</f>
        <v>0</v>
      </c>
      <c r="BC94" s="74">
        <f>ROUND(SUM(BC95:BC105),2)</f>
        <v>0</v>
      </c>
      <c r="BD94" s="76">
        <f>ROUND(SUM(BD95:BD105),2)</f>
        <v>0</v>
      </c>
      <c r="BS94" s="77" t="s">
        <v>73</v>
      </c>
      <c r="BT94" s="77" t="s">
        <v>74</v>
      </c>
      <c r="BU94" s="78" t="s">
        <v>75</v>
      </c>
      <c r="BV94" s="77" t="s">
        <v>76</v>
      </c>
      <c r="BW94" s="77" t="s">
        <v>4</v>
      </c>
      <c r="BX94" s="77" t="s">
        <v>77</v>
      </c>
      <c r="CL94" s="77" t="s">
        <v>1</v>
      </c>
    </row>
    <row r="95" spans="1:91" s="7" customFormat="1" ht="16.5" customHeight="1">
      <c r="A95" s="79" t="s">
        <v>78</v>
      </c>
      <c r="B95" s="80"/>
      <c r="C95" s="81"/>
      <c r="D95" s="209" t="s">
        <v>79</v>
      </c>
      <c r="E95" s="209"/>
      <c r="F95" s="209"/>
      <c r="G95" s="209"/>
      <c r="H95" s="209"/>
      <c r="I95" s="82"/>
      <c r="J95" s="236" t="s">
        <v>80</v>
      </c>
      <c r="K95" s="236"/>
      <c r="L95" s="236"/>
      <c r="M95" s="236"/>
      <c r="N95" s="236"/>
      <c r="O95" s="236"/>
      <c r="P95" s="236"/>
      <c r="Q95" s="236"/>
      <c r="R95" s="236"/>
      <c r="S95" s="236"/>
      <c r="T95" s="236"/>
      <c r="U95" s="236"/>
      <c r="V95" s="236"/>
      <c r="W95" s="236"/>
      <c r="X95" s="236"/>
      <c r="Y95" s="236"/>
      <c r="Z95" s="236"/>
      <c r="AA95" s="236"/>
      <c r="AB95" s="236"/>
      <c r="AC95" s="236"/>
      <c r="AD95" s="236"/>
      <c r="AE95" s="236"/>
      <c r="AF95" s="236"/>
      <c r="AG95" s="180">
        <f>'01 - SO 01 Dvojdom '!J30</f>
        <v>0</v>
      </c>
      <c r="AH95" s="181"/>
      <c r="AI95" s="181"/>
      <c r="AJ95" s="181"/>
      <c r="AK95" s="181"/>
      <c r="AL95" s="181"/>
      <c r="AM95" s="181"/>
      <c r="AN95" s="180">
        <f t="shared" si="0"/>
        <v>0</v>
      </c>
      <c r="AO95" s="181"/>
      <c r="AP95" s="181"/>
      <c r="AQ95" s="83" t="s">
        <v>81</v>
      </c>
      <c r="AR95" s="80"/>
      <c r="AS95" s="84">
        <v>0</v>
      </c>
      <c r="AT95" s="85">
        <f t="shared" si="1"/>
        <v>0</v>
      </c>
      <c r="AU95" s="86">
        <f>'01 - SO 01 Dvojdom '!P137</f>
        <v>0</v>
      </c>
      <c r="AV95" s="85">
        <f>'01 - SO 01 Dvojdom '!J33</f>
        <v>0</v>
      </c>
      <c r="AW95" s="85">
        <f>'01 - SO 01 Dvojdom '!J34</f>
        <v>0</v>
      </c>
      <c r="AX95" s="85">
        <f>'01 - SO 01 Dvojdom '!J35</f>
        <v>0</v>
      </c>
      <c r="AY95" s="85">
        <f>'01 - SO 01 Dvojdom '!J36</f>
        <v>0</v>
      </c>
      <c r="AZ95" s="85">
        <f>'01 - SO 01 Dvojdom '!F33</f>
        <v>0</v>
      </c>
      <c r="BA95" s="85">
        <f>'01 - SO 01 Dvojdom '!F34</f>
        <v>0</v>
      </c>
      <c r="BB95" s="85">
        <f>'01 - SO 01 Dvojdom '!F35</f>
        <v>0</v>
      </c>
      <c r="BC95" s="85">
        <f>'01 - SO 01 Dvojdom '!F36</f>
        <v>0</v>
      </c>
      <c r="BD95" s="87">
        <f>'01 - SO 01 Dvojdom '!F37</f>
        <v>0</v>
      </c>
      <c r="BT95" s="88" t="s">
        <v>82</v>
      </c>
      <c r="BV95" s="88" t="s">
        <v>76</v>
      </c>
      <c r="BW95" s="88" t="s">
        <v>83</v>
      </c>
      <c r="BX95" s="88" t="s">
        <v>4</v>
      </c>
      <c r="CL95" s="88" t="s">
        <v>84</v>
      </c>
      <c r="CM95" s="88" t="s">
        <v>74</v>
      </c>
    </row>
    <row r="96" spans="1:91" s="7" customFormat="1" ht="16.5" customHeight="1">
      <c r="A96" s="79" t="s">
        <v>78</v>
      </c>
      <c r="B96" s="80"/>
      <c r="C96" s="81"/>
      <c r="D96" s="209" t="s">
        <v>85</v>
      </c>
      <c r="E96" s="209"/>
      <c r="F96" s="209"/>
      <c r="G96" s="209"/>
      <c r="H96" s="209"/>
      <c r="I96" s="82"/>
      <c r="J96" s="209" t="s">
        <v>86</v>
      </c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180">
        <f>'02 - SO 01 Zdravotechnika '!J30</f>
        <v>0</v>
      </c>
      <c r="AH96" s="181"/>
      <c r="AI96" s="181"/>
      <c r="AJ96" s="181"/>
      <c r="AK96" s="181"/>
      <c r="AL96" s="181"/>
      <c r="AM96" s="181"/>
      <c r="AN96" s="180">
        <f t="shared" si="0"/>
        <v>0</v>
      </c>
      <c r="AO96" s="181"/>
      <c r="AP96" s="181"/>
      <c r="AQ96" s="83" t="s">
        <v>81</v>
      </c>
      <c r="AR96" s="80"/>
      <c r="AS96" s="84">
        <v>0</v>
      </c>
      <c r="AT96" s="85">
        <f t="shared" si="1"/>
        <v>0</v>
      </c>
      <c r="AU96" s="86">
        <f>'02 - SO 01 Zdravotechnika '!P120</f>
        <v>0</v>
      </c>
      <c r="AV96" s="85">
        <f>'02 - SO 01 Zdravotechnika '!J33</f>
        <v>0</v>
      </c>
      <c r="AW96" s="85">
        <f>'02 - SO 01 Zdravotechnika '!J34</f>
        <v>0</v>
      </c>
      <c r="AX96" s="85">
        <f>'02 - SO 01 Zdravotechnika '!J35</f>
        <v>0</v>
      </c>
      <c r="AY96" s="85">
        <f>'02 - SO 01 Zdravotechnika '!J36</f>
        <v>0</v>
      </c>
      <c r="AZ96" s="85">
        <f>'02 - SO 01 Zdravotechnika '!F33</f>
        <v>0</v>
      </c>
      <c r="BA96" s="85">
        <f>'02 - SO 01 Zdravotechnika '!F34</f>
        <v>0</v>
      </c>
      <c r="BB96" s="85">
        <f>'02 - SO 01 Zdravotechnika '!F35</f>
        <v>0</v>
      </c>
      <c r="BC96" s="85">
        <f>'02 - SO 01 Zdravotechnika '!F36</f>
        <v>0</v>
      </c>
      <c r="BD96" s="87">
        <f>'02 - SO 01 Zdravotechnika '!F37</f>
        <v>0</v>
      </c>
      <c r="BT96" s="88" t="s">
        <v>82</v>
      </c>
      <c r="BV96" s="88" t="s">
        <v>76</v>
      </c>
      <c r="BW96" s="88" t="s">
        <v>87</v>
      </c>
      <c r="BX96" s="88" t="s">
        <v>4</v>
      </c>
      <c r="CL96" s="88" t="s">
        <v>84</v>
      </c>
      <c r="CM96" s="88" t="s">
        <v>74</v>
      </c>
    </row>
    <row r="97" spans="1:91" s="7" customFormat="1" ht="16.5" customHeight="1">
      <c r="A97" s="79" t="s">
        <v>78</v>
      </c>
      <c r="B97" s="80"/>
      <c r="C97" s="81"/>
      <c r="D97" s="209" t="s">
        <v>88</v>
      </c>
      <c r="E97" s="209"/>
      <c r="F97" s="209"/>
      <c r="G97" s="209"/>
      <c r="H97" s="209"/>
      <c r="I97" s="82"/>
      <c r="J97" s="236" t="s">
        <v>89</v>
      </c>
      <c r="K97" s="236"/>
      <c r="L97" s="236"/>
      <c r="M97" s="236"/>
      <c r="N97" s="236"/>
      <c r="O97" s="236"/>
      <c r="P97" s="236"/>
      <c r="Q97" s="236"/>
      <c r="R97" s="236"/>
      <c r="S97" s="236"/>
      <c r="T97" s="236"/>
      <c r="U97" s="236"/>
      <c r="V97" s="236"/>
      <c r="W97" s="236"/>
      <c r="X97" s="236"/>
      <c r="Y97" s="236"/>
      <c r="Z97" s="236"/>
      <c r="AA97" s="236"/>
      <c r="AB97" s="236"/>
      <c r="AC97" s="236"/>
      <c r="AD97" s="236"/>
      <c r="AE97" s="236"/>
      <c r="AF97" s="236"/>
      <c r="AG97" s="180">
        <f>'03 - SO 01 Eletroinštalácia '!J30</f>
        <v>0</v>
      </c>
      <c r="AH97" s="181"/>
      <c r="AI97" s="181"/>
      <c r="AJ97" s="181"/>
      <c r="AK97" s="181"/>
      <c r="AL97" s="181"/>
      <c r="AM97" s="181"/>
      <c r="AN97" s="180">
        <f t="shared" si="0"/>
        <v>0</v>
      </c>
      <c r="AO97" s="181"/>
      <c r="AP97" s="181"/>
      <c r="AQ97" s="83" t="s">
        <v>81</v>
      </c>
      <c r="AR97" s="80"/>
      <c r="AS97" s="84">
        <v>0</v>
      </c>
      <c r="AT97" s="85">
        <f t="shared" si="1"/>
        <v>0</v>
      </c>
      <c r="AU97" s="86">
        <f>'03 - SO 01 Eletroinštalácia '!P121</f>
        <v>0</v>
      </c>
      <c r="AV97" s="85">
        <f>'03 - SO 01 Eletroinštalácia '!J33</f>
        <v>0</v>
      </c>
      <c r="AW97" s="85">
        <f>'03 - SO 01 Eletroinštalácia '!J34</f>
        <v>0</v>
      </c>
      <c r="AX97" s="85">
        <f>'03 - SO 01 Eletroinštalácia '!J35</f>
        <v>0</v>
      </c>
      <c r="AY97" s="85">
        <f>'03 - SO 01 Eletroinštalácia '!J36</f>
        <v>0</v>
      </c>
      <c r="AZ97" s="85">
        <f>'03 - SO 01 Eletroinštalácia '!F33</f>
        <v>0</v>
      </c>
      <c r="BA97" s="85">
        <f>'03 - SO 01 Eletroinštalácia '!F34</f>
        <v>0</v>
      </c>
      <c r="BB97" s="85">
        <f>'03 - SO 01 Eletroinštalácia '!F35</f>
        <v>0</v>
      </c>
      <c r="BC97" s="85">
        <f>'03 - SO 01 Eletroinštalácia '!F36</f>
        <v>0</v>
      </c>
      <c r="BD97" s="87">
        <f>'03 - SO 01 Eletroinštalácia '!F37</f>
        <v>0</v>
      </c>
      <c r="BT97" s="88" t="s">
        <v>82</v>
      </c>
      <c r="BV97" s="88" t="s">
        <v>76</v>
      </c>
      <c r="BW97" s="88" t="s">
        <v>90</v>
      </c>
      <c r="BX97" s="88" t="s">
        <v>4</v>
      </c>
      <c r="CL97" s="88" t="s">
        <v>1</v>
      </c>
      <c r="CM97" s="88" t="s">
        <v>74</v>
      </c>
    </row>
    <row r="98" spans="1:91" s="7" customFormat="1" ht="16.5" customHeight="1">
      <c r="A98" s="79" t="s">
        <v>78</v>
      </c>
      <c r="B98" s="80"/>
      <c r="C98" s="81"/>
      <c r="D98" s="209" t="s">
        <v>91</v>
      </c>
      <c r="E98" s="209"/>
      <c r="F98" s="209"/>
      <c r="G98" s="209"/>
      <c r="H98" s="209"/>
      <c r="I98" s="82"/>
      <c r="J98" s="209" t="s">
        <v>92</v>
      </c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180">
        <f>'04 - SO 01 Ústredné vykur...'!J30</f>
        <v>0</v>
      </c>
      <c r="AH98" s="181"/>
      <c r="AI98" s="181"/>
      <c r="AJ98" s="181"/>
      <c r="AK98" s="181"/>
      <c r="AL98" s="181"/>
      <c r="AM98" s="181"/>
      <c r="AN98" s="180">
        <f t="shared" si="0"/>
        <v>0</v>
      </c>
      <c r="AO98" s="181"/>
      <c r="AP98" s="181"/>
      <c r="AQ98" s="83" t="s">
        <v>81</v>
      </c>
      <c r="AR98" s="80"/>
      <c r="AS98" s="84">
        <v>0</v>
      </c>
      <c r="AT98" s="85">
        <f t="shared" si="1"/>
        <v>0</v>
      </c>
      <c r="AU98" s="86">
        <f>'04 - SO 01 Ústredné vykur...'!P123</f>
        <v>0</v>
      </c>
      <c r="AV98" s="85">
        <f>'04 - SO 01 Ústredné vykur...'!J33</f>
        <v>0</v>
      </c>
      <c r="AW98" s="85">
        <f>'04 - SO 01 Ústredné vykur...'!J34</f>
        <v>0</v>
      </c>
      <c r="AX98" s="85">
        <f>'04 - SO 01 Ústredné vykur...'!J35</f>
        <v>0</v>
      </c>
      <c r="AY98" s="85">
        <f>'04 - SO 01 Ústredné vykur...'!J36</f>
        <v>0</v>
      </c>
      <c r="AZ98" s="85">
        <f>'04 - SO 01 Ústredné vykur...'!F33</f>
        <v>0</v>
      </c>
      <c r="BA98" s="85">
        <f>'04 - SO 01 Ústredné vykur...'!F34</f>
        <v>0</v>
      </c>
      <c r="BB98" s="85">
        <f>'04 - SO 01 Ústredné vykur...'!F35</f>
        <v>0</v>
      </c>
      <c r="BC98" s="85">
        <f>'04 - SO 01 Ústredné vykur...'!F36</f>
        <v>0</v>
      </c>
      <c r="BD98" s="87">
        <f>'04 - SO 01 Ústredné vykur...'!F37</f>
        <v>0</v>
      </c>
      <c r="BT98" s="88" t="s">
        <v>82</v>
      </c>
      <c r="BV98" s="88" t="s">
        <v>76</v>
      </c>
      <c r="BW98" s="88" t="s">
        <v>93</v>
      </c>
      <c r="BX98" s="88" t="s">
        <v>4</v>
      </c>
      <c r="CL98" s="88" t="s">
        <v>84</v>
      </c>
      <c r="CM98" s="88" t="s">
        <v>74</v>
      </c>
    </row>
    <row r="99" spans="1:91" s="7" customFormat="1" ht="16.5" customHeight="1">
      <c r="A99" s="79" t="s">
        <v>78</v>
      </c>
      <c r="B99" s="80"/>
      <c r="C99" s="237"/>
      <c r="D99" s="236" t="s">
        <v>94</v>
      </c>
      <c r="E99" s="236"/>
      <c r="F99" s="236"/>
      <c r="G99" s="236"/>
      <c r="H99" s="236"/>
      <c r="I99" s="82"/>
      <c r="J99" s="236" t="s">
        <v>95</v>
      </c>
      <c r="K99" s="236"/>
      <c r="L99" s="236"/>
      <c r="M99" s="236"/>
      <c r="N99" s="236"/>
      <c r="O99" s="236"/>
      <c r="P99" s="236"/>
      <c r="Q99" s="236"/>
      <c r="R99" s="236"/>
      <c r="S99" s="236"/>
      <c r="T99" s="236"/>
      <c r="U99" s="236"/>
      <c r="V99" s="236"/>
      <c r="W99" s="236"/>
      <c r="X99" s="236"/>
      <c r="Y99" s="236"/>
      <c r="Z99" s="236"/>
      <c r="AA99" s="236"/>
      <c r="AB99" s="236"/>
      <c r="AC99" s="236"/>
      <c r="AD99" s="236"/>
      <c r="AE99" s="236"/>
      <c r="AF99" s="236"/>
      <c r="AG99" s="180">
        <f>'05 - SO 01 Strecha '!J30</f>
        <v>0</v>
      </c>
      <c r="AH99" s="181"/>
      <c r="AI99" s="181"/>
      <c r="AJ99" s="181"/>
      <c r="AK99" s="181"/>
      <c r="AL99" s="181"/>
      <c r="AM99" s="181"/>
      <c r="AN99" s="180">
        <f t="shared" si="0"/>
        <v>0</v>
      </c>
      <c r="AO99" s="181"/>
      <c r="AP99" s="181"/>
      <c r="AQ99" s="83" t="s">
        <v>81</v>
      </c>
      <c r="AR99" s="80"/>
      <c r="AS99" s="84">
        <v>0</v>
      </c>
      <c r="AT99" s="85">
        <f t="shared" si="1"/>
        <v>0</v>
      </c>
      <c r="AU99" s="86">
        <f>'05 - SO 01 Strecha '!P118</f>
        <v>0</v>
      </c>
      <c r="AV99" s="85">
        <f>'05 - SO 01 Strecha '!J33</f>
        <v>0</v>
      </c>
      <c r="AW99" s="85">
        <f>'05 - SO 01 Strecha '!J34</f>
        <v>0</v>
      </c>
      <c r="AX99" s="85">
        <f>'05 - SO 01 Strecha '!J35</f>
        <v>0</v>
      </c>
      <c r="AY99" s="85">
        <f>'05 - SO 01 Strecha '!J36</f>
        <v>0</v>
      </c>
      <c r="AZ99" s="85">
        <f>'05 - SO 01 Strecha '!F33</f>
        <v>0</v>
      </c>
      <c r="BA99" s="85">
        <f>'05 - SO 01 Strecha '!F34</f>
        <v>0</v>
      </c>
      <c r="BB99" s="85">
        <f>'05 - SO 01 Strecha '!F35</f>
        <v>0</v>
      </c>
      <c r="BC99" s="85">
        <f>'05 - SO 01 Strecha '!F36</f>
        <v>0</v>
      </c>
      <c r="BD99" s="87">
        <f>'05 - SO 01 Strecha '!F37</f>
        <v>0</v>
      </c>
      <c r="BT99" s="88" t="s">
        <v>82</v>
      </c>
      <c r="BV99" s="88" t="s">
        <v>76</v>
      </c>
      <c r="BW99" s="88" t="s">
        <v>96</v>
      </c>
      <c r="BX99" s="88" t="s">
        <v>4</v>
      </c>
      <c r="CL99" s="88" t="s">
        <v>1</v>
      </c>
      <c r="CM99" s="88" t="s">
        <v>74</v>
      </c>
    </row>
    <row r="100" spans="1:91" s="7" customFormat="1" ht="16.5" customHeight="1">
      <c r="A100" s="79" t="s">
        <v>78</v>
      </c>
      <c r="B100" s="80"/>
      <c r="C100" s="237"/>
      <c r="D100" s="236" t="s">
        <v>97</v>
      </c>
      <c r="E100" s="236"/>
      <c r="F100" s="236"/>
      <c r="G100" s="236"/>
      <c r="H100" s="236"/>
      <c r="I100" s="82"/>
      <c r="J100" s="236" t="s">
        <v>98</v>
      </c>
      <c r="K100" s="236"/>
      <c r="L100" s="236"/>
      <c r="M100" s="236"/>
      <c r="N100" s="236"/>
      <c r="O100" s="236"/>
      <c r="P100" s="236"/>
      <c r="Q100" s="236"/>
      <c r="R100" s="236"/>
      <c r="S100" s="236"/>
      <c r="T100" s="236"/>
      <c r="U100" s="236"/>
      <c r="V100" s="236"/>
      <c r="W100" s="236"/>
      <c r="X100" s="236"/>
      <c r="Y100" s="236"/>
      <c r="Z100" s="236"/>
      <c r="AA100" s="236"/>
      <c r="AB100" s="236"/>
      <c r="AC100" s="236"/>
      <c r="AD100" s="236"/>
      <c r="AE100" s="236"/>
      <c r="AF100" s="236"/>
      <c r="AG100" s="180">
        <f>'06 - Vonkajšia kanalizácia '!J30</f>
        <v>0</v>
      </c>
      <c r="AH100" s="181"/>
      <c r="AI100" s="181"/>
      <c r="AJ100" s="181"/>
      <c r="AK100" s="181"/>
      <c r="AL100" s="181"/>
      <c r="AM100" s="181"/>
      <c r="AN100" s="180">
        <f t="shared" si="0"/>
        <v>0</v>
      </c>
      <c r="AO100" s="181"/>
      <c r="AP100" s="181"/>
      <c r="AQ100" s="83" t="s">
        <v>81</v>
      </c>
      <c r="AR100" s="80"/>
      <c r="AS100" s="84">
        <v>0</v>
      </c>
      <c r="AT100" s="85">
        <f t="shared" si="1"/>
        <v>0</v>
      </c>
      <c r="AU100" s="86">
        <f>'06 - Vonkajšia kanalizácia '!P121</f>
        <v>0</v>
      </c>
      <c r="AV100" s="85">
        <f>'06 - Vonkajšia kanalizácia '!J33</f>
        <v>0</v>
      </c>
      <c r="AW100" s="85">
        <f>'06 - Vonkajšia kanalizácia '!J34</f>
        <v>0</v>
      </c>
      <c r="AX100" s="85">
        <f>'06 - Vonkajšia kanalizácia '!J35</f>
        <v>0</v>
      </c>
      <c r="AY100" s="85">
        <f>'06 - Vonkajšia kanalizácia '!J36</f>
        <v>0</v>
      </c>
      <c r="AZ100" s="85">
        <f>'06 - Vonkajšia kanalizácia '!F33</f>
        <v>0</v>
      </c>
      <c r="BA100" s="85">
        <f>'06 - Vonkajšia kanalizácia '!F34</f>
        <v>0</v>
      </c>
      <c r="BB100" s="85">
        <f>'06 - Vonkajšia kanalizácia '!F35</f>
        <v>0</v>
      </c>
      <c r="BC100" s="85">
        <f>'06 - Vonkajšia kanalizácia '!F36</f>
        <v>0</v>
      </c>
      <c r="BD100" s="87">
        <f>'06 - Vonkajšia kanalizácia '!F37</f>
        <v>0</v>
      </c>
      <c r="BT100" s="88" t="s">
        <v>82</v>
      </c>
      <c r="BV100" s="88" t="s">
        <v>76</v>
      </c>
      <c r="BW100" s="88" t="s">
        <v>99</v>
      </c>
      <c r="BX100" s="88" t="s">
        <v>4</v>
      </c>
      <c r="CL100" s="88" t="s">
        <v>84</v>
      </c>
      <c r="CM100" s="88" t="s">
        <v>74</v>
      </c>
    </row>
    <row r="101" spans="1:91" s="7" customFormat="1" ht="16.5" customHeight="1">
      <c r="A101" s="79" t="s">
        <v>78</v>
      </c>
      <c r="B101" s="80"/>
      <c r="C101" s="237"/>
      <c r="D101" s="236" t="s">
        <v>100</v>
      </c>
      <c r="E101" s="236"/>
      <c r="F101" s="236"/>
      <c r="G101" s="236"/>
      <c r="H101" s="236"/>
      <c r="I101" s="82"/>
      <c r="J101" s="209" t="s">
        <v>101</v>
      </c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180">
        <f>'07 - Vonkajšie osvetlenie'!J30</f>
        <v>0</v>
      </c>
      <c r="AH101" s="181"/>
      <c r="AI101" s="181"/>
      <c r="AJ101" s="181"/>
      <c r="AK101" s="181"/>
      <c r="AL101" s="181"/>
      <c r="AM101" s="181"/>
      <c r="AN101" s="180">
        <f t="shared" si="0"/>
        <v>0</v>
      </c>
      <c r="AO101" s="181"/>
      <c r="AP101" s="181"/>
      <c r="AQ101" s="83" t="s">
        <v>81</v>
      </c>
      <c r="AR101" s="80"/>
      <c r="AS101" s="84">
        <v>0</v>
      </c>
      <c r="AT101" s="85">
        <f t="shared" si="1"/>
        <v>0</v>
      </c>
      <c r="AU101" s="86">
        <f>'07 - Vonkajšie osvetlenie'!P121</f>
        <v>0</v>
      </c>
      <c r="AV101" s="85">
        <f>'07 - Vonkajšie osvetlenie'!J33</f>
        <v>0</v>
      </c>
      <c r="AW101" s="85">
        <f>'07 - Vonkajšie osvetlenie'!J34</f>
        <v>0</v>
      </c>
      <c r="AX101" s="85">
        <f>'07 - Vonkajšie osvetlenie'!J35</f>
        <v>0</v>
      </c>
      <c r="AY101" s="85">
        <f>'07 - Vonkajšie osvetlenie'!J36</f>
        <v>0</v>
      </c>
      <c r="AZ101" s="85">
        <f>'07 - Vonkajšie osvetlenie'!F33</f>
        <v>0</v>
      </c>
      <c r="BA101" s="85">
        <f>'07 - Vonkajšie osvetlenie'!F34</f>
        <v>0</v>
      </c>
      <c r="BB101" s="85">
        <f>'07 - Vonkajšie osvetlenie'!F35</f>
        <v>0</v>
      </c>
      <c r="BC101" s="85">
        <f>'07 - Vonkajšie osvetlenie'!F36</f>
        <v>0</v>
      </c>
      <c r="BD101" s="87">
        <f>'07 - Vonkajšie osvetlenie'!F37</f>
        <v>0</v>
      </c>
      <c r="BT101" s="88" t="s">
        <v>82</v>
      </c>
      <c r="BV101" s="88" t="s">
        <v>76</v>
      </c>
      <c r="BW101" s="88" t="s">
        <v>102</v>
      </c>
      <c r="BX101" s="88" t="s">
        <v>4</v>
      </c>
      <c r="CL101" s="88" t="s">
        <v>1</v>
      </c>
      <c r="CM101" s="88" t="s">
        <v>74</v>
      </c>
    </row>
    <row r="102" spans="1:91" s="7" customFormat="1" ht="16.5" customHeight="1">
      <c r="A102" s="79" t="s">
        <v>78</v>
      </c>
      <c r="B102" s="80"/>
      <c r="C102" s="237"/>
      <c r="D102" s="236" t="s">
        <v>103</v>
      </c>
      <c r="E102" s="236"/>
      <c r="F102" s="236"/>
      <c r="G102" s="236"/>
      <c r="H102" s="236"/>
      <c r="I102" s="82"/>
      <c r="J102" s="209" t="s">
        <v>104</v>
      </c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180">
        <f>'08 - Vonkajšie rozvody NN'!J30</f>
        <v>0</v>
      </c>
      <c r="AH102" s="181"/>
      <c r="AI102" s="181"/>
      <c r="AJ102" s="181"/>
      <c r="AK102" s="181"/>
      <c r="AL102" s="181"/>
      <c r="AM102" s="181"/>
      <c r="AN102" s="180">
        <f t="shared" si="0"/>
        <v>0</v>
      </c>
      <c r="AO102" s="181"/>
      <c r="AP102" s="181"/>
      <c r="AQ102" s="83" t="s">
        <v>81</v>
      </c>
      <c r="AR102" s="80"/>
      <c r="AS102" s="84">
        <v>0</v>
      </c>
      <c r="AT102" s="85">
        <f t="shared" si="1"/>
        <v>0</v>
      </c>
      <c r="AU102" s="86">
        <f>'08 - Vonkajšie rozvody NN'!P121</f>
        <v>0</v>
      </c>
      <c r="AV102" s="85">
        <f>'08 - Vonkajšie rozvody NN'!J33</f>
        <v>0</v>
      </c>
      <c r="AW102" s="85">
        <f>'08 - Vonkajšie rozvody NN'!J34</f>
        <v>0</v>
      </c>
      <c r="AX102" s="85">
        <f>'08 - Vonkajšie rozvody NN'!J35</f>
        <v>0</v>
      </c>
      <c r="AY102" s="85">
        <f>'08 - Vonkajšie rozvody NN'!J36</f>
        <v>0</v>
      </c>
      <c r="AZ102" s="85">
        <f>'08 - Vonkajšie rozvody NN'!F33</f>
        <v>0</v>
      </c>
      <c r="BA102" s="85">
        <f>'08 - Vonkajšie rozvody NN'!F34</f>
        <v>0</v>
      </c>
      <c r="BB102" s="85">
        <f>'08 - Vonkajšie rozvody NN'!F35</f>
        <v>0</v>
      </c>
      <c r="BC102" s="85">
        <f>'08 - Vonkajšie rozvody NN'!F36</f>
        <v>0</v>
      </c>
      <c r="BD102" s="87">
        <f>'08 - Vonkajšie rozvody NN'!F37</f>
        <v>0</v>
      </c>
      <c r="BT102" s="88" t="s">
        <v>82</v>
      </c>
      <c r="BV102" s="88" t="s">
        <v>76</v>
      </c>
      <c r="BW102" s="88" t="s">
        <v>105</v>
      </c>
      <c r="BX102" s="88" t="s">
        <v>4</v>
      </c>
      <c r="CL102" s="88" t="s">
        <v>1</v>
      </c>
      <c r="CM102" s="88" t="s">
        <v>74</v>
      </c>
    </row>
    <row r="103" spans="1:91" s="7" customFormat="1" ht="37.5" customHeight="1">
      <c r="A103" s="79" t="s">
        <v>78</v>
      </c>
      <c r="B103" s="80"/>
      <c r="C103" s="237"/>
      <c r="D103" s="236" t="s">
        <v>106</v>
      </c>
      <c r="E103" s="236"/>
      <c r="F103" s="236"/>
      <c r="G103" s="236"/>
      <c r="H103" s="236"/>
      <c r="I103" s="82"/>
      <c r="J103" s="209" t="s">
        <v>107</v>
      </c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180">
        <f>'09 - SO 02 Oplotenie - do...'!J30</f>
        <v>0</v>
      </c>
      <c r="AH103" s="181"/>
      <c r="AI103" s="181"/>
      <c r="AJ103" s="181"/>
      <c r="AK103" s="181"/>
      <c r="AL103" s="181"/>
      <c r="AM103" s="181"/>
      <c r="AN103" s="180">
        <f t="shared" si="0"/>
        <v>0</v>
      </c>
      <c r="AO103" s="181"/>
      <c r="AP103" s="181"/>
      <c r="AQ103" s="83" t="s">
        <v>81</v>
      </c>
      <c r="AR103" s="80"/>
      <c r="AS103" s="84">
        <v>0</v>
      </c>
      <c r="AT103" s="85">
        <f t="shared" si="1"/>
        <v>0</v>
      </c>
      <c r="AU103" s="86">
        <f>'09 - SO 02 Oplotenie - do...'!P124</f>
        <v>0</v>
      </c>
      <c r="AV103" s="85">
        <f>'09 - SO 02 Oplotenie - do...'!J33</f>
        <v>0</v>
      </c>
      <c r="AW103" s="85">
        <f>'09 - SO 02 Oplotenie - do...'!J34</f>
        <v>0</v>
      </c>
      <c r="AX103" s="85">
        <f>'09 - SO 02 Oplotenie - do...'!J35</f>
        <v>0</v>
      </c>
      <c r="AY103" s="85">
        <f>'09 - SO 02 Oplotenie - do...'!J36</f>
        <v>0</v>
      </c>
      <c r="AZ103" s="85">
        <f>'09 - SO 02 Oplotenie - do...'!F33</f>
        <v>0</v>
      </c>
      <c r="BA103" s="85">
        <f>'09 - SO 02 Oplotenie - do...'!F34</f>
        <v>0</v>
      </c>
      <c r="BB103" s="85">
        <f>'09 - SO 02 Oplotenie - do...'!F35</f>
        <v>0</v>
      </c>
      <c r="BC103" s="85">
        <f>'09 - SO 02 Oplotenie - do...'!F36</f>
        <v>0</v>
      </c>
      <c r="BD103" s="87">
        <f>'09 - SO 02 Oplotenie - do...'!F37</f>
        <v>0</v>
      </c>
      <c r="BT103" s="88" t="s">
        <v>82</v>
      </c>
      <c r="BV103" s="88" t="s">
        <v>76</v>
      </c>
      <c r="BW103" s="88" t="s">
        <v>108</v>
      </c>
      <c r="BX103" s="88" t="s">
        <v>4</v>
      </c>
      <c r="CL103" s="88" t="s">
        <v>84</v>
      </c>
      <c r="CM103" s="88" t="s">
        <v>74</v>
      </c>
    </row>
    <row r="104" spans="1:91" s="7" customFormat="1" ht="16.5" customHeight="1">
      <c r="A104" s="79" t="s">
        <v>78</v>
      </c>
      <c r="B104" s="80"/>
      <c r="C104" s="237"/>
      <c r="D104" s="236" t="s">
        <v>109</v>
      </c>
      <c r="E104" s="236"/>
      <c r="F104" s="236"/>
      <c r="G104" s="236"/>
      <c r="H104" s="236"/>
      <c r="I104" s="82"/>
      <c r="J104" s="209" t="s">
        <v>110</v>
      </c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180">
        <f>'10 - SO 03 Spevnené plochy'!J30</f>
        <v>0</v>
      </c>
      <c r="AH104" s="181"/>
      <c r="AI104" s="181"/>
      <c r="AJ104" s="181"/>
      <c r="AK104" s="181"/>
      <c r="AL104" s="181"/>
      <c r="AM104" s="181"/>
      <c r="AN104" s="180">
        <f t="shared" si="0"/>
        <v>0</v>
      </c>
      <c r="AO104" s="181"/>
      <c r="AP104" s="181"/>
      <c r="AQ104" s="83" t="s">
        <v>81</v>
      </c>
      <c r="AR104" s="80"/>
      <c r="AS104" s="84">
        <v>0</v>
      </c>
      <c r="AT104" s="85">
        <f t="shared" si="1"/>
        <v>0</v>
      </c>
      <c r="AU104" s="86">
        <f>'10 - SO 03 Spevnené plochy'!P127</f>
        <v>0</v>
      </c>
      <c r="AV104" s="85">
        <f>'10 - SO 03 Spevnené plochy'!J33</f>
        <v>0</v>
      </c>
      <c r="AW104" s="85">
        <f>'10 - SO 03 Spevnené plochy'!J34</f>
        <v>0</v>
      </c>
      <c r="AX104" s="85">
        <f>'10 - SO 03 Spevnené plochy'!J35</f>
        <v>0</v>
      </c>
      <c r="AY104" s="85">
        <f>'10 - SO 03 Spevnené plochy'!J36</f>
        <v>0</v>
      </c>
      <c r="AZ104" s="85">
        <f>'10 - SO 03 Spevnené plochy'!F33</f>
        <v>0</v>
      </c>
      <c r="BA104" s="85">
        <f>'10 - SO 03 Spevnené plochy'!F34</f>
        <v>0</v>
      </c>
      <c r="BB104" s="85">
        <f>'10 - SO 03 Spevnené plochy'!F35</f>
        <v>0</v>
      </c>
      <c r="BC104" s="85">
        <f>'10 - SO 03 Spevnené plochy'!F36</f>
        <v>0</v>
      </c>
      <c r="BD104" s="87">
        <f>'10 - SO 03 Spevnené plochy'!F37</f>
        <v>0</v>
      </c>
      <c r="BT104" s="88" t="s">
        <v>82</v>
      </c>
      <c r="BV104" s="88" t="s">
        <v>76</v>
      </c>
      <c r="BW104" s="88" t="s">
        <v>111</v>
      </c>
      <c r="BX104" s="88" t="s">
        <v>4</v>
      </c>
      <c r="CL104" s="88" t="s">
        <v>84</v>
      </c>
      <c r="CM104" s="88" t="s">
        <v>74</v>
      </c>
    </row>
    <row r="105" spans="1:91" s="7" customFormat="1" ht="37.5" customHeight="1">
      <c r="A105" s="79" t="s">
        <v>78</v>
      </c>
      <c r="B105" s="80"/>
      <c r="C105" s="237"/>
      <c r="D105" s="236" t="s">
        <v>112</v>
      </c>
      <c r="E105" s="236"/>
      <c r="F105" s="236"/>
      <c r="G105" s="236"/>
      <c r="H105" s="236"/>
      <c r="I105" s="82"/>
      <c r="J105" s="209" t="s">
        <v>113</v>
      </c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180">
        <f>'11 - SO 04 Oplotenie - na...'!J30</f>
        <v>0</v>
      </c>
      <c r="AH105" s="181"/>
      <c r="AI105" s="181"/>
      <c r="AJ105" s="181"/>
      <c r="AK105" s="181"/>
      <c r="AL105" s="181"/>
      <c r="AM105" s="181"/>
      <c r="AN105" s="180">
        <f t="shared" si="0"/>
        <v>0</v>
      </c>
      <c r="AO105" s="181"/>
      <c r="AP105" s="181"/>
      <c r="AQ105" s="83" t="s">
        <v>81</v>
      </c>
      <c r="AR105" s="80"/>
      <c r="AS105" s="89">
        <v>0</v>
      </c>
      <c r="AT105" s="90">
        <f t="shared" si="1"/>
        <v>0</v>
      </c>
      <c r="AU105" s="91">
        <f>'11 - SO 04 Oplotenie - na...'!P122</f>
        <v>0</v>
      </c>
      <c r="AV105" s="90">
        <f>'11 - SO 04 Oplotenie - na...'!J33</f>
        <v>0</v>
      </c>
      <c r="AW105" s="90">
        <f>'11 - SO 04 Oplotenie - na...'!J34</f>
        <v>0</v>
      </c>
      <c r="AX105" s="90">
        <f>'11 - SO 04 Oplotenie - na...'!J35</f>
        <v>0</v>
      </c>
      <c r="AY105" s="90">
        <f>'11 - SO 04 Oplotenie - na...'!J36</f>
        <v>0</v>
      </c>
      <c r="AZ105" s="90">
        <f>'11 - SO 04 Oplotenie - na...'!F33</f>
        <v>0</v>
      </c>
      <c r="BA105" s="90">
        <f>'11 - SO 04 Oplotenie - na...'!F34</f>
        <v>0</v>
      </c>
      <c r="BB105" s="90">
        <f>'11 - SO 04 Oplotenie - na...'!F35</f>
        <v>0</v>
      </c>
      <c r="BC105" s="90">
        <f>'11 - SO 04 Oplotenie - na...'!F36</f>
        <v>0</v>
      </c>
      <c r="BD105" s="92">
        <f>'11 - SO 04 Oplotenie - na...'!F37</f>
        <v>0</v>
      </c>
      <c r="BT105" s="88" t="s">
        <v>82</v>
      </c>
      <c r="BV105" s="88" t="s">
        <v>76</v>
      </c>
      <c r="BW105" s="88" t="s">
        <v>114</v>
      </c>
      <c r="BX105" s="88" t="s">
        <v>4</v>
      </c>
      <c r="CL105" s="88" t="s">
        <v>84</v>
      </c>
      <c r="CM105" s="88" t="s">
        <v>74</v>
      </c>
    </row>
    <row r="106" spans="1:91" s="2" customFormat="1" ht="30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30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91" s="2" customFormat="1" ht="6.95" customHeight="1">
      <c r="A107" s="29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30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</sheetData>
  <mergeCells count="82">
    <mergeCell ref="D95:H95"/>
    <mergeCell ref="D99:H99"/>
    <mergeCell ref="D100:H100"/>
    <mergeCell ref="D96:H96"/>
    <mergeCell ref="D97:H97"/>
    <mergeCell ref="D103:H103"/>
    <mergeCell ref="D104:H104"/>
    <mergeCell ref="I92:AF92"/>
    <mergeCell ref="J101:AF101"/>
    <mergeCell ref="J100:AF100"/>
    <mergeCell ref="J102:AF102"/>
    <mergeCell ref="J103:AF103"/>
    <mergeCell ref="J99:AF99"/>
    <mergeCell ref="J97:AF97"/>
    <mergeCell ref="J98:AF98"/>
    <mergeCell ref="J104:AF104"/>
    <mergeCell ref="J96:AF96"/>
    <mergeCell ref="J95:AF95"/>
    <mergeCell ref="C92:G92"/>
    <mergeCell ref="D101:H101"/>
    <mergeCell ref="D98:H98"/>
    <mergeCell ref="D105:H105"/>
    <mergeCell ref="J105:AF105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D102:H102"/>
    <mergeCell ref="L30:P30"/>
    <mergeCell ref="W30:AE30"/>
    <mergeCell ref="L31:P31"/>
    <mergeCell ref="W31:AE31"/>
    <mergeCell ref="AK31:AO31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103:AM103"/>
    <mergeCell ref="AG102:AM102"/>
    <mergeCell ref="AG92:AM92"/>
    <mergeCell ref="AG100:AM100"/>
    <mergeCell ref="AG95:AM95"/>
    <mergeCell ref="AG99:AM99"/>
    <mergeCell ref="AG101:AM101"/>
    <mergeCell ref="AG97:AM97"/>
    <mergeCell ref="AN95:AP95"/>
    <mergeCell ref="AS89:AT91"/>
    <mergeCell ref="AK32:AO32"/>
    <mergeCell ref="L85:AJ85"/>
    <mergeCell ref="AM87:AN87"/>
    <mergeCell ref="AM89:AP89"/>
    <mergeCell ref="AM90:AP90"/>
    <mergeCell ref="AN104:AP104"/>
    <mergeCell ref="AN103:AP103"/>
    <mergeCell ref="AN97:AP97"/>
    <mergeCell ref="AN92:AP92"/>
    <mergeCell ref="AN102:AP102"/>
    <mergeCell ref="AN101:AP101"/>
    <mergeCell ref="AN96:AP96"/>
    <mergeCell ref="AN100:AP100"/>
    <mergeCell ref="AN98:AP98"/>
    <mergeCell ref="AN99:AP99"/>
    <mergeCell ref="AN105:AP105"/>
    <mergeCell ref="AG105:AM105"/>
    <mergeCell ref="AG94:AM94"/>
    <mergeCell ref="AN94:AP94"/>
    <mergeCell ref="AG104:AM104"/>
    <mergeCell ref="AG96:AM96"/>
    <mergeCell ref="AG98:AM98"/>
  </mergeCells>
  <hyperlinks>
    <hyperlink ref="A95" location="'01 - SO 01 Dvojdom '!C2" display="/"/>
    <hyperlink ref="A96" location="'02 - SO 01 Zdravotechnika '!C2" display="/"/>
    <hyperlink ref="A97" location="'03 - SO 01 Eletroinštalácia '!C2" display="/"/>
    <hyperlink ref="A98" location="'04 - SO 01 Ústredné vykur...'!C2" display="/"/>
    <hyperlink ref="A99" location="'05 - SO 01 Strecha '!C2" display="/"/>
    <hyperlink ref="A100" location="'06 - Vonkajšia kanalizácia '!C2" display="/"/>
    <hyperlink ref="A101" location="'07 - Vonkajšie osvetlenie'!C2" display="/"/>
    <hyperlink ref="A102" location="'08 - Vonkajšie rozvody NN'!C2" display="/"/>
    <hyperlink ref="A103" location="'09 - SO 02 Oplotenie - do...'!C2" display="/"/>
    <hyperlink ref="A104" location="'10 - SO 03 Spevnené plochy'!C2" display="/"/>
    <hyperlink ref="A105" location="'11 - SO 04 Oplotenie - na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BM349"/>
  <sheetViews>
    <sheetView showGridLines="0" tabSelected="1" workbookViewId="0">
      <selection activeCell="C4" sqref="C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4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4" t="s">
        <v>83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115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3" t="str">
        <f>'Rekapitulácia stavby'!K6</f>
        <v>Rekonštrukcia objektu Biovetská 36, Nitra - 1.etapa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116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7" t="s">
        <v>117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84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14. 12. 2022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3"/>
      <c r="G18" s="213"/>
      <c r="H18" s="213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ROUND(J137,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ROUND((SUM(BE137:BE348)),  2)</f>
        <v>0</v>
      </c>
      <c r="G33" s="100"/>
      <c r="H33" s="100"/>
      <c r="I33" s="101">
        <v>0.2</v>
      </c>
      <c r="J33" s="99">
        <f>ROUND(((SUM(BE137:BE348))*I33),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ROUND((SUM(BF137:BF348)),  2)</f>
        <v>0</v>
      </c>
      <c r="G34" s="100"/>
      <c r="H34" s="100"/>
      <c r="I34" s="101">
        <v>0.2</v>
      </c>
      <c r="J34" s="99">
        <f>ROUND(((SUM(BF137:BF348))*I34),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ROUND((SUM(BG137:BG348)),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ROUND((SUM(BH137:BH348)),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ROUND((SUM(BI137:BI348)),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118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Rekonštrukcia objektu Biovetská 36, Nitra - 1.etapa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116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7" t="str">
        <f>E9</f>
        <v xml:space="preserve">01 - SO 01 Dvojdom 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Biovetská </v>
      </c>
      <c r="G89" s="29"/>
      <c r="H89" s="29"/>
      <c r="I89" s="24" t="s">
        <v>20</v>
      </c>
      <c r="J89" s="55" t="str">
        <f>IF(J12="","",J12)</f>
        <v>14. 12. 2022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SOAR - ING. BÁRTA JIŘÍ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SOAR - ING. BÁRTA JIŘÍ               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119</v>
      </c>
      <c r="D94" s="104"/>
      <c r="E94" s="104"/>
      <c r="F94" s="104"/>
      <c r="G94" s="104"/>
      <c r="H94" s="104"/>
      <c r="I94" s="104"/>
      <c r="J94" s="113" t="s">
        <v>120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121</v>
      </c>
      <c r="D96" s="29"/>
      <c r="E96" s="29"/>
      <c r="F96" s="29"/>
      <c r="G96" s="29"/>
      <c r="H96" s="29"/>
      <c r="I96" s="29"/>
      <c r="J96" s="71">
        <f>J137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122</v>
      </c>
    </row>
    <row r="97" spans="2:12" s="9" customFormat="1" ht="24.95" hidden="1" customHeight="1">
      <c r="B97" s="115"/>
      <c r="D97" s="116" t="s">
        <v>123</v>
      </c>
      <c r="E97" s="117"/>
      <c r="F97" s="117"/>
      <c r="G97" s="117"/>
      <c r="H97" s="117"/>
      <c r="I97" s="117"/>
      <c r="J97" s="118">
        <f>J138</f>
        <v>0</v>
      </c>
      <c r="L97" s="115"/>
    </row>
    <row r="98" spans="2:12" s="10" customFormat="1" ht="19.899999999999999" hidden="1" customHeight="1">
      <c r="B98" s="119"/>
      <c r="D98" s="120" t="s">
        <v>124</v>
      </c>
      <c r="E98" s="121"/>
      <c r="F98" s="121"/>
      <c r="G98" s="121"/>
      <c r="H98" s="121"/>
      <c r="I98" s="121"/>
      <c r="J98" s="122">
        <f>J139</f>
        <v>0</v>
      </c>
      <c r="L98" s="119"/>
    </row>
    <row r="99" spans="2:12" s="10" customFormat="1" ht="19.899999999999999" hidden="1" customHeight="1">
      <c r="B99" s="119"/>
      <c r="D99" s="120" t="s">
        <v>125</v>
      </c>
      <c r="E99" s="121"/>
      <c r="F99" s="121"/>
      <c r="G99" s="121"/>
      <c r="H99" s="121"/>
      <c r="I99" s="121"/>
      <c r="J99" s="122">
        <f>J143</f>
        <v>0</v>
      </c>
      <c r="L99" s="119"/>
    </row>
    <row r="100" spans="2:12" s="10" customFormat="1" ht="19.899999999999999" hidden="1" customHeight="1">
      <c r="B100" s="119"/>
      <c r="D100" s="120" t="s">
        <v>126</v>
      </c>
      <c r="E100" s="121"/>
      <c r="F100" s="121"/>
      <c r="G100" s="121"/>
      <c r="H100" s="121"/>
      <c r="I100" s="121"/>
      <c r="J100" s="122">
        <f>J153</f>
        <v>0</v>
      </c>
      <c r="L100" s="119"/>
    </row>
    <row r="101" spans="2:12" s="10" customFormat="1" ht="19.899999999999999" hidden="1" customHeight="1">
      <c r="B101" s="119"/>
      <c r="D101" s="120" t="s">
        <v>127</v>
      </c>
      <c r="E101" s="121"/>
      <c r="F101" s="121"/>
      <c r="G101" s="121"/>
      <c r="H101" s="121"/>
      <c r="I101" s="121"/>
      <c r="J101" s="122">
        <f>J178</f>
        <v>0</v>
      </c>
      <c r="L101" s="119"/>
    </row>
    <row r="102" spans="2:12" s="9" customFormat="1" ht="24.95" hidden="1" customHeight="1">
      <c r="B102" s="115"/>
      <c r="D102" s="116" t="s">
        <v>128</v>
      </c>
      <c r="E102" s="117"/>
      <c r="F102" s="117"/>
      <c r="G102" s="117"/>
      <c r="H102" s="117"/>
      <c r="I102" s="117"/>
      <c r="J102" s="118">
        <f>J214</f>
        <v>0</v>
      </c>
      <c r="L102" s="115"/>
    </row>
    <row r="103" spans="2:12" s="10" customFormat="1" ht="19.899999999999999" hidden="1" customHeight="1">
      <c r="B103" s="119"/>
      <c r="D103" s="120" t="s">
        <v>129</v>
      </c>
      <c r="E103" s="121"/>
      <c r="F103" s="121"/>
      <c r="G103" s="121"/>
      <c r="H103" s="121"/>
      <c r="I103" s="121"/>
      <c r="J103" s="122">
        <f>J215</f>
        <v>0</v>
      </c>
      <c r="L103" s="119"/>
    </row>
    <row r="104" spans="2:12" s="10" customFormat="1" ht="19.899999999999999" hidden="1" customHeight="1">
      <c r="B104" s="119"/>
      <c r="D104" s="120" t="s">
        <v>130</v>
      </c>
      <c r="E104" s="121"/>
      <c r="F104" s="121"/>
      <c r="G104" s="121"/>
      <c r="H104" s="121"/>
      <c r="I104" s="121"/>
      <c r="J104" s="122">
        <f>J223</f>
        <v>0</v>
      </c>
      <c r="L104" s="119"/>
    </row>
    <row r="105" spans="2:12" s="10" customFormat="1" ht="19.899999999999999" hidden="1" customHeight="1">
      <c r="B105" s="119"/>
      <c r="D105" s="120" t="s">
        <v>131</v>
      </c>
      <c r="E105" s="121"/>
      <c r="F105" s="121"/>
      <c r="G105" s="121"/>
      <c r="H105" s="121"/>
      <c r="I105" s="121"/>
      <c r="J105" s="122">
        <f>J230</f>
        <v>0</v>
      </c>
      <c r="L105" s="119"/>
    </row>
    <row r="106" spans="2:12" s="10" customFormat="1" ht="19.899999999999999" hidden="1" customHeight="1">
      <c r="B106" s="119"/>
      <c r="D106" s="120" t="s">
        <v>132</v>
      </c>
      <c r="E106" s="121"/>
      <c r="F106" s="121"/>
      <c r="G106" s="121"/>
      <c r="H106" s="121"/>
      <c r="I106" s="121"/>
      <c r="J106" s="122">
        <f>J235</f>
        <v>0</v>
      </c>
      <c r="L106" s="119"/>
    </row>
    <row r="107" spans="2:12" s="10" customFormat="1" ht="19.899999999999999" hidden="1" customHeight="1">
      <c r="B107" s="119"/>
      <c r="D107" s="120" t="s">
        <v>133</v>
      </c>
      <c r="E107" s="121"/>
      <c r="F107" s="121"/>
      <c r="G107" s="121"/>
      <c r="H107" s="121"/>
      <c r="I107" s="121"/>
      <c r="J107" s="122">
        <f>J237</f>
        <v>0</v>
      </c>
      <c r="L107" s="119"/>
    </row>
    <row r="108" spans="2:12" s="10" customFormat="1" ht="19.899999999999999" hidden="1" customHeight="1">
      <c r="B108" s="119"/>
      <c r="D108" s="120" t="s">
        <v>134</v>
      </c>
      <c r="E108" s="121"/>
      <c r="F108" s="121"/>
      <c r="G108" s="121"/>
      <c r="H108" s="121"/>
      <c r="I108" s="121"/>
      <c r="J108" s="122">
        <f>J262</f>
        <v>0</v>
      </c>
      <c r="L108" s="119"/>
    </row>
    <row r="109" spans="2:12" s="10" customFormat="1" ht="19.899999999999999" hidden="1" customHeight="1">
      <c r="B109" s="119"/>
      <c r="D109" s="120" t="s">
        <v>135</v>
      </c>
      <c r="E109" s="121"/>
      <c r="F109" s="121"/>
      <c r="G109" s="121"/>
      <c r="H109" s="121"/>
      <c r="I109" s="121"/>
      <c r="J109" s="122">
        <f>J266</f>
        <v>0</v>
      </c>
      <c r="L109" s="119"/>
    </row>
    <row r="110" spans="2:12" s="10" customFormat="1" ht="19.899999999999999" hidden="1" customHeight="1">
      <c r="B110" s="119"/>
      <c r="D110" s="120" t="s">
        <v>136</v>
      </c>
      <c r="E110" s="121"/>
      <c r="F110" s="121"/>
      <c r="G110" s="121"/>
      <c r="H110" s="121"/>
      <c r="I110" s="121"/>
      <c r="J110" s="122">
        <f>J272</f>
        <v>0</v>
      </c>
      <c r="L110" s="119"/>
    </row>
    <row r="111" spans="2:12" s="10" customFormat="1" ht="19.899999999999999" hidden="1" customHeight="1">
      <c r="B111" s="119"/>
      <c r="D111" s="120" t="s">
        <v>137</v>
      </c>
      <c r="E111" s="121"/>
      <c r="F111" s="121"/>
      <c r="G111" s="121"/>
      <c r="H111" s="121"/>
      <c r="I111" s="121"/>
      <c r="J111" s="122">
        <f>J289</f>
        <v>0</v>
      </c>
      <c r="L111" s="119"/>
    </row>
    <row r="112" spans="2:12" s="10" customFormat="1" ht="19.899999999999999" hidden="1" customHeight="1">
      <c r="B112" s="119"/>
      <c r="D112" s="120" t="s">
        <v>138</v>
      </c>
      <c r="E112" s="121"/>
      <c r="F112" s="121"/>
      <c r="G112" s="121"/>
      <c r="H112" s="121"/>
      <c r="I112" s="121"/>
      <c r="J112" s="122">
        <f>J319</f>
        <v>0</v>
      </c>
      <c r="L112" s="119"/>
    </row>
    <row r="113" spans="1:31" s="10" customFormat="1" ht="19.899999999999999" hidden="1" customHeight="1">
      <c r="B113" s="119"/>
      <c r="D113" s="120" t="s">
        <v>139</v>
      </c>
      <c r="E113" s="121"/>
      <c r="F113" s="121"/>
      <c r="G113" s="121"/>
      <c r="H113" s="121"/>
      <c r="I113" s="121"/>
      <c r="J113" s="122">
        <f>J329</f>
        <v>0</v>
      </c>
      <c r="L113" s="119"/>
    </row>
    <row r="114" spans="1:31" s="10" customFormat="1" ht="19.899999999999999" hidden="1" customHeight="1">
      <c r="B114" s="119"/>
      <c r="D114" s="120" t="s">
        <v>140</v>
      </c>
      <c r="E114" s="121"/>
      <c r="F114" s="121"/>
      <c r="G114" s="121"/>
      <c r="H114" s="121"/>
      <c r="I114" s="121"/>
      <c r="J114" s="122">
        <f>J331</f>
        <v>0</v>
      </c>
      <c r="L114" s="119"/>
    </row>
    <row r="115" spans="1:31" s="10" customFormat="1" ht="19.899999999999999" hidden="1" customHeight="1">
      <c r="B115" s="119"/>
      <c r="D115" s="120" t="s">
        <v>141</v>
      </c>
      <c r="E115" s="121"/>
      <c r="F115" s="121"/>
      <c r="G115" s="121"/>
      <c r="H115" s="121"/>
      <c r="I115" s="121"/>
      <c r="J115" s="122">
        <f>J339</f>
        <v>0</v>
      </c>
      <c r="L115" s="119"/>
    </row>
    <row r="116" spans="1:31" s="10" customFormat="1" ht="19.899999999999999" hidden="1" customHeight="1">
      <c r="B116" s="119"/>
      <c r="D116" s="120" t="s">
        <v>142</v>
      </c>
      <c r="E116" s="121"/>
      <c r="F116" s="121"/>
      <c r="G116" s="121"/>
      <c r="H116" s="121"/>
      <c r="I116" s="121"/>
      <c r="J116" s="122">
        <f>J343</f>
        <v>0</v>
      </c>
      <c r="L116" s="119"/>
    </row>
    <row r="117" spans="1:31" s="10" customFormat="1" ht="19.899999999999999" hidden="1" customHeight="1">
      <c r="B117" s="119"/>
      <c r="D117" s="120" t="s">
        <v>143</v>
      </c>
      <c r="E117" s="121"/>
      <c r="F117" s="121"/>
      <c r="G117" s="121"/>
      <c r="H117" s="121"/>
      <c r="I117" s="121"/>
      <c r="J117" s="122">
        <f>J345</f>
        <v>0</v>
      </c>
      <c r="L117" s="119"/>
    </row>
    <row r="118" spans="1:31" s="2" customFormat="1" ht="21.75" hidden="1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31" s="2" customFormat="1" ht="6.95" hidden="1" customHeight="1">
      <c r="A119" s="29"/>
      <c r="B119" s="47"/>
      <c r="C119" s="48"/>
      <c r="D119" s="48"/>
      <c r="E119" s="48"/>
      <c r="F119" s="48"/>
      <c r="G119" s="48"/>
      <c r="H119" s="48"/>
      <c r="I119" s="48"/>
      <c r="J119" s="48"/>
      <c r="K119" s="48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31" hidden="1"/>
    <row r="121" spans="1:31" hidden="1"/>
    <row r="122" spans="1:31" hidden="1"/>
    <row r="123" spans="1:31" s="2" customFormat="1" ht="6.95" customHeight="1">
      <c r="A123" s="29"/>
      <c r="B123" s="49"/>
      <c r="C123" s="50"/>
      <c r="D123" s="50"/>
      <c r="E123" s="50"/>
      <c r="F123" s="50"/>
      <c r="G123" s="50"/>
      <c r="H123" s="50"/>
      <c r="I123" s="50"/>
      <c r="J123" s="50"/>
      <c r="K123" s="50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31" s="2" customFormat="1" ht="24.95" customHeight="1">
      <c r="A124" s="29"/>
      <c r="B124" s="30"/>
      <c r="C124" s="18" t="s">
        <v>144</v>
      </c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31" s="2" customFormat="1" ht="6.95" customHeight="1">
      <c r="A125" s="29"/>
      <c r="B125" s="30"/>
      <c r="C125" s="29"/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s="2" customFormat="1" ht="12" customHeight="1">
      <c r="A126" s="29"/>
      <c r="B126" s="30"/>
      <c r="C126" s="24" t="s">
        <v>14</v>
      </c>
      <c r="D126" s="29"/>
      <c r="E126" s="29"/>
      <c r="F126" s="29"/>
      <c r="G126" s="29"/>
      <c r="H126" s="29"/>
      <c r="I126" s="29"/>
      <c r="J126" s="29"/>
      <c r="K126" s="29"/>
      <c r="L126" s="42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s="2" customFormat="1" ht="16.5" customHeight="1">
      <c r="A127" s="29"/>
      <c r="B127" s="30"/>
      <c r="C127" s="29"/>
      <c r="D127" s="29"/>
      <c r="E127" s="223" t="str">
        <f>E7</f>
        <v>Rekonštrukcia objektu Biovetská 36, Nitra - 1.etapa</v>
      </c>
      <c r="F127" s="224"/>
      <c r="G127" s="224"/>
      <c r="H127" s="224"/>
      <c r="I127" s="29"/>
      <c r="J127" s="29"/>
      <c r="K127" s="29"/>
      <c r="L127" s="42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12" customHeight="1">
      <c r="A128" s="29"/>
      <c r="B128" s="30"/>
      <c r="C128" s="24" t="s">
        <v>116</v>
      </c>
      <c r="D128" s="29"/>
      <c r="E128" s="29"/>
      <c r="F128" s="29"/>
      <c r="G128" s="29"/>
      <c r="H128" s="29"/>
      <c r="I128" s="29"/>
      <c r="J128" s="29"/>
      <c r="K128" s="29"/>
      <c r="L128" s="42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5" s="2" customFormat="1" ht="16.5" customHeight="1">
      <c r="A129" s="29"/>
      <c r="B129" s="30"/>
      <c r="C129" s="29"/>
      <c r="D129" s="29"/>
      <c r="E129" s="207" t="str">
        <f>E9</f>
        <v xml:space="preserve">01 - SO 01 Dvojdom </v>
      </c>
      <c r="F129" s="222"/>
      <c r="G129" s="222"/>
      <c r="H129" s="222"/>
      <c r="I129" s="29"/>
      <c r="J129" s="29"/>
      <c r="K129" s="29"/>
      <c r="L129" s="42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 spans="1:65" s="2" customFormat="1" ht="6.95" customHeight="1">
      <c r="A130" s="29"/>
      <c r="B130" s="30"/>
      <c r="C130" s="29"/>
      <c r="D130" s="29"/>
      <c r="E130" s="29"/>
      <c r="F130" s="29"/>
      <c r="G130" s="29"/>
      <c r="H130" s="29"/>
      <c r="I130" s="29"/>
      <c r="J130" s="29"/>
      <c r="K130" s="29"/>
      <c r="L130" s="42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 spans="1:65" s="2" customFormat="1" ht="12" customHeight="1">
      <c r="A131" s="29"/>
      <c r="B131" s="30"/>
      <c r="C131" s="24" t="s">
        <v>18</v>
      </c>
      <c r="D131" s="29"/>
      <c r="E131" s="29"/>
      <c r="F131" s="22" t="str">
        <f>F12</f>
        <v xml:space="preserve">Biovetská </v>
      </c>
      <c r="G131" s="29"/>
      <c r="H131" s="29"/>
      <c r="I131" s="24" t="s">
        <v>20</v>
      </c>
      <c r="J131" s="55" t="str">
        <f>IF(J12="","",J12)</f>
        <v>14. 12. 2022</v>
      </c>
      <c r="K131" s="29"/>
      <c r="L131" s="42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 spans="1:65" s="2" customFormat="1" ht="6.95" customHeight="1">
      <c r="A132" s="29"/>
      <c r="B132" s="30"/>
      <c r="C132" s="29"/>
      <c r="D132" s="29"/>
      <c r="E132" s="29"/>
      <c r="F132" s="29"/>
      <c r="G132" s="29"/>
      <c r="H132" s="29"/>
      <c r="I132" s="29"/>
      <c r="J132" s="29"/>
      <c r="K132" s="29"/>
      <c r="L132" s="42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</row>
    <row r="133" spans="1:65" s="2" customFormat="1" ht="25.7" customHeight="1">
      <c r="A133" s="29"/>
      <c r="B133" s="30"/>
      <c r="C133" s="24" t="s">
        <v>22</v>
      </c>
      <c r="D133" s="29"/>
      <c r="E133" s="29"/>
      <c r="F133" s="22" t="str">
        <f>E15</f>
        <v>Mesto Nitra</v>
      </c>
      <c r="G133" s="29"/>
      <c r="H133" s="29"/>
      <c r="I133" s="24" t="s">
        <v>28</v>
      </c>
      <c r="J133" s="27" t="str">
        <f>E21</f>
        <v xml:space="preserve">SOAR - ING. BÁRTA JIŘÍ </v>
      </c>
      <c r="K133" s="29"/>
      <c r="L133" s="42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</row>
    <row r="134" spans="1:65" s="2" customFormat="1" ht="25.7" customHeight="1">
      <c r="A134" s="29"/>
      <c r="B134" s="30"/>
      <c r="C134" s="24" t="s">
        <v>26</v>
      </c>
      <c r="D134" s="29"/>
      <c r="E134" s="29"/>
      <c r="F134" s="22" t="str">
        <f>IF(E18="","",E18)</f>
        <v>Vyplň údaj</v>
      </c>
      <c r="G134" s="29"/>
      <c r="H134" s="29"/>
      <c r="I134" s="24" t="s">
        <v>31</v>
      </c>
      <c r="J134" s="27" t="str">
        <f>E24</f>
        <v xml:space="preserve">SOAR - ING. BÁRTA JIŘÍ                  </v>
      </c>
      <c r="K134" s="29"/>
      <c r="L134" s="42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</row>
    <row r="135" spans="1:65" s="2" customFormat="1" ht="10.35" customHeight="1">
      <c r="A135" s="29"/>
      <c r="B135" s="30"/>
      <c r="C135" s="29"/>
      <c r="D135" s="29"/>
      <c r="E135" s="29"/>
      <c r="F135" s="29"/>
      <c r="G135" s="29"/>
      <c r="H135" s="29"/>
      <c r="I135" s="29"/>
      <c r="J135" s="29"/>
      <c r="K135" s="29"/>
      <c r="L135" s="42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</row>
    <row r="136" spans="1:65" s="11" customFormat="1" ht="29.25" customHeight="1">
      <c r="A136" s="123"/>
      <c r="B136" s="124"/>
      <c r="C136" s="125" t="s">
        <v>145</v>
      </c>
      <c r="D136" s="126" t="s">
        <v>59</v>
      </c>
      <c r="E136" s="126" t="s">
        <v>55</v>
      </c>
      <c r="F136" s="126" t="s">
        <v>56</v>
      </c>
      <c r="G136" s="126" t="s">
        <v>146</v>
      </c>
      <c r="H136" s="126" t="s">
        <v>147</v>
      </c>
      <c r="I136" s="126" t="s">
        <v>148</v>
      </c>
      <c r="J136" s="127" t="s">
        <v>120</v>
      </c>
      <c r="K136" s="128" t="s">
        <v>149</v>
      </c>
      <c r="L136" s="129"/>
      <c r="M136" s="62" t="s">
        <v>1</v>
      </c>
      <c r="N136" s="63" t="s">
        <v>38</v>
      </c>
      <c r="O136" s="63" t="s">
        <v>150</v>
      </c>
      <c r="P136" s="63" t="s">
        <v>151</v>
      </c>
      <c r="Q136" s="63" t="s">
        <v>152</v>
      </c>
      <c r="R136" s="63" t="s">
        <v>153</v>
      </c>
      <c r="S136" s="63" t="s">
        <v>154</v>
      </c>
      <c r="T136" s="64" t="s">
        <v>155</v>
      </c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  <c r="AE136" s="123"/>
    </row>
    <row r="137" spans="1:65" s="2" customFormat="1" ht="22.9" customHeight="1">
      <c r="A137" s="29"/>
      <c r="B137" s="30"/>
      <c r="C137" s="69" t="s">
        <v>121</v>
      </c>
      <c r="D137" s="29"/>
      <c r="E137" s="29"/>
      <c r="F137" s="29"/>
      <c r="G137" s="29"/>
      <c r="H137" s="29"/>
      <c r="I137" s="29"/>
      <c r="J137" s="130">
        <f>BK137</f>
        <v>0</v>
      </c>
      <c r="K137" s="29"/>
      <c r="L137" s="30"/>
      <c r="M137" s="65"/>
      <c r="N137" s="56"/>
      <c r="O137" s="66"/>
      <c r="P137" s="131">
        <f>P138+P214</f>
        <v>0</v>
      </c>
      <c r="Q137" s="66"/>
      <c r="R137" s="131">
        <f>R138+R214</f>
        <v>61.42566897999999</v>
      </c>
      <c r="S137" s="66"/>
      <c r="T137" s="132">
        <f>T138+T214</f>
        <v>55.729106000000002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T137" s="14" t="s">
        <v>73</v>
      </c>
      <c r="AU137" s="14" t="s">
        <v>122</v>
      </c>
      <c r="BK137" s="133">
        <f>BK138+BK214</f>
        <v>0</v>
      </c>
    </row>
    <row r="138" spans="1:65" s="12" customFormat="1" ht="25.9" customHeight="1">
      <c r="B138" s="134"/>
      <c r="D138" s="135" t="s">
        <v>73</v>
      </c>
      <c r="E138" s="136" t="s">
        <v>156</v>
      </c>
      <c r="F138" s="136" t="s">
        <v>157</v>
      </c>
      <c r="I138" s="137"/>
      <c r="J138" s="138">
        <f>BK138</f>
        <v>0</v>
      </c>
      <c r="L138" s="134"/>
      <c r="M138" s="139"/>
      <c r="N138" s="140"/>
      <c r="O138" s="140"/>
      <c r="P138" s="141">
        <f>P139+P143+P153+P178</f>
        <v>0</v>
      </c>
      <c r="Q138" s="140"/>
      <c r="R138" s="141">
        <f>R139+R143+R153+R178</f>
        <v>52.960302079999991</v>
      </c>
      <c r="S138" s="140"/>
      <c r="T138" s="142">
        <f>T139+T143+T153+T178</f>
        <v>55.279845999999999</v>
      </c>
      <c r="AR138" s="135" t="s">
        <v>82</v>
      </c>
      <c r="AT138" s="143" t="s">
        <v>73</v>
      </c>
      <c r="AU138" s="143" t="s">
        <v>74</v>
      </c>
      <c r="AY138" s="135" t="s">
        <v>158</v>
      </c>
      <c r="BK138" s="144">
        <f>BK139+BK143+BK153+BK178</f>
        <v>0</v>
      </c>
    </row>
    <row r="139" spans="1:65" s="12" customFormat="1" ht="22.9" customHeight="1">
      <c r="B139" s="134"/>
      <c r="D139" s="135" t="s">
        <v>73</v>
      </c>
      <c r="E139" s="145" t="s">
        <v>82</v>
      </c>
      <c r="F139" s="145" t="s">
        <v>159</v>
      </c>
      <c r="I139" s="137"/>
      <c r="J139" s="146">
        <f>BK139</f>
        <v>0</v>
      </c>
      <c r="L139" s="134"/>
      <c r="M139" s="139"/>
      <c r="N139" s="140"/>
      <c r="O139" s="140"/>
      <c r="P139" s="141">
        <f>SUM(P140:P142)</f>
        <v>0</v>
      </c>
      <c r="Q139" s="140"/>
      <c r="R139" s="141">
        <f>SUM(R140:R142)</f>
        <v>0</v>
      </c>
      <c r="S139" s="140"/>
      <c r="T139" s="142">
        <f>SUM(T140:T142)</f>
        <v>0</v>
      </c>
      <c r="AR139" s="135" t="s">
        <v>82</v>
      </c>
      <c r="AT139" s="143" t="s">
        <v>73</v>
      </c>
      <c r="AU139" s="143" t="s">
        <v>82</v>
      </c>
      <c r="AY139" s="135" t="s">
        <v>158</v>
      </c>
      <c r="BK139" s="144">
        <f>SUM(BK140:BK142)</f>
        <v>0</v>
      </c>
    </row>
    <row r="140" spans="1:65" s="2" customFormat="1" ht="24.2" customHeight="1">
      <c r="A140" s="29"/>
      <c r="B140" s="147"/>
      <c r="C140" s="226" t="s">
        <v>160</v>
      </c>
      <c r="D140" s="226" t="s">
        <v>161</v>
      </c>
      <c r="E140" s="227" t="s">
        <v>162</v>
      </c>
      <c r="F140" s="228" t="s">
        <v>163</v>
      </c>
      <c r="G140" s="229" t="s">
        <v>164</v>
      </c>
      <c r="H140" s="230">
        <v>60</v>
      </c>
      <c r="I140" s="153"/>
      <c r="J140" s="154">
        <f>ROUND(I140*H140,2)</f>
        <v>0</v>
      </c>
      <c r="K140" s="155"/>
      <c r="L140" s="30"/>
      <c r="M140" s="156" t="s">
        <v>1</v>
      </c>
      <c r="N140" s="157" t="s">
        <v>40</v>
      </c>
      <c r="O140" s="58"/>
      <c r="P140" s="158">
        <f>O140*H140</f>
        <v>0</v>
      </c>
      <c r="Q140" s="158">
        <v>0</v>
      </c>
      <c r="R140" s="158">
        <f>Q140*H140</f>
        <v>0</v>
      </c>
      <c r="S140" s="158">
        <v>0</v>
      </c>
      <c r="T140" s="159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165</v>
      </c>
      <c r="AT140" s="160" t="s">
        <v>161</v>
      </c>
      <c r="AU140" s="160" t="s">
        <v>166</v>
      </c>
      <c r="AY140" s="14" t="s">
        <v>158</v>
      </c>
      <c r="BE140" s="161">
        <f>IF(N140="základná",J140,0)</f>
        <v>0</v>
      </c>
      <c r="BF140" s="161">
        <f>IF(N140="znížená",J140,0)</f>
        <v>0</v>
      </c>
      <c r="BG140" s="161">
        <f>IF(N140="zákl. prenesená",J140,0)</f>
        <v>0</v>
      </c>
      <c r="BH140" s="161">
        <f>IF(N140="zníž. prenesená",J140,0)</f>
        <v>0</v>
      </c>
      <c r="BI140" s="161">
        <f>IF(N140="nulová",J140,0)</f>
        <v>0</v>
      </c>
      <c r="BJ140" s="14" t="s">
        <v>166</v>
      </c>
      <c r="BK140" s="161">
        <f>ROUND(I140*H140,2)</f>
        <v>0</v>
      </c>
      <c r="BL140" s="14" t="s">
        <v>165</v>
      </c>
      <c r="BM140" s="160" t="s">
        <v>167</v>
      </c>
    </row>
    <row r="141" spans="1:65" s="2" customFormat="1" ht="37.9" customHeight="1">
      <c r="A141" s="29"/>
      <c r="B141" s="147"/>
      <c r="C141" s="226" t="s">
        <v>168</v>
      </c>
      <c r="D141" s="226" t="s">
        <v>161</v>
      </c>
      <c r="E141" s="227" t="s">
        <v>169</v>
      </c>
      <c r="F141" s="228" t="s">
        <v>170</v>
      </c>
      <c r="G141" s="229" t="s">
        <v>171</v>
      </c>
      <c r="H141" s="230">
        <v>1</v>
      </c>
      <c r="I141" s="153"/>
      <c r="J141" s="154">
        <f>ROUND(I141*H141,2)</f>
        <v>0</v>
      </c>
      <c r="K141" s="155"/>
      <c r="L141" s="30"/>
      <c r="M141" s="156" t="s">
        <v>1</v>
      </c>
      <c r="N141" s="157" t="s">
        <v>40</v>
      </c>
      <c r="O141" s="58"/>
      <c r="P141" s="158">
        <f>O141*H141</f>
        <v>0</v>
      </c>
      <c r="Q141" s="158">
        <v>0</v>
      </c>
      <c r="R141" s="158">
        <f>Q141*H141</f>
        <v>0</v>
      </c>
      <c r="S141" s="158">
        <v>0</v>
      </c>
      <c r="T141" s="159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165</v>
      </c>
      <c r="AT141" s="160" t="s">
        <v>161</v>
      </c>
      <c r="AU141" s="160" t="s">
        <v>166</v>
      </c>
      <c r="AY141" s="14" t="s">
        <v>158</v>
      </c>
      <c r="BE141" s="161">
        <f>IF(N141="základná",J141,0)</f>
        <v>0</v>
      </c>
      <c r="BF141" s="161">
        <f>IF(N141="znížená",J141,0)</f>
        <v>0</v>
      </c>
      <c r="BG141" s="161">
        <f>IF(N141="zákl. prenesená",J141,0)</f>
        <v>0</v>
      </c>
      <c r="BH141" s="161">
        <f>IF(N141="zníž. prenesená",J141,0)</f>
        <v>0</v>
      </c>
      <c r="BI141" s="161">
        <f>IF(N141="nulová",J141,0)</f>
        <v>0</v>
      </c>
      <c r="BJ141" s="14" t="s">
        <v>166</v>
      </c>
      <c r="BK141" s="161">
        <f>ROUND(I141*H141,2)</f>
        <v>0</v>
      </c>
      <c r="BL141" s="14" t="s">
        <v>165</v>
      </c>
      <c r="BM141" s="160" t="s">
        <v>172</v>
      </c>
    </row>
    <row r="142" spans="1:65" s="2" customFormat="1" ht="33" customHeight="1">
      <c r="A142" s="29"/>
      <c r="B142" s="147"/>
      <c r="C142" s="226" t="s">
        <v>173</v>
      </c>
      <c r="D142" s="226" t="s">
        <v>161</v>
      </c>
      <c r="E142" s="227" t="s">
        <v>174</v>
      </c>
      <c r="F142" s="228" t="s">
        <v>175</v>
      </c>
      <c r="G142" s="229" t="s">
        <v>176</v>
      </c>
      <c r="H142" s="230">
        <v>1.5</v>
      </c>
      <c r="I142" s="153"/>
      <c r="J142" s="154">
        <f>ROUND(I142*H142,2)</f>
        <v>0</v>
      </c>
      <c r="K142" s="155"/>
      <c r="L142" s="30"/>
      <c r="M142" s="156" t="s">
        <v>1</v>
      </c>
      <c r="N142" s="157" t="s">
        <v>40</v>
      </c>
      <c r="O142" s="58"/>
      <c r="P142" s="158">
        <f>O142*H142</f>
        <v>0</v>
      </c>
      <c r="Q142" s="158">
        <v>0</v>
      </c>
      <c r="R142" s="158">
        <f>Q142*H142</f>
        <v>0</v>
      </c>
      <c r="S142" s="158">
        <v>0</v>
      </c>
      <c r="T142" s="159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165</v>
      </c>
      <c r="AT142" s="160" t="s">
        <v>161</v>
      </c>
      <c r="AU142" s="160" t="s">
        <v>166</v>
      </c>
      <c r="AY142" s="14" t="s">
        <v>158</v>
      </c>
      <c r="BE142" s="161">
        <f>IF(N142="základná",J142,0)</f>
        <v>0</v>
      </c>
      <c r="BF142" s="161">
        <f>IF(N142="znížená",J142,0)</f>
        <v>0</v>
      </c>
      <c r="BG142" s="161">
        <f>IF(N142="zákl. prenesená",J142,0)</f>
        <v>0</v>
      </c>
      <c r="BH142" s="161">
        <f>IF(N142="zníž. prenesená",J142,0)</f>
        <v>0</v>
      </c>
      <c r="BI142" s="161">
        <f>IF(N142="nulová",J142,0)</f>
        <v>0</v>
      </c>
      <c r="BJ142" s="14" t="s">
        <v>166</v>
      </c>
      <c r="BK142" s="161">
        <f>ROUND(I142*H142,2)</f>
        <v>0</v>
      </c>
      <c r="BL142" s="14" t="s">
        <v>165</v>
      </c>
      <c r="BM142" s="160" t="s">
        <v>177</v>
      </c>
    </row>
    <row r="143" spans="1:65" s="12" customFormat="1" ht="22.9" customHeight="1">
      <c r="B143" s="134"/>
      <c r="D143" s="135" t="s">
        <v>73</v>
      </c>
      <c r="E143" s="145" t="s">
        <v>178</v>
      </c>
      <c r="F143" s="145" t="s">
        <v>179</v>
      </c>
      <c r="I143" s="137"/>
      <c r="J143" s="146">
        <f>BK143</f>
        <v>0</v>
      </c>
      <c r="L143" s="134"/>
      <c r="M143" s="139"/>
      <c r="N143" s="140"/>
      <c r="O143" s="140"/>
      <c r="P143" s="141">
        <f>SUM(P144:P152)</f>
        <v>0</v>
      </c>
      <c r="Q143" s="140"/>
      <c r="R143" s="141">
        <f>SUM(R144:R152)</f>
        <v>7.60656395</v>
      </c>
      <c r="S143" s="140"/>
      <c r="T143" s="142">
        <f>SUM(T144:T152)</f>
        <v>0</v>
      </c>
      <c r="AR143" s="135" t="s">
        <v>82</v>
      </c>
      <c r="AT143" s="143" t="s">
        <v>73</v>
      </c>
      <c r="AU143" s="143" t="s">
        <v>82</v>
      </c>
      <c r="AY143" s="135" t="s">
        <v>158</v>
      </c>
      <c r="BK143" s="144">
        <f>SUM(BK144:BK152)</f>
        <v>0</v>
      </c>
    </row>
    <row r="144" spans="1:65" s="2" customFormat="1" ht="24.2" customHeight="1">
      <c r="A144" s="29"/>
      <c r="B144" s="147"/>
      <c r="C144" s="148" t="s">
        <v>82</v>
      </c>
      <c r="D144" s="148" t="s">
        <v>161</v>
      </c>
      <c r="E144" s="149" t="s">
        <v>180</v>
      </c>
      <c r="F144" s="150" t="s">
        <v>181</v>
      </c>
      <c r="G144" s="151" t="s">
        <v>182</v>
      </c>
      <c r="H144" s="152">
        <v>0.879</v>
      </c>
      <c r="I144" s="153"/>
      <c r="J144" s="154">
        <f t="shared" ref="J144:J152" si="0">ROUND(I144*H144,2)</f>
        <v>0</v>
      </c>
      <c r="K144" s="155"/>
      <c r="L144" s="30"/>
      <c r="M144" s="156" t="s">
        <v>1</v>
      </c>
      <c r="N144" s="157" t="s">
        <v>40</v>
      </c>
      <c r="O144" s="58"/>
      <c r="P144" s="158">
        <f t="shared" ref="P144:P152" si="1">O144*H144</f>
        <v>0</v>
      </c>
      <c r="Q144" s="158">
        <v>1.77807</v>
      </c>
      <c r="R144" s="158">
        <f t="shared" ref="R144:R152" si="2">Q144*H144</f>
        <v>1.5629235299999999</v>
      </c>
      <c r="S144" s="158">
        <v>0</v>
      </c>
      <c r="T144" s="159">
        <f t="shared" ref="T144:T152" si="3"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165</v>
      </c>
      <c r="AT144" s="160" t="s">
        <v>161</v>
      </c>
      <c r="AU144" s="160" t="s">
        <v>166</v>
      </c>
      <c r="AY144" s="14" t="s">
        <v>158</v>
      </c>
      <c r="BE144" s="161">
        <f t="shared" ref="BE144:BE152" si="4">IF(N144="základná",J144,0)</f>
        <v>0</v>
      </c>
      <c r="BF144" s="161">
        <f t="shared" ref="BF144:BF152" si="5">IF(N144="znížená",J144,0)</f>
        <v>0</v>
      </c>
      <c r="BG144" s="161">
        <f t="shared" ref="BG144:BG152" si="6">IF(N144="zákl. prenesená",J144,0)</f>
        <v>0</v>
      </c>
      <c r="BH144" s="161">
        <f t="shared" ref="BH144:BH152" si="7">IF(N144="zníž. prenesená",J144,0)</f>
        <v>0</v>
      </c>
      <c r="BI144" s="161">
        <f t="shared" ref="BI144:BI152" si="8">IF(N144="nulová",J144,0)</f>
        <v>0</v>
      </c>
      <c r="BJ144" s="14" t="s">
        <v>166</v>
      </c>
      <c r="BK144" s="161">
        <f t="shared" ref="BK144:BK152" si="9">ROUND(I144*H144,2)</f>
        <v>0</v>
      </c>
      <c r="BL144" s="14" t="s">
        <v>165</v>
      </c>
      <c r="BM144" s="160" t="s">
        <v>166</v>
      </c>
    </row>
    <row r="145" spans="1:65" s="2" customFormat="1" ht="24.2" customHeight="1">
      <c r="A145" s="29"/>
      <c r="B145" s="147"/>
      <c r="C145" s="148" t="s">
        <v>166</v>
      </c>
      <c r="D145" s="148" t="s">
        <v>161</v>
      </c>
      <c r="E145" s="149" t="s">
        <v>183</v>
      </c>
      <c r="F145" s="150" t="s">
        <v>184</v>
      </c>
      <c r="G145" s="151" t="s">
        <v>182</v>
      </c>
      <c r="H145" s="152">
        <v>0.56399999999999995</v>
      </c>
      <c r="I145" s="153"/>
      <c r="J145" s="154">
        <f t="shared" si="0"/>
        <v>0</v>
      </c>
      <c r="K145" s="155"/>
      <c r="L145" s="30"/>
      <c r="M145" s="156" t="s">
        <v>1</v>
      </c>
      <c r="N145" s="157" t="s">
        <v>40</v>
      </c>
      <c r="O145" s="58"/>
      <c r="P145" s="158">
        <f t="shared" si="1"/>
        <v>0</v>
      </c>
      <c r="Q145" s="158">
        <v>0.77903</v>
      </c>
      <c r="R145" s="158">
        <f t="shared" si="2"/>
        <v>0.43937291999999994</v>
      </c>
      <c r="S145" s="158">
        <v>0</v>
      </c>
      <c r="T145" s="159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165</v>
      </c>
      <c r="AT145" s="160" t="s">
        <v>161</v>
      </c>
      <c r="AU145" s="160" t="s">
        <v>166</v>
      </c>
      <c r="AY145" s="14" t="s">
        <v>158</v>
      </c>
      <c r="BE145" s="161">
        <f t="shared" si="4"/>
        <v>0</v>
      </c>
      <c r="BF145" s="161">
        <f t="shared" si="5"/>
        <v>0</v>
      </c>
      <c r="BG145" s="161">
        <f t="shared" si="6"/>
        <v>0</v>
      </c>
      <c r="BH145" s="161">
        <f t="shared" si="7"/>
        <v>0</v>
      </c>
      <c r="BI145" s="161">
        <f t="shared" si="8"/>
        <v>0</v>
      </c>
      <c r="BJ145" s="14" t="s">
        <v>166</v>
      </c>
      <c r="BK145" s="161">
        <f t="shared" si="9"/>
        <v>0</v>
      </c>
      <c r="BL145" s="14" t="s">
        <v>165</v>
      </c>
      <c r="BM145" s="160" t="s">
        <v>165</v>
      </c>
    </row>
    <row r="146" spans="1:65" s="2" customFormat="1" ht="24.2" customHeight="1">
      <c r="A146" s="29"/>
      <c r="B146" s="147"/>
      <c r="C146" s="148" t="s">
        <v>178</v>
      </c>
      <c r="D146" s="148" t="s">
        <v>161</v>
      </c>
      <c r="E146" s="149" t="s">
        <v>185</v>
      </c>
      <c r="F146" s="150" t="s">
        <v>186</v>
      </c>
      <c r="G146" s="151" t="s">
        <v>182</v>
      </c>
      <c r="H146" s="152">
        <v>1.65</v>
      </c>
      <c r="I146" s="153"/>
      <c r="J146" s="154">
        <f t="shared" si="0"/>
        <v>0</v>
      </c>
      <c r="K146" s="155"/>
      <c r="L146" s="30"/>
      <c r="M146" s="156" t="s">
        <v>1</v>
      </c>
      <c r="N146" s="157" t="s">
        <v>40</v>
      </c>
      <c r="O146" s="58"/>
      <c r="P146" s="158">
        <f t="shared" si="1"/>
        <v>0</v>
      </c>
      <c r="Q146" s="158">
        <v>0.65344999999999998</v>
      </c>
      <c r="R146" s="158">
        <f t="shared" si="2"/>
        <v>1.0781924999999999</v>
      </c>
      <c r="S146" s="158">
        <v>0</v>
      </c>
      <c r="T146" s="159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165</v>
      </c>
      <c r="AT146" s="160" t="s">
        <v>161</v>
      </c>
      <c r="AU146" s="160" t="s">
        <v>166</v>
      </c>
      <c r="AY146" s="14" t="s">
        <v>158</v>
      </c>
      <c r="BE146" s="161">
        <f t="shared" si="4"/>
        <v>0</v>
      </c>
      <c r="BF146" s="161">
        <f t="shared" si="5"/>
        <v>0</v>
      </c>
      <c r="BG146" s="161">
        <f t="shared" si="6"/>
        <v>0</v>
      </c>
      <c r="BH146" s="161">
        <f t="shared" si="7"/>
        <v>0</v>
      </c>
      <c r="BI146" s="161">
        <f t="shared" si="8"/>
        <v>0</v>
      </c>
      <c r="BJ146" s="14" t="s">
        <v>166</v>
      </c>
      <c r="BK146" s="161">
        <f t="shared" si="9"/>
        <v>0</v>
      </c>
      <c r="BL146" s="14" t="s">
        <v>165</v>
      </c>
      <c r="BM146" s="160" t="s">
        <v>187</v>
      </c>
    </row>
    <row r="147" spans="1:65" s="2" customFormat="1" ht="24.2" customHeight="1">
      <c r="A147" s="29"/>
      <c r="B147" s="147"/>
      <c r="C147" s="148" t="s">
        <v>165</v>
      </c>
      <c r="D147" s="148" t="s">
        <v>161</v>
      </c>
      <c r="E147" s="149" t="s">
        <v>188</v>
      </c>
      <c r="F147" s="150" t="s">
        <v>189</v>
      </c>
      <c r="G147" s="151" t="s">
        <v>190</v>
      </c>
      <c r="H147" s="152">
        <v>2</v>
      </c>
      <c r="I147" s="153"/>
      <c r="J147" s="154">
        <f t="shared" si="0"/>
        <v>0</v>
      </c>
      <c r="K147" s="155"/>
      <c r="L147" s="30"/>
      <c r="M147" s="156" t="s">
        <v>1</v>
      </c>
      <c r="N147" s="157" t="s">
        <v>40</v>
      </c>
      <c r="O147" s="58"/>
      <c r="P147" s="158">
        <f t="shared" si="1"/>
        <v>0</v>
      </c>
      <c r="Q147" s="158">
        <v>6.8799999999999998E-3</v>
      </c>
      <c r="R147" s="158">
        <f t="shared" si="2"/>
        <v>1.376E-2</v>
      </c>
      <c r="S147" s="158">
        <v>0</v>
      </c>
      <c r="T147" s="159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165</v>
      </c>
      <c r="AT147" s="160" t="s">
        <v>161</v>
      </c>
      <c r="AU147" s="160" t="s">
        <v>166</v>
      </c>
      <c r="AY147" s="14" t="s">
        <v>158</v>
      </c>
      <c r="BE147" s="161">
        <f t="shared" si="4"/>
        <v>0</v>
      </c>
      <c r="BF147" s="161">
        <f t="shared" si="5"/>
        <v>0</v>
      </c>
      <c r="BG147" s="161">
        <f t="shared" si="6"/>
        <v>0</v>
      </c>
      <c r="BH147" s="161">
        <f t="shared" si="7"/>
        <v>0</v>
      </c>
      <c r="BI147" s="161">
        <f t="shared" si="8"/>
        <v>0</v>
      </c>
      <c r="BJ147" s="14" t="s">
        <v>166</v>
      </c>
      <c r="BK147" s="161">
        <f t="shared" si="9"/>
        <v>0</v>
      </c>
      <c r="BL147" s="14" t="s">
        <v>165</v>
      </c>
      <c r="BM147" s="160" t="s">
        <v>191</v>
      </c>
    </row>
    <row r="148" spans="1:65" s="2" customFormat="1" ht="21.75" customHeight="1">
      <c r="A148" s="29"/>
      <c r="B148" s="147"/>
      <c r="C148" s="162" t="s">
        <v>192</v>
      </c>
      <c r="D148" s="162" t="s">
        <v>193</v>
      </c>
      <c r="E148" s="163" t="s">
        <v>194</v>
      </c>
      <c r="F148" s="164" t="s">
        <v>195</v>
      </c>
      <c r="G148" s="165" t="s">
        <v>190</v>
      </c>
      <c r="H148" s="166">
        <v>2</v>
      </c>
      <c r="I148" s="167"/>
      <c r="J148" s="168">
        <f t="shared" si="0"/>
        <v>0</v>
      </c>
      <c r="K148" s="169"/>
      <c r="L148" s="170"/>
      <c r="M148" s="171" t="s">
        <v>1</v>
      </c>
      <c r="N148" s="172" t="s">
        <v>40</v>
      </c>
      <c r="O148" s="58"/>
      <c r="P148" s="158">
        <f t="shared" si="1"/>
        <v>0</v>
      </c>
      <c r="Q148" s="158">
        <v>4.8750000000000002E-2</v>
      </c>
      <c r="R148" s="158">
        <f t="shared" si="2"/>
        <v>9.7500000000000003E-2</v>
      </c>
      <c r="S148" s="158">
        <v>0</v>
      </c>
      <c r="T148" s="159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191</v>
      </c>
      <c r="AT148" s="160" t="s">
        <v>193</v>
      </c>
      <c r="AU148" s="160" t="s">
        <v>166</v>
      </c>
      <c r="AY148" s="14" t="s">
        <v>158</v>
      </c>
      <c r="BE148" s="161">
        <f t="shared" si="4"/>
        <v>0</v>
      </c>
      <c r="BF148" s="161">
        <f t="shared" si="5"/>
        <v>0</v>
      </c>
      <c r="BG148" s="161">
        <f t="shared" si="6"/>
        <v>0</v>
      </c>
      <c r="BH148" s="161">
        <f t="shared" si="7"/>
        <v>0</v>
      </c>
      <c r="BI148" s="161">
        <f t="shared" si="8"/>
        <v>0</v>
      </c>
      <c r="BJ148" s="14" t="s">
        <v>166</v>
      </c>
      <c r="BK148" s="161">
        <f t="shared" si="9"/>
        <v>0</v>
      </c>
      <c r="BL148" s="14" t="s">
        <v>165</v>
      </c>
      <c r="BM148" s="160" t="s">
        <v>109</v>
      </c>
    </row>
    <row r="149" spans="1:65" s="2" customFormat="1" ht="24.2" customHeight="1">
      <c r="A149" s="29"/>
      <c r="B149" s="147"/>
      <c r="C149" s="148" t="s">
        <v>187</v>
      </c>
      <c r="D149" s="148" t="s">
        <v>161</v>
      </c>
      <c r="E149" s="149" t="s">
        <v>196</v>
      </c>
      <c r="F149" s="150" t="s">
        <v>197</v>
      </c>
      <c r="G149" s="151" t="s">
        <v>190</v>
      </c>
      <c r="H149" s="152">
        <v>10</v>
      </c>
      <c r="I149" s="153"/>
      <c r="J149" s="154">
        <f t="shared" si="0"/>
        <v>0</v>
      </c>
      <c r="K149" s="155"/>
      <c r="L149" s="30"/>
      <c r="M149" s="156" t="s">
        <v>1</v>
      </c>
      <c r="N149" s="157" t="s">
        <v>40</v>
      </c>
      <c r="O149" s="58"/>
      <c r="P149" s="158">
        <f t="shared" si="1"/>
        <v>0</v>
      </c>
      <c r="Q149" s="158">
        <v>9.1800000000000007E-3</v>
      </c>
      <c r="R149" s="158">
        <f t="shared" si="2"/>
        <v>9.1800000000000007E-2</v>
      </c>
      <c r="S149" s="158">
        <v>0</v>
      </c>
      <c r="T149" s="159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165</v>
      </c>
      <c r="AT149" s="160" t="s">
        <v>161</v>
      </c>
      <c r="AU149" s="160" t="s">
        <v>166</v>
      </c>
      <c r="AY149" s="14" t="s">
        <v>158</v>
      </c>
      <c r="BE149" s="161">
        <f t="shared" si="4"/>
        <v>0</v>
      </c>
      <c r="BF149" s="161">
        <f t="shared" si="5"/>
        <v>0</v>
      </c>
      <c r="BG149" s="161">
        <f t="shared" si="6"/>
        <v>0</v>
      </c>
      <c r="BH149" s="161">
        <f t="shared" si="7"/>
        <v>0</v>
      </c>
      <c r="BI149" s="161">
        <f t="shared" si="8"/>
        <v>0</v>
      </c>
      <c r="BJ149" s="14" t="s">
        <v>166</v>
      </c>
      <c r="BK149" s="161">
        <f t="shared" si="9"/>
        <v>0</v>
      </c>
      <c r="BL149" s="14" t="s">
        <v>165</v>
      </c>
      <c r="BM149" s="160" t="s">
        <v>198</v>
      </c>
    </row>
    <row r="150" spans="1:65" s="2" customFormat="1" ht="21.75" customHeight="1">
      <c r="A150" s="29"/>
      <c r="B150" s="147"/>
      <c r="C150" s="162" t="s">
        <v>199</v>
      </c>
      <c r="D150" s="162" t="s">
        <v>193</v>
      </c>
      <c r="E150" s="163" t="s">
        <v>200</v>
      </c>
      <c r="F150" s="164" t="s">
        <v>201</v>
      </c>
      <c r="G150" s="165" t="s">
        <v>190</v>
      </c>
      <c r="H150" s="166">
        <v>10</v>
      </c>
      <c r="I150" s="167"/>
      <c r="J150" s="168">
        <f t="shared" si="0"/>
        <v>0</v>
      </c>
      <c r="K150" s="169"/>
      <c r="L150" s="170"/>
      <c r="M150" s="171" t="s">
        <v>1</v>
      </c>
      <c r="N150" s="172" t="s">
        <v>40</v>
      </c>
      <c r="O150" s="58"/>
      <c r="P150" s="158">
        <f t="shared" si="1"/>
        <v>0</v>
      </c>
      <c r="Q150" s="158">
        <v>5.8500000000000003E-2</v>
      </c>
      <c r="R150" s="158">
        <f t="shared" si="2"/>
        <v>0.58500000000000008</v>
      </c>
      <c r="S150" s="158">
        <v>0</v>
      </c>
      <c r="T150" s="159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191</v>
      </c>
      <c r="AT150" s="160" t="s">
        <v>193</v>
      </c>
      <c r="AU150" s="160" t="s">
        <v>166</v>
      </c>
      <c r="AY150" s="14" t="s">
        <v>158</v>
      </c>
      <c r="BE150" s="161">
        <f t="shared" si="4"/>
        <v>0</v>
      </c>
      <c r="BF150" s="161">
        <f t="shared" si="5"/>
        <v>0</v>
      </c>
      <c r="BG150" s="161">
        <f t="shared" si="6"/>
        <v>0</v>
      </c>
      <c r="BH150" s="161">
        <f t="shared" si="7"/>
        <v>0</v>
      </c>
      <c r="BI150" s="161">
        <f t="shared" si="8"/>
        <v>0</v>
      </c>
      <c r="BJ150" s="14" t="s">
        <v>166</v>
      </c>
      <c r="BK150" s="161">
        <f t="shared" si="9"/>
        <v>0</v>
      </c>
      <c r="BL150" s="14" t="s">
        <v>165</v>
      </c>
      <c r="BM150" s="160" t="s">
        <v>202</v>
      </c>
    </row>
    <row r="151" spans="1:65" s="2" customFormat="1" ht="21.75" customHeight="1">
      <c r="A151" s="29"/>
      <c r="B151" s="147"/>
      <c r="C151" s="148" t="s">
        <v>191</v>
      </c>
      <c r="D151" s="148" t="s">
        <v>161</v>
      </c>
      <c r="E151" s="149" t="s">
        <v>203</v>
      </c>
      <c r="F151" s="150" t="s">
        <v>204</v>
      </c>
      <c r="G151" s="151" t="s">
        <v>164</v>
      </c>
      <c r="H151" s="152">
        <v>4.0250000000000004</v>
      </c>
      <c r="I151" s="153"/>
      <c r="J151" s="154">
        <f t="shared" si="0"/>
        <v>0</v>
      </c>
      <c r="K151" s="155"/>
      <c r="L151" s="30"/>
      <c r="M151" s="156" t="s">
        <v>1</v>
      </c>
      <c r="N151" s="157" t="s">
        <v>40</v>
      </c>
      <c r="O151" s="58"/>
      <c r="P151" s="158">
        <f t="shared" si="1"/>
        <v>0</v>
      </c>
      <c r="Q151" s="158">
        <v>8.7639999999999996E-2</v>
      </c>
      <c r="R151" s="158">
        <f t="shared" si="2"/>
        <v>0.35275100000000004</v>
      </c>
      <c r="S151" s="158">
        <v>0</v>
      </c>
      <c r="T151" s="159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165</v>
      </c>
      <c r="AT151" s="160" t="s">
        <v>161</v>
      </c>
      <c r="AU151" s="160" t="s">
        <v>166</v>
      </c>
      <c r="AY151" s="14" t="s">
        <v>158</v>
      </c>
      <c r="BE151" s="161">
        <f t="shared" si="4"/>
        <v>0</v>
      </c>
      <c r="BF151" s="161">
        <f t="shared" si="5"/>
        <v>0</v>
      </c>
      <c r="BG151" s="161">
        <f t="shared" si="6"/>
        <v>0</v>
      </c>
      <c r="BH151" s="161">
        <f t="shared" si="7"/>
        <v>0</v>
      </c>
      <c r="BI151" s="161">
        <f t="shared" si="8"/>
        <v>0</v>
      </c>
      <c r="BJ151" s="14" t="s">
        <v>166</v>
      </c>
      <c r="BK151" s="161">
        <f t="shared" si="9"/>
        <v>0</v>
      </c>
      <c r="BL151" s="14" t="s">
        <v>165</v>
      </c>
      <c r="BM151" s="160" t="s">
        <v>205</v>
      </c>
    </row>
    <row r="152" spans="1:65" s="2" customFormat="1" ht="24.2" customHeight="1">
      <c r="A152" s="29"/>
      <c r="B152" s="147"/>
      <c r="C152" s="148" t="s">
        <v>206</v>
      </c>
      <c r="D152" s="148" t="s">
        <v>161</v>
      </c>
      <c r="E152" s="149" t="s">
        <v>207</v>
      </c>
      <c r="F152" s="150" t="s">
        <v>208</v>
      </c>
      <c r="G152" s="151" t="s">
        <v>164</v>
      </c>
      <c r="H152" s="152">
        <v>39.136000000000003</v>
      </c>
      <c r="I152" s="153"/>
      <c r="J152" s="154">
        <f t="shared" si="0"/>
        <v>0</v>
      </c>
      <c r="K152" s="155"/>
      <c r="L152" s="30"/>
      <c r="M152" s="156" t="s">
        <v>1</v>
      </c>
      <c r="N152" s="157" t="s">
        <v>40</v>
      </c>
      <c r="O152" s="58"/>
      <c r="P152" s="158">
        <f t="shared" si="1"/>
        <v>0</v>
      </c>
      <c r="Q152" s="158">
        <v>8.6499999999999994E-2</v>
      </c>
      <c r="R152" s="158">
        <f t="shared" si="2"/>
        <v>3.3852639999999998</v>
      </c>
      <c r="S152" s="158">
        <v>0</v>
      </c>
      <c r="T152" s="159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165</v>
      </c>
      <c r="AT152" s="160" t="s">
        <v>161</v>
      </c>
      <c r="AU152" s="160" t="s">
        <v>166</v>
      </c>
      <c r="AY152" s="14" t="s">
        <v>158</v>
      </c>
      <c r="BE152" s="161">
        <f t="shared" si="4"/>
        <v>0</v>
      </c>
      <c r="BF152" s="161">
        <f t="shared" si="5"/>
        <v>0</v>
      </c>
      <c r="BG152" s="161">
        <f t="shared" si="6"/>
        <v>0</v>
      </c>
      <c r="BH152" s="161">
        <f t="shared" si="7"/>
        <v>0</v>
      </c>
      <c r="BI152" s="161">
        <f t="shared" si="8"/>
        <v>0</v>
      </c>
      <c r="BJ152" s="14" t="s">
        <v>166</v>
      </c>
      <c r="BK152" s="161">
        <f t="shared" si="9"/>
        <v>0</v>
      </c>
      <c r="BL152" s="14" t="s">
        <v>165</v>
      </c>
      <c r="BM152" s="160" t="s">
        <v>209</v>
      </c>
    </row>
    <row r="153" spans="1:65" s="12" customFormat="1" ht="22.9" customHeight="1">
      <c r="B153" s="134"/>
      <c r="D153" s="135" t="s">
        <v>73</v>
      </c>
      <c r="E153" s="145" t="s">
        <v>187</v>
      </c>
      <c r="F153" s="145" t="s">
        <v>210</v>
      </c>
      <c r="I153" s="137"/>
      <c r="J153" s="146">
        <f>BK153</f>
        <v>0</v>
      </c>
      <c r="L153" s="134"/>
      <c r="M153" s="139"/>
      <c r="N153" s="140"/>
      <c r="O153" s="140"/>
      <c r="P153" s="141">
        <f>SUM(P154:P177)</f>
        <v>0</v>
      </c>
      <c r="Q153" s="140"/>
      <c r="R153" s="141">
        <f>SUM(R154:R177)</f>
        <v>44.629529879999993</v>
      </c>
      <c r="S153" s="140"/>
      <c r="T153" s="142">
        <f>SUM(T154:T177)</f>
        <v>0</v>
      </c>
      <c r="AR153" s="135" t="s">
        <v>82</v>
      </c>
      <c r="AT153" s="143" t="s">
        <v>73</v>
      </c>
      <c r="AU153" s="143" t="s">
        <v>82</v>
      </c>
      <c r="AY153" s="135" t="s">
        <v>158</v>
      </c>
      <c r="BK153" s="144">
        <f>SUM(BK154:BK177)</f>
        <v>0</v>
      </c>
    </row>
    <row r="154" spans="1:65" s="2" customFormat="1" ht="24.2" customHeight="1">
      <c r="A154" s="29"/>
      <c r="B154" s="147"/>
      <c r="C154" s="148" t="s">
        <v>109</v>
      </c>
      <c r="D154" s="148" t="s">
        <v>161</v>
      </c>
      <c r="E154" s="149" t="s">
        <v>211</v>
      </c>
      <c r="F154" s="150" t="s">
        <v>212</v>
      </c>
      <c r="G154" s="151" t="s">
        <v>164</v>
      </c>
      <c r="H154" s="152">
        <v>341.59</v>
      </c>
      <c r="I154" s="153"/>
      <c r="J154" s="154">
        <f t="shared" ref="J154:J177" si="10">ROUND(I154*H154,2)</f>
        <v>0</v>
      </c>
      <c r="K154" s="155"/>
      <c r="L154" s="30"/>
      <c r="M154" s="156" t="s">
        <v>1</v>
      </c>
      <c r="N154" s="157" t="s">
        <v>40</v>
      </c>
      <c r="O154" s="58"/>
      <c r="P154" s="158">
        <f t="shared" ref="P154:P177" si="11">O154*H154</f>
        <v>0</v>
      </c>
      <c r="Q154" s="158">
        <v>1.0000000000000001E-5</v>
      </c>
      <c r="R154" s="158">
        <f t="shared" ref="R154:R177" si="12">Q154*H154</f>
        <v>3.4158999999999999E-3</v>
      </c>
      <c r="S154" s="158">
        <v>0</v>
      </c>
      <c r="T154" s="159">
        <f t="shared" ref="T154:T177" si="13"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165</v>
      </c>
      <c r="AT154" s="160" t="s">
        <v>161</v>
      </c>
      <c r="AU154" s="160" t="s">
        <v>166</v>
      </c>
      <c r="AY154" s="14" t="s">
        <v>158</v>
      </c>
      <c r="BE154" s="161">
        <f t="shared" ref="BE154:BE177" si="14">IF(N154="základná",J154,0)</f>
        <v>0</v>
      </c>
      <c r="BF154" s="161">
        <f t="shared" ref="BF154:BF177" si="15">IF(N154="znížená",J154,0)</f>
        <v>0</v>
      </c>
      <c r="BG154" s="161">
        <f t="shared" ref="BG154:BG177" si="16">IF(N154="zákl. prenesená",J154,0)</f>
        <v>0</v>
      </c>
      <c r="BH154" s="161">
        <f t="shared" ref="BH154:BH177" si="17">IF(N154="zníž. prenesená",J154,0)</f>
        <v>0</v>
      </c>
      <c r="BI154" s="161">
        <f t="shared" ref="BI154:BI177" si="18">IF(N154="nulová",J154,0)</f>
        <v>0</v>
      </c>
      <c r="BJ154" s="14" t="s">
        <v>166</v>
      </c>
      <c r="BK154" s="161">
        <f t="shared" ref="BK154:BK177" si="19">ROUND(I154*H154,2)</f>
        <v>0</v>
      </c>
      <c r="BL154" s="14" t="s">
        <v>165</v>
      </c>
      <c r="BM154" s="160" t="s">
        <v>7</v>
      </c>
    </row>
    <row r="155" spans="1:65" s="2" customFormat="1" ht="24.2" customHeight="1">
      <c r="A155" s="29"/>
      <c r="B155" s="147"/>
      <c r="C155" s="148" t="s">
        <v>112</v>
      </c>
      <c r="D155" s="148" t="s">
        <v>161</v>
      </c>
      <c r="E155" s="149" t="s">
        <v>213</v>
      </c>
      <c r="F155" s="150" t="s">
        <v>214</v>
      </c>
      <c r="G155" s="151" t="s">
        <v>164</v>
      </c>
      <c r="H155" s="152">
        <v>30.463999999999999</v>
      </c>
      <c r="I155" s="153"/>
      <c r="J155" s="154">
        <f t="shared" si="10"/>
        <v>0</v>
      </c>
      <c r="K155" s="155"/>
      <c r="L155" s="30"/>
      <c r="M155" s="156" t="s">
        <v>1</v>
      </c>
      <c r="N155" s="157" t="s">
        <v>40</v>
      </c>
      <c r="O155" s="58"/>
      <c r="P155" s="158">
        <f t="shared" si="11"/>
        <v>0</v>
      </c>
      <c r="Q155" s="158">
        <v>5.2850000000000001E-2</v>
      </c>
      <c r="R155" s="158">
        <f t="shared" si="12"/>
        <v>1.6100223999999999</v>
      </c>
      <c r="S155" s="158">
        <v>0</v>
      </c>
      <c r="T155" s="159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165</v>
      </c>
      <c r="AT155" s="160" t="s">
        <v>161</v>
      </c>
      <c r="AU155" s="160" t="s">
        <v>166</v>
      </c>
      <c r="AY155" s="14" t="s">
        <v>158</v>
      </c>
      <c r="BE155" s="161">
        <f t="shared" si="14"/>
        <v>0</v>
      </c>
      <c r="BF155" s="161">
        <f t="shared" si="15"/>
        <v>0</v>
      </c>
      <c r="BG155" s="161">
        <f t="shared" si="16"/>
        <v>0</v>
      </c>
      <c r="BH155" s="161">
        <f t="shared" si="17"/>
        <v>0</v>
      </c>
      <c r="BI155" s="161">
        <f t="shared" si="18"/>
        <v>0</v>
      </c>
      <c r="BJ155" s="14" t="s">
        <v>166</v>
      </c>
      <c r="BK155" s="161">
        <f t="shared" si="19"/>
        <v>0</v>
      </c>
      <c r="BL155" s="14" t="s">
        <v>165</v>
      </c>
      <c r="BM155" s="160" t="s">
        <v>215</v>
      </c>
    </row>
    <row r="156" spans="1:65" s="2" customFormat="1" ht="24.2" customHeight="1">
      <c r="A156" s="29"/>
      <c r="B156" s="147"/>
      <c r="C156" s="148" t="s">
        <v>198</v>
      </c>
      <c r="D156" s="148" t="s">
        <v>161</v>
      </c>
      <c r="E156" s="149" t="s">
        <v>216</v>
      </c>
      <c r="F156" s="150" t="s">
        <v>217</v>
      </c>
      <c r="G156" s="151" t="s">
        <v>164</v>
      </c>
      <c r="H156" s="152">
        <v>90.921999999999997</v>
      </c>
      <c r="I156" s="153"/>
      <c r="J156" s="154">
        <f t="shared" si="10"/>
        <v>0</v>
      </c>
      <c r="K156" s="155"/>
      <c r="L156" s="30"/>
      <c r="M156" s="156" t="s">
        <v>1</v>
      </c>
      <c r="N156" s="157" t="s">
        <v>40</v>
      </c>
      <c r="O156" s="58"/>
      <c r="P156" s="158">
        <f t="shared" si="11"/>
        <v>0</v>
      </c>
      <c r="Q156" s="158">
        <v>7.0000000000000001E-3</v>
      </c>
      <c r="R156" s="158">
        <f t="shared" si="12"/>
        <v>0.63645399999999996</v>
      </c>
      <c r="S156" s="158">
        <v>0</v>
      </c>
      <c r="T156" s="159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165</v>
      </c>
      <c r="AT156" s="160" t="s">
        <v>161</v>
      </c>
      <c r="AU156" s="160" t="s">
        <v>166</v>
      </c>
      <c r="AY156" s="14" t="s">
        <v>158</v>
      </c>
      <c r="BE156" s="161">
        <f t="shared" si="14"/>
        <v>0</v>
      </c>
      <c r="BF156" s="161">
        <f t="shared" si="15"/>
        <v>0</v>
      </c>
      <c r="BG156" s="161">
        <f t="shared" si="16"/>
        <v>0</v>
      </c>
      <c r="BH156" s="161">
        <f t="shared" si="17"/>
        <v>0</v>
      </c>
      <c r="BI156" s="161">
        <f t="shared" si="18"/>
        <v>0</v>
      </c>
      <c r="BJ156" s="14" t="s">
        <v>166</v>
      </c>
      <c r="BK156" s="161">
        <f t="shared" si="19"/>
        <v>0</v>
      </c>
      <c r="BL156" s="14" t="s">
        <v>165</v>
      </c>
      <c r="BM156" s="160" t="s">
        <v>218</v>
      </c>
    </row>
    <row r="157" spans="1:65" s="2" customFormat="1" ht="24.2" customHeight="1">
      <c r="A157" s="29"/>
      <c r="B157" s="147"/>
      <c r="C157" s="148" t="s">
        <v>219</v>
      </c>
      <c r="D157" s="148" t="s">
        <v>161</v>
      </c>
      <c r="E157" s="149" t="s">
        <v>220</v>
      </c>
      <c r="F157" s="150" t="s">
        <v>221</v>
      </c>
      <c r="G157" s="151" t="s">
        <v>164</v>
      </c>
      <c r="H157" s="152">
        <v>86.322000000000003</v>
      </c>
      <c r="I157" s="153"/>
      <c r="J157" s="154">
        <f t="shared" si="10"/>
        <v>0</v>
      </c>
      <c r="K157" s="155"/>
      <c r="L157" s="30"/>
      <c r="M157" s="156" t="s">
        <v>1</v>
      </c>
      <c r="N157" s="157" t="s">
        <v>40</v>
      </c>
      <c r="O157" s="58"/>
      <c r="P157" s="158">
        <f t="shared" si="11"/>
        <v>0</v>
      </c>
      <c r="Q157" s="158">
        <v>6.0000000000000001E-3</v>
      </c>
      <c r="R157" s="158">
        <f t="shared" si="12"/>
        <v>0.51793200000000006</v>
      </c>
      <c r="S157" s="158">
        <v>0</v>
      </c>
      <c r="T157" s="159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165</v>
      </c>
      <c r="AT157" s="160" t="s">
        <v>161</v>
      </c>
      <c r="AU157" s="160" t="s">
        <v>166</v>
      </c>
      <c r="AY157" s="14" t="s">
        <v>158</v>
      </c>
      <c r="BE157" s="161">
        <f t="shared" si="14"/>
        <v>0</v>
      </c>
      <c r="BF157" s="161">
        <f t="shared" si="15"/>
        <v>0</v>
      </c>
      <c r="BG157" s="161">
        <f t="shared" si="16"/>
        <v>0</v>
      </c>
      <c r="BH157" s="161">
        <f t="shared" si="17"/>
        <v>0</v>
      </c>
      <c r="BI157" s="161">
        <f t="shared" si="18"/>
        <v>0</v>
      </c>
      <c r="BJ157" s="14" t="s">
        <v>166</v>
      </c>
      <c r="BK157" s="161">
        <f t="shared" si="19"/>
        <v>0</v>
      </c>
      <c r="BL157" s="14" t="s">
        <v>165</v>
      </c>
      <c r="BM157" s="160" t="s">
        <v>222</v>
      </c>
    </row>
    <row r="158" spans="1:65" s="2" customFormat="1" ht="24.2" customHeight="1">
      <c r="A158" s="29"/>
      <c r="B158" s="147"/>
      <c r="C158" s="226" t="s">
        <v>202</v>
      </c>
      <c r="D158" s="226" t="s">
        <v>161</v>
      </c>
      <c r="E158" s="227" t="s">
        <v>223</v>
      </c>
      <c r="F158" s="228" t="s">
        <v>224</v>
      </c>
      <c r="G158" s="229" t="s">
        <v>164</v>
      </c>
      <c r="H158" s="230">
        <v>46.128</v>
      </c>
      <c r="I158" s="153"/>
      <c r="J158" s="154">
        <f t="shared" si="10"/>
        <v>0</v>
      </c>
      <c r="K158" s="155"/>
      <c r="L158" s="30"/>
      <c r="M158" s="156" t="s">
        <v>1</v>
      </c>
      <c r="N158" s="157" t="s">
        <v>40</v>
      </c>
      <c r="O158" s="58"/>
      <c r="P158" s="158">
        <f t="shared" si="11"/>
        <v>0</v>
      </c>
      <c r="Q158" s="158">
        <v>1.312E-2</v>
      </c>
      <c r="R158" s="158">
        <f t="shared" si="12"/>
        <v>0.60519935999999996</v>
      </c>
      <c r="S158" s="158">
        <v>0</v>
      </c>
      <c r="T158" s="159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165</v>
      </c>
      <c r="AT158" s="160" t="s">
        <v>161</v>
      </c>
      <c r="AU158" s="160" t="s">
        <v>166</v>
      </c>
      <c r="AY158" s="14" t="s">
        <v>158</v>
      </c>
      <c r="BE158" s="161">
        <f t="shared" si="14"/>
        <v>0</v>
      </c>
      <c r="BF158" s="161">
        <f t="shared" si="15"/>
        <v>0</v>
      </c>
      <c r="BG158" s="161">
        <f t="shared" si="16"/>
        <v>0</v>
      </c>
      <c r="BH158" s="161">
        <f t="shared" si="17"/>
        <v>0</v>
      </c>
      <c r="BI158" s="161">
        <f t="shared" si="18"/>
        <v>0</v>
      </c>
      <c r="BJ158" s="14" t="s">
        <v>166</v>
      </c>
      <c r="BK158" s="161">
        <f t="shared" si="19"/>
        <v>0</v>
      </c>
      <c r="BL158" s="14" t="s">
        <v>165</v>
      </c>
      <c r="BM158" s="160" t="s">
        <v>225</v>
      </c>
    </row>
    <row r="159" spans="1:65" s="2" customFormat="1" ht="24.2" customHeight="1">
      <c r="A159" s="29"/>
      <c r="B159" s="147"/>
      <c r="C159" s="148" t="s">
        <v>226</v>
      </c>
      <c r="D159" s="148" t="s">
        <v>161</v>
      </c>
      <c r="E159" s="149" t="s">
        <v>227</v>
      </c>
      <c r="F159" s="150" t="s">
        <v>228</v>
      </c>
      <c r="G159" s="151" t="s">
        <v>164</v>
      </c>
      <c r="H159" s="152">
        <v>358.32600000000002</v>
      </c>
      <c r="I159" s="153"/>
      <c r="J159" s="154">
        <f t="shared" si="10"/>
        <v>0</v>
      </c>
      <c r="K159" s="155"/>
      <c r="L159" s="30"/>
      <c r="M159" s="156" t="s">
        <v>1</v>
      </c>
      <c r="N159" s="157" t="s">
        <v>40</v>
      </c>
      <c r="O159" s="58"/>
      <c r="P159" s="158">
        <f t="shared" si="11"/>
        <v>0</v>
      </c>
      <c r="Q159" s="158">
        <v>3.3999999999999998E-3</v>
      </c>
      <c r="R159" s="158">
        <f t="shared" si="12"/>
        <v>1.2183084</v>
      </c>
      <c r="S159" s="158">
        <v>0</v>
      </c>
      <c r="T159" s="159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165</v>
      </c>
      <c r="AT159" s="160" t="s">
        <v>161</v>
      </c>
      <c r="AU159" s="160" t="s">
        <v>166</v>
      </c>
      <c r="AY159" s="14" t="s">
        <v>158</v>
      </c>
      <c r="BE159" s="161">
        <f t="shared" si="14"/>
        <v>0</v>
      </c>
      <c r="BF159" s="161">
        <f t="shared" si="15"/>
        <v>0</v>
      </c>
      <c r="BG159" s="161">
        <f t="shared" si="16"/>
        <v>0</v>
      </c>
      <c r="BH159" s="161">
        <f t="shared" si="17"/>
        <v>0</v>
      </c>
      <c r="BI159" s="161">
        <f t="shared" si="18"/>
        <v>0</v>
      </c>
      <c r="BJ159" s="14" t="s">
        <v>166</v>
      </c>
      <c r="BK159" s="161">
        <f t="shared" si="19"/>
        <v>0</v>
      </c>
      <c r="BL159" s="14" t="s">
        <v>165</v>
      </c>
      <c r="BM159" s="160" t="s">
        <v>229</v>
      </c>
    </row>
    <row r="160" spans="1:65" s="2" customFormat="1" ht="37.9" customHeight="1">
      <c r="A160" s="29"/>
      <c r="B160" s="147"/>
      <c r="C160" s="148" t="s">
        <v>205</v>
      </c>
      <c r="D160" s="148" t="s">
        <v>161</v>
      </c>
      <c r="E160" s="149" t="s">
        <v>230</v>
      </c>
      <c r="F160" s="150" t="s">
        <v>231</v>
      </c>
      <c r="G160" s="151" t="s">
        <v>164</v>
      </c>
      <c r="H160" s="152">
        <v>313.89600000000002</v>
      </c>
      <c r="I160" s="153"/>
      <c r="J160" s="154">
        <f t="shared" si="10"/>
        <v>0</v>
      </c>
      <c r="K160" s="155"/>
      <c r="L160" s="30"/>
      <c r="M160" s="156" t="s">
        <v>1</v>
      </c>
      <c r="N160" s="157" t="s">
        <v>40</v>
      </c>
      <c r="O160" s="58"/>
      <c r="P160" s="158">
        <f t="shared" si="11"/>
        <v>0</v>
      </c>
      <c r="Q160" s="158">
        <v>7.1599999999999997E-3</v>
      </c>
      <c r="R160" s="158">
        <f t="shared" si="12"/>
        <v>2.2474953599999998</v>
      </c>
      <c r="S160" s="158">
        <v>0</v>
      </c>
      <c r="T160" s="159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165</v>
      </c>
      <c r="AT160" s="160" t="s">
        <v>161</v>
      </c>
      <c r="AU160" s="160" t="s">
        <v>166</v>
      </c>
      <c r="AY160" s="14" t="s">
        <v>158</v>
      </c>
      <c r="BE160" s="161">
        <f t="shared" si="14"/>
        <v>0</v>
      </c>
      <c r="BF160" s="161">
        <f t="shared" si="15"/>
        <v>0</v>
      </c>
      <c r="BG160" s="161">
        <f t="shared" si="16"/>
        <v>0</v>
      </c>
      <c r="BH160" s="161">
        <f t="shared" si="17"/>
        <v>0</v>
      </c>
      <c r="BI160" s="161">
        <f t="shared" si="18"/>
        <v>0</v>
      </c>
      <c r="BJ160" s="14" t="s">
        <v>166</v>
      </c>
      <c r="BK160" s="161">
        <f t="shared" si="19"/>
        <v>0</v>
      </c>
      <c r="BL160" s="14" t="s">
        <v>165</v>
      </c>
      <c r="BM160" s="160" t="s">
        <v>232</v>
      </c>
    </row>
    <row r="161" spans="1:65" s="2" customFormat="1" ht="37.9" customHeight="1">
      <c r="A161" s="29"/>
      <c r="B161" s="147"/>
      <c r="C161" s="148" t="s">
        <v>233</v>
      </c>
      <c r="D161" s="148" t="s">
        <v>161</v>
      </c>
      <c r="E161" s="149" t="s">
        <v>234</v>
      </c>
      <c r="F161" s="150" t="s">
        <v>235</v>
      </c>
      <c r="G161" s="151" t="s">
        <v>164</v>
      </c>
      <c r="H161" s="152">
        <v>44.43</v>
      </c>
      <c r="I161" s="153"/>
      <c r="J161" s="154">
        <f t="shared" si="10"/>
        <v>0</v>
      </c>
      <c r="K161" s="155"/>
      <c r="L161" s="30"/>
      <c r="M161" s="156" t="s">
        <v>1</v>
      </c>
      <c r="N161" s="157" t="s">
        <v>40</v>
      </c>
      <c r="O161" s="58"/>
      <c r="P161" s="158">
        <f t="shared" si="11"/>
        <v>0</v>
      </c>
      <c r="Q161" s="158">
        <v>8.6800000000000002E-3</v>
      </c>
      <c r="R161" s="158">
        <f t="shared" si="12"/>
        <v>0.38565240000000001</v>
      </c>
      <c r="S161" s="158">
        <v>0</v>
      </c>
      <c r="T161" s="159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165</v>
      </c>
      <c r="AT161" s="160" t="s">
        <v>161</v>
      </c>
      <c r="AU161" s="160" t="s">
        <v>166</v>
      </c>
      <c r="AY161" s="14" t="s">
        <v>158</v>
      </c>
      <c r="BE161" s="161">
        <f t="shared" si="14"/>
        <v>0</v>
      </c>
      <c r="BF161" s="161">
        <f t="shared" si="15"/>
        <v>0</v>
      </c>
      <c r="BG161" s="161">
        <f t="shared" si="16"/>
        <v>0</v>
      </c>
      <c r="BH161" s="161">
        <f t="shared" si="17"/>
        <v>0</v>
      </c>
      <c r="BI161" s="161">
        <f t="shared" si="18"/>
        <v>0</v>
      </c>
      <c r="BJ161" s="14" t="s">
        <v>166</v>
      </c>
      <c r="BK161" s="161">
        <f t="shared" si="19"/>
        <v>0</v>
      </c>
      <c r="BL161" s="14" t="s">
        <v>165</v>
      </c>
      <c r="BM161" s="160" t="s">
        <v>236</v>
      </c>
    </row>
    <row r="162" spans="1:65" s="2" customFormat="1" ht="24.2" customHeight="1">
      <c r="A162" s="29"/>
      <c r="B162" s="147"/>
      <c r="C162" s="148" t="s">
        <v>209</v>
      </c>
      <c r="D162" s="148" t="s">
        <v>161</v>
      </c>
      <c r="E162" s="149" t="s">
        <v>237</v>
      </c>
      <c r="F162" s="150" t="s">
        <v>238</v>
      </c>
      <c r="G162" s="151" t="s">
        <v>164</v>
      </c>
      <c r="H162" s="152">
        <v>46.128</v>
      </c>
      <c r="I162" s="153"/>
      <c r="J162" s="154">
        <f t="shared" si="10"/>
        <v>0</v>
      </c>
      <c r="K162" s="155"/>
      <c r="L162" s="30"/>
      <c r="M162" s="156" t="s">
        <v>1</v>
      </c>
      <c r="N162" s="157" t="s">
        <v>40</v>
      </c>
      <c r="O162" s="58"/>
      <c r="P162" s="158">
        <f t="shared" si="11"/>
        <v>0</v>
      </c>
      <c r="Q162" s="158">
        <v>1.8319999999999999E-2</v>
      </c>
      <c r="R162" s="158">
        <f t="shared" si="12"/>
        <v>0.84506495999999998</v>
      </c>
      <c r="S162" s="158">
        <v>0</v>
      </c>
      <c r="T162" s="159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165</v>
      </c>
      <c r="AT162" s="160" t="s">
        <v>161</v>
      </c>
      <c r="AU162" s="160" t="s">
        <v>166</v>
      </c>
      <c r="AY162" s="14" t="s">
        <v>158</v>
      </c>
      <c r="BE162" s="161">
        <f t="shared" si="14"/>
        <v>0</v>
      </c>
      <c r="BF162" s="161">
        <f t="shared" si="15"/>
        <v>0</v>
      </c>
      <c r="BG162" s="161">
        <f t="shared" si="16"/>
        <v>0</v>
      </c>
      <c r="BH162" s="161">
        <f t="shared" si="17"/>
        <v>0</v>
      </c>
      <c r="BI162" s="161">
        <f t="shared" si="18"/>
        <v>0</v>
      </c>
      <c r="BJ162" s="14" t="s">
        <v>166</v>
      </c>
      <c r="BK162" s="161">
        <f t="shared" si="19"/>
        <v>0</v>
      </c>
      <c r="BL162" s="14" t="s">
        <v>165</v>
      </c>
      <c r="BM162" s="160" t="s">
        <v>239</v>
      </c>
    </row>
    <row r="163" spans="1:65" s="2" customFormat="1" ht="24.2" customHeight="1">
      <c r="A163" s="29"/>
      <c r="B163" s="147"/>
      <c r="C163" s="148" t="s">
        <v>240</v>
      </c>
      <c r="D163" s="148" t="s">
        <v>161</v>
      </c>
      <c r="E163" s="149" t="s">
        <v>241</v>
      </c>
      <c r="F163" s="150" t="s">
        <v>242</v>
      </c>
      <c r="G163" s="151" t="s">
        <v>164</v>
      </c>
      <c r="H163" s="152">
        <v>7</v>
      </c>
      <c r="I163" s="153"/>
      <c r="J163" s="154">
        <f t="shared" si="10"/>
        <v>0</v>
      </c>
      <c r="K163" s="155"/>
      <c r="L163" s="30"/>
      <c r="M163" s="156" t="s">
        <v>1</v>
      </c>
      <c r="N163" s="157" t="s">
        <v>40</v>
      </c>
      <c r="O163" s="58"/>
      <c r="P163" s="158">
        <f t="shared" si="11"/>
        <v>0</v>
      </c>
      <c r="Q163" s="158">
        <v>1.736E-2</v>
      </c>
      <c r="R163" s="158">
        <f t="shared" si="12"/>
        <v>0.12152</v>
      </c>
      <c r="S163" s="158">
        <v>0</v>
      </c>
      <c r="T163" s="159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165</v>
      </c>
      <c r="AT163" s="160" t="s">
        <v>161</v>
      </c>
      <c r="AU163" s="160" t="s">
        <v>166</v>
      </c>
      <c r="AY163" s="14" t="s">
        <v>158</v>
      </c>
      <c r="BE163" s="161">
        <f t="shared" si="14"/>
        <v>0</v>
      </c>
      <c r="BF163" s="161">
        <f t="shared" si="15"/>
        <v>0</v>
      </c>
      <c r="BG163" s="161">
        <f t="shared" si="16"/>
        <v>0</v>
      </c>
      <c r="BH163" s="161">
        <f t="shared" si="17"/>
        <v>0</v>
      </c>
      <c r="BI163" s="161">
        <f t="shared" si="18"/>
        <v>0</v>
      </c>
      <c r="BJ163" s="14" t="s">
        <v>166</v>
      </c>
      <c r="BK163" s="161">
        <f t="shared" si="19"/>
        <v>0</v>
      </c>
      <c r="BL163" s="14" t="s">
        <v>165</v>
      </c>
      <c r="BM163" s="160" t="s">
        <v>243</v>
      </c>
    </row>
    <row r="164" spans="1:65" s="2" customFormat="1" ht="21.75" customHeight="1">
      <c r="A164" s="29"/>
      <c r="B164" s="147"/>
      <c r="C164" s="148" t="s">
        <v>7</v>
      </c>
      <c r="D164" s="148" t="s">
        <v>161</v>
      </c>
      <c r="E164" s="149" t="s">
        <v>244</v>
      </c>
      <c r="F164" s="150" t="s">
        <v>245</v>
      </c>
      <c r="G164" s="151" t="s">
        <v>182</v>
      </c>
      <c r="H164" s="152">
        <v>4.8570000000000002</v>
      </c>
      <c r="I164" s="153"/>
      <c r="J164" s="154">
        <f t="shared" si="10"/>
        <v>0</v>
      </c>
      <c r="K164" s="155"/>
      <c r="L164" s="30"/>
      <c r="M164" s="156" t="s">
        <v>1</v>
      </c>
      <c r="N164" s="157" t="s">
        <v>40</v>
      </c>
      <c r="O164" s="58"/>
      <c r="P164" s="158">
        <f t="shared" si="11"/>
        <v>0</v>
      </c>
      <c r="Q164" s="158">
        <v>2.3793099999999998</v>
      </c>
      <c r="R164" s="158">
        <f t="shared" si="12"/>
        <v>11.55630867</v>
      </c>
      <c r="S164" s="158">
        <v>0</v>
      </c>
      <c r="T164" s="159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165</v>
      </c>
      <c r="AT164" s="160" t="s">
        <v>161</v>
      </c>
      <c r="AU164" s="160" t="s">
        <v>166</v>
      </c>
      <c r="AY164" s="14" t="s">
        <v>158</v>
      </c>
      <c r="BE164" s="161">
        <f t="shared" si="14"/>
        <v>0</v>
      </c>
      <c r="BF164" s="161">
        <f t="shared" si="15"/>
        <v>0</v>
      </c>
      <c r="BG164" s="161">
        <f t="shared" si="16"/>
        <v>0</v>
      </c>
      <c r="BH164" s="161">
        <f t="shared" si="17"/>
        <v>0</v>
      </c>
      <c r="BI164" s="161">
        <f t="shared" si="18"/>
        <v>0</v>
      </c>
      <c r="BJ164" s="14" t="s">
        <v>166</v>
      </c>
      <c r="BK164" s="161">
        <f t="shared" si="19"/>
        <v>0</v>
      </c>
      <c r="BL164" s="14" t="s">
        <v>165</v>
      </c>
      <c r="BM164" s="160" t="s">
        <v>246</v>
      </c>
    </row>
    <row r="165" spans="1:65" s="2" customFormat="1" ht="21.75" customHeight="1">
      <c r="A165" s="29"/>
      <c r="B165" s="147"/>
      <c r="C165" s="148" t="s">
        <v>247</v>
      </c>
      <c r="D165" s="148" t="s">
        <v>161</v>
      </c>
      <c r="E165" s="149" t="s">
        <v>248</v>
      </c>
      <c r="F165" s="150" t="s">
        <v>249</v>
      </c>
      <c r="G165" s="151" t="s">
        <v>182</v>
      </c>
      <c r="H165" s="152">
        <v>9.7129999999999992</v>
      </c>
      <c r="I165" s="153"/>
      <c r="J165" s="154">
        <f t="shared" si="10"/>
        <v>0</v>
      </c>
      <c r="K165" s="155"/>
      <c r="L165" s="30"/>
      <c r="M165" s="156" t="s">
        <v>1</v>
      </c>
      <c r="N165" s="157" t="s">
        <v>40</v>
      </c>
      <c r="O165" s="58"/>
      <c r="P165" s="158">
        <f t="shared" si="11"/>
        <v>0</v>
      </c>
      <c r="Q165" s="158">
        <v>2.4542099999999998</v>
      </c>
      <c r="R165" s="158">
        <f t="shared" si="12"/>
        <v>23.837741729999998</v>
      </c>
      <c r="S165" s="158">
        <v>0</v>
      </c>
      <c r="T165" s="159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0" t="s">
        <v>165</v>
      </c>
      <c r="AT165" s="160" t="s">
        <v>161</v>
      </c>
      <c r="AU165" s="160" t="s">
        <v>166</v>
      </c>
      <c r="AY165" s="14" t="s">
        <v>158</v>
      </c>
      <c r="BE165" s="161">
        <f t="shared" si="14"/>
        <v>0</v>
      </c>
      <c r="BF165" s="161">
        <f t="shared" si="15"/>
        <v>0</v>
      </c>
      <c r="BG165" s="161">
        <f t="shared" si="16"/>
        <v>0</v>
      </c>
      <c r="BH165" s="161">
        <f t="shared" si="17"/>
        <v>0</v>
      </c>
      <c r="BI165" s="161">
        <f t="shared" si="18"/>
        <v>0</v>
      </c>
      <c r="BJ165" s="14" t="s">
        <v>166</v>
      </c>
      <c r="BK165" s="161">
        <f t="shared" si="19"/>
        <v>0</v>
      </c>
      <c r="BL165" s="14" t="s">
        <v>165</v>
      </c>
      <c r="BM165" s="160" t="s">
        <v>250</v>
      </c>
    </row>
    <row r="166" spans="1:65" s="2" customFormat="1" ht="24.2" customHeight="1">
      <c r="A166" s="29"/>
      <c r="B166" s="147"/>
      <c r="C166" s="148" t="s">
        <v>215</v>
      </c>
      <c r="D166" s="148" t="s">
        <v>161</v>
      </c>
      <c r="E166" s="149" t="s">
        <v>251</v>
      </c>
      <c r="F166" s="150" t="s">
        <v>252</v>
      </c>
      <c r="G166" s="151" t="s">
        <v>182</v>
      </c>
      <c r="H166" s="152">
        <v>97.33</v>
      </c>
      <c r="I166" s="153"/>
      <c r="J166" s="154">
        <f t="shared" si="10"/>
        <v>0</v>
      </c>
      <c r="K166" s="155"/>
      <c r="L166" s="30"/>
      <c r="M166" s="156" t="s">
        <v>1</v>
      </c>
      <c r="N166" s="157" t="s">
        <v>40</v>
      </c>
      <c r="O166" s="58"/>
      <c r="P166" s="158">
        <f t="shared" si="11"/>
        <v>0</v>
      </c>
      <c r="Q166" s="158">
        <v>0</v>
      </c>
      <c r="R166" s="158">
        <f t="shared" si="12"/>
        <v>0</v>
      </c>
      <c r="S166" s="158">
        <v>0</v>
      </c>
      <c r="T166" s="159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165</v>
      </c>
      <c r="AT166" s="160" t="s">
        <v>161</v>
      </c>
      <c r="AU166" s="160" t="s">
        <v>166</v>
      </c>
      <c r="AY166" s="14" t="s">
        <v>158</v>
      </c>
      <c r="BE166" s="161">
        <f t="shared" si="14"/>
        <v>0</v>
      </c>
      <c r="BF166" s="161">
        <f t="shared" si="15"/>
        <v>0</v>
      </c>
      <c r="BG166" s="161">
        <f t="shared" si="16"/>
        <v>0</v>
      </c>
      <c r="BH166" s="161">
        <f t="shared" si="17"/>
        <v>0</v>
      </c>
      <c r="BI166" s="161">
        <f t="shared" si="18"/>
        <v>0</v>
      </c>
      <c r="BJ166" s="14" t="s">
        <v>166</v>
      </c>
      <c r="BK166" s="161">
        <f t="shared" si="19"/>
        <v>0</v>
      </c>
      <c r="BL166" s="14" t="s">
        <v>165</v>
      </c>
      <c r="BM166" s="160" t="s">
        <v>253</v>
      </c>
    </row>
    <row r="167" spans="1:65" s="2" customFormat="1" ht="24.2" customHeight="1">
      <c r="A167" s="29"/>
      <c r="B167" s="147"/>
      <c r="C167" s="148" t="s">
        <v>254</v>
      </c>
      <c r="D167" s="148" t="s">
        <v>161</v>
      </c>
      <c r="E167" s="149" t="s">
        <v>255</v>
      </c>
      <c r="F167" s="150" t="s">
        <v>256</v>
      </c>
      <c r="G167" s="151" t="s">
        <v>182</v>
      </c>
      <c r="H167" s="152">
        <v>9.7129999999999992</v>
      </c>
      <c r="I167" s="153"/>
      <c r="J167" s="154">
        <f t="shared" si="10"/>
        <v>0</v>
      </c>
      <c r="K167" s="155"/>
      <c r="L167" s="30"/>
      <c r="M167" s="156" t="s">
        <v>1</v>
      </c>
      <c r="N167" s="157" t="s">
        <v>40</v>
      </c>
      <c r="O167" s="58"/>
      <c r="P167" s="158">
        <f t="shared" si="11"/>
        <v>0</v>
      </c>
      <c r="Q167" s="158">
        <v>0</v>
      </c>
      <c r="R167" s="158">
        <f t="shared" si="12"/>
        <v>0</v>
      </c>
      <c r="S167" s="158">
        <v>0</v>
      </c>
      <c r="T167" s="159">
        <f t="shared" si="1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0" t="s">
        <v>165</v>
      </c>
      <c r="AT167" s="160" t="s">
        <v>161</v>
      </c>
      <c r="AU167" s="160" t="s">
        <v>166</v>
      </c>
      <c r="AY167" s="14" t="s">
        <v>158</v>
      </c>
      <c r="BE167" s="161">
        <f t="shared" si="14"/>
        <v>0</v>
      </c>
      <c r="BF167" s="161">
        <f t="shared" si="15"/>
        <v>0</v>
      </c>
      <c r="BG167" s="161">
        <f t="shared" si="16"/>
        <v>0</v>
      </c>
      <c r="BH167" s="161">
        <f t="shared" si="17"/>
        <v>0</v>
      </c>
      <c r="BI167" s="161">
        <f t="shared" si="18"/>
        <v>0</v>
      </c>
      <c r="BJ167" s="14" t="s">
        <v>166</v>
      </c>
      <c r="BK167" s="161">
        <f t="shared" si="19"/>
        <v>0</v>
      </c>
      <c r="BL167" s="14" t="s">
        <v>165</v>
      </c>
      <c r="BM167" s="160" t="s">
        <v>257</v>
      </c>
    </row>
    <row r="168" spans="1:65" s="2" customFormat="1" ht="24.2" customHeight="1">
      <c r="A168" s="29"/>
      <c r="B168" s="147"/>
      <c r="C168" s="148" t="s">
        <v>218</v>
      </c>
      <c r="D168" s="148" t="s">
        <v>161</v>
      </c>
      <c r="E168" s="149" t="s">
        <v>258</v>
      </c>
      <c r="F168" s="150" t="s">
        <v>259</v>
      </c>
      <c r="G168" s="151" t="s">
        <v>164</v>
      </c>
      <c r="H168" s="152">
        <v>97.13</v>
      </c>
      <c r="I168" s="153"/>
      <c r="J168" s="154">
        <f t="shared" si="10"/>
        <v>0</v>
      </c>
      <c r="K168" s="155"/>
      <c r="L168" s="30"/>
      <c r="M168" s="156" t="s">
        <v>1</v>
      </c>
      <c r="N168" s="157" t="s">
        <v>40</v>
      </c>
      <c r="O168" s="58"/>
      <c r="P168" s="158">
        <f t="shared" si="11"/>
        <v>0</v>
      </c>
      <c r="Q168" s="158">
        <v>1.8699999999999999E-3</v>
      </c>
      <c r="R168" s="158">
        <f t="shared" si="12"/>
        <v>0.18163309999999999</v>
      </c>
      <c r="S168" s="158">
        <v>0</v>
      </c>
      <c r="T168" s="159">
        <f t="shared" si="1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0" t="s">
        <v>165</v>
      </c>
      <c r="AT168" s="160" t="s">
        <v>161</v>
      </c>
      <c r="AU168" s="160" t="s">
        <v>166</v>
      </c>
      <c r="AY168" s="14" t="s">
        <v>158</v>
      </c>
      <c r="BE168" s="161">
        <f t="shared" si="14"/>
        <v>0</v>
      </c>
      <c r="BF168" s="161">
        <f t="shared" si="15"/>
        <v>0</v>
      </c>
      <c r="BG168" s="161">
        <f t="shared" si="16"/>
        <v>0</v>
      </c>
      <c r="BH168" s="161">
        <f t="shared" si="17"/>
        <v>0</v>
      </c>
      <c r="BI168" s="161">
        <f t="shared" si="18"/>
        <v>0</v>
      </c>
      <c r="BJ168" s="14" t="s">
        <v>166</v>
      </c>
      <c r="BK168" s="161">
        <f t="shared" si="19"/>
        <v>0</v>
      </c>
      <c r="BL168" s="14" t="s">
        <v>165</v>
      </c>
      <c r="BM168" s="160" t="s">
        <v>260</v>
      </c>
    </row>
    <row r="169" spans="1:65" s="2" customFormat="1" ht="24.2" customHeight="1">
      <c r="A169" s="29"/>
      <c r="B169" s="147"/>
      <c r="C169" s="148" t="s">
        <v>261</v>
      </c>
      <c r="D169" s="148" t="s">
        <v>161</v>
      </c>
      <c r="E169" s="149" t="s">
        <v>262</v>
      </c>
      <c r="F169" s="150" t="s">
        <v>263</v>
      </c>
      <c r="G169" s="151" t="s">
        <v>190</v>
      </c>
      <c r="H169" s="152">
        <v>26</v>
      </c>
      <c r="I169" s="153"/>
      <c r="J169" s="154">
        <f t="shared" si="10"/>
        <v>0</v>
      </c>
      <c r="K169" s="155"/>
      <c r="L169" s="30"/>
      <c r="M169" s="156" t="s">
        <v>1</v>
      </c>
      <c r="N169" s="157" t="s">
        <v>40</v>
      </c>
      <c r="O169" s="58"/>
      <c r="P169" s="158">
        <f t="shared" si="11"/>
        <v>0</v>
      </c>
      <c r="Q169" s="158">
        <v>3.0400000000000002E-3</v>
      </c>
      <c r="R169" s="158">
        <f t="shared" si="12"/>
        <v>7.9039999999999999E-2</v>
      </c>
      <c r="S169" s="158">
        <v>0</v>
      </c>
      <c r="T169" s="159">
        <f t="shared" si="1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0" t="s">
        <v>165</v>
      </c>
      <c r="AT169" s="160" t="s">
        <v>161</v>
      </c>
      <c r="AU169" s="160" t="s">
        <v>166</v>
      </c>
      <c r="AY169" s="14" t="s">
        <v>158</v>
      </c>
      <c r="BE169" s="161">
        <f t="shared" si="14"/>
        <v>0</v>
      </c>
      <c r="BF169" s="161">
        <f t="shared" si="15"/>
        <v>0</v>
      </c>
      <c r="BG169" s="161">
        <f t="shared" si="16"/>
        <v>0</v>
      </c>
      <c r="BH169" s="161">
        <f t="shared" si="17"/>
        <v>0</v>
      </c>
      <c r="BI169" s="161">
        <f t="shared" si="18"/>
        <v>0</v>
      </c>
      <c r="BJ169" s="14" t="s">
        <v>166</v>
      </c>
      <c r="BK169" s="161">
        <f t="shared" si="19"/>
        <v>0</v>
      </c>
      <c r="BL169" s="14" t="s">
        <v>165</v>
      </c>
      <c r="BM169" s="160" t="s">
        <v>264</v>
      </c>
    </row>
    <row r="170" spans="1:65" s="2" customFormat="1" ht="21.75" customHeight="1">
      <c r="A170" s="29"/>
      <c r="B170" s="147"/>
      <c r="C170" s="162" t="s">
        <v>222</v>
      </c>
      <c r="D170" s="162" t="s">
        <v>193</v>
      </c>
      <c r="E170" s="163" t="s">
        <v>265</v>
      </c>
      <c r="F170" s="164" t="s">
        <v>266</v>
      </c>
      <c r="G170" s="165" t="s">
        <v>190</v>
      </c>
      <c r="H170" s="166">
        <v>1</v>
      </c>
      <c r="I170" s="167"/>
      <c r="J170" s="168">
        <f t="shared" si="10"/>
        <v>0</v>
      </c>
      <c r="K170" s="169"/>
      <c r="L170" s="170"/>
      <c r="M170" s="171" t="s">
        <v>1</v>
      </c>
      <c r="N170" s="172" t="s">
        <v>40</v>
      </c>
      <c r="O170" s="58"/>
      <c r="P170" s="158">
        <f t="shared" si="11"/>
        <v>0</v>
      </c>
      <c r="Q170" s="158">
        <v>1.4999999999999999E-2</v>
      </c>
      <c r="R170" s="158">
        <f t="shared" si="12"/>
        <v>1.4999999999999999E-2</v>
      </c>
      <c r="S170" s="158">
        <v>0</v>
      </c>
      <c r="T170" s="159">
        <f t="shared" si="1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0" t="s">
        <v>191</v>
      </c>
      <c r="AT170" s="160" t="s">
        <v>193</v>
      </c>
      <c r="AU170" s="160" t="s">
        <v>166</v>
      </c>
      <c r="AY170" s="14" t="s">
        <v>158</v>
      </c>
      <c r="BE170" s="161">
        <f t="shared" si="14"/>
        <v>0</v>
      </c>
      <c r="BF170" s="161">
        <f t="shared" si="15"/>
        <v>0</v>
      </c>
      <c r="BG170" s="161">
        <f t="shared" si="16"/>
        <v>0</v>
      </c>
      <c r="BH170" s="161">
        <f t="shared" si="17"/>
        <v>0</v>
      </c>
      <c r="BI170" s="161">
        <f t="shared" si="18"/>
        <v>0</v>
      </c>
      <c r="BJ170" s="14" t="s">
        <v>166</v>
      </c>
      <c r="BK170" s="161">
        <f t="shared" si="19"/>
        <v>0</v>
      </c>
      <c r="BL170" s="14" t="s">
        <v>165</v>
      </c>
      <c r="BM170" s="160" t="s">
        <v>267</v>
      </c>
    </row>
    <row r="171" spans="1:65" s="2" customFormat="1" ht="21.75" customHeight="1">
      <c r="A171" s="29"/>
      <c r="B171" s="147"/>
      <c r="C171" s="162" t="s">
        <v>268</v>
      </c>
      <c r="D171" s="162" t="s">
        <v>193</v>
      </c>
      <c r="E171" s="163" t="s">
        <v>269</v>
      </c>
      <c r="F171" s="164" t="s">
        <v>270</v>
      </c>
      <c r="G171" s="165" t="s">
        <v>190</v>
      </c>
      <c r="H171" s="166">
        <v>2</v>
      </c>
      <c r="I171" s="167"/>
      <c r="J171" s="168">
        <f t="shared" si="10"/>
        <v>0</v>
      </c>
      <c r="K171" s="169"/>
      <c r="L171" s="170"/>
      <c r="M171" s="171" t="s">
        <v>1</v>
      </c>
      <c r="N171" s="172" t="s">
        <v>40</v>
      </c>
      <c r="O171" s="58"/>
      <c r="P171" s="158">
        <f t="shared" si="11"/>
        <v>0</v>
      </c>
      <c r="Q171" s="158">
        <v>1.7000000000000001E-2</v>
      </c>
      <c r="R171" s="158">
        <f t="shared" si="12"/>
        <v>3.4000000000000002E-2</v>
      </c>
      <c r="S171" s="158">
        <v>0</v>
      </c>
      <c r="T171" s="159">
        <f t="shared" si="1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0" t="s">
        <v>191</v>
      </c>
      <c r="AT171" s="160" t="s">
        <v>193</v>
      </c>
      <c r="AU171" s="160" t="s">
        <v>166</v>
      </c>
      <c r="AY171" s="14" t="s">
        <v>158</v>
      </c>
      <c r="BE171" s="161">
        <f t="shared" si="14"/>
        <v>0</v>
      </c>
      <c r="BF171" s="161">
        <f t="shared" si="15"/>
        <v>0</v>
      </c>
      <c r="BG171" s="161">
        <f t="shared" si="16"/>
        <v>0</v>
      </c>
      <c r="BH171" s="161">
        <f t="shared" si="17"/>
        <v>0</v>
      </c>
      <c r="BI171" s="161">
        <f t="shared" si="18"/>
        <v>0</v>
      </c>
      <c r="BJ171" s="14" t="s">
        <v>166</v>
      </c>
      <c r="BK171" s="161">
        <f t="shared" si="19"/>
        <v>0</v>
      </c>
      <c r="BL171" s="14" t="s">
        <v>165</v>
      </c>
      <c r="BM171" s="160" t="s">
        <v>271</v>
      </c>
    </row>
    <row r="172" spans="1:65" s="2" customFormat="1" ht="21.75" customHeight="1">
      <c r="A172" s="29"/>
      <c r="B172" s="147"/>
      <c r="C172" s="162" t="s">
        <v>225</v>
      </c>
      <c r="D172" s="162" t="s">
        <v>193</v>
      </c>
      <c r="E172" s="163" t="s">
        <v>272</v>
      </c>
      <c r="F172" s="164" t="s">
        <v>273</v>
      </c>
      <c r="G172" s="165" t="s">
        <v>190</v>
      </c>
      <c r="H172" s="166">
        <v>14</v>
      </c>
      <c r="I172" s="167"/>
      <c r="J172" s="168">
        <f t="shared" si="10"/>
        <v>0</v>
      </c>
      <c r="K172" s="169"/>
      <c r="L172" s="170"/>
      <c r="M172" s="171" t="s">
        <v>1</v>
      </c>
      <c r="N172" s="172" t="s">
        <v>40</v>
      </c>
      <c r="O172" s="58"/>
      <c r="P172" s="158">
        <f t="shared" si="11"/>
        <v>0</v>
      </c>
      <c r="Q172" s="158">
        <v>1.9E-2</v>
      </c>
      <c r="R172" s="158">
        <f t="shared" si="12"/>
        <v>0.26600000000000001</v>
      </c>
      <c r="S172" s="158">
        <v>0</v>
      </c>
      <c r="T172" s="159">
        <f t="shared" si="1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0" t="s">
        <v>191</v>
      </c>
      <c r="AT172" s="160" t="s">
        <v>193</v>
      </c>
      <c r="AU172" s="160" t="s">
        <v>166</v>
      </c>
      <c r="AY172" s="14" t="s">
        <v>158</v>
      </c>
      <c r="BE172" s="161">
        <f t="shared" si="14"/>
        <v>0</v>
      </c>
      <c r="BF172" s="161">
        <f t="shared" si="15"/>
        <v>0</v>
      </c>
      <c r="BG172" s="161">
        <f t="shared" si="16"/>
        <v>0</v>
      </c>
      <c r="BH172" s="161">
        <f t="shared" si="17"/>
        <v>0</v>
      </c>
      <c r="BI172" s="161">
        <f t="shared" si="18"/>
        <v>0</v>
      </c>
      <c r="BJ172" s="14" t="s">
        <v>166</v>
      </c>
      <c r="BK172" s="161">
        <f t="shared" si="19"/>
        <v>0</v>
      </c>
      <c r="BL172" s="14" t="s">
        <v>165</v>
      </c>
      <c r="BM172" s="160" t="s">
        <v>274</v>
      </c>
    </row>
    <row r="173" spans="1:65" s="2" customFormat="1" ht="21.75" customHeight="1">
      <c r="A173" s="29"/>
      <c r="B173" s="147"/>
      <c r="C173" s="162" t="s">
        <v>275</v>
      </c>
      <c r="D173" s="162" t="s">
        <v>193</v>
      </c>
      <c r="E173" s="163" t="s">
        <v>276</v>
      </c>
      <c r="F173" s="164" t="s">
        <v>277</v>
      </c>
      <c r="G173" s="165" t="s">
        <v>190</v>
      </c>
      <c r="H173" s="166">
        <v>7</v>
      </c>
      <c r="I173" s="167"/>
      <c r="J173" s="168">
        <f t="shared" si="10"/>
        <v>0</v>
      </c>
      <c r="K173" s="169"/>
      <c r="L173" s="170"/>
      <c r="M173" s="171" t="s">
        <v>1</v>
      </c>
      <c r="N173" s="172" t="s">
        <v>40</v>
      </c>
      <c r="O173" s="58"/>
      <c r="P173" s="158">
        <f t="shared" si="11"/>
        <v>0</v>
      </c>
      <c r="Q173" s="158">
        <v>2.1000000000000001E-2</v>
      </c>
      <c r="R173" s="158">
        <f t="shared" si="12"/>
        <v>0.14700000000000002</v>
      </c>
      <c r="S173" s="158">
        <v>0</v>
      </c>
      <c r="T173" s="159">
        <f t="shared" si="1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0" t="s">
        <v>191</v>
      </c>
      <c r="AT173" s="160" t="s">
        <v>193</v>
      </c>
      <c r="AU173" s="160" t="s">
        <v>166</v>
      </c>
      <c r="AY173" s="14" t="s">
        <v>158</v>
      </c>
      <c r="BE173" s="161">
        <f t="shared" si="14"/>
        <v>0</v>
      </c>
      <c r="BF173" s="161">
        <f t="shared" si="15"/>
        <v>0</v>
      </c>
      <c r="BG173" s="161">
        <f t="shared" si="16"/>
        <v>0</v>
      </c>
      <c r="BH173" s="161">
        <f t="shared" si="17"/>
        <v>0</v>
      </c>
      <c r="BI173" s="161">
        <f t="shared" si="18"/>
        <v>0</v>
      </c>
      <c r="BJ173" s="14" t="s">
        <v>166</v>
      </c>
      <c r="BK173" s="161">
        <f t="shared" si="19"/>
        <v>0</v>
      </c>
      <c r="BL173" s="14" t="s">
        <v>165</v>
      </c>
      <c r="BM173" s="160" t="s">
        <v>278</v>
      </c>
    </row>
    <row r="174" spans="1:65" s="2" customFormat="1" ht="21.75" customHeight="1">
      <c r="A174" s="29"/>
      <c r="B174" s="147"/>
      <c r="C174" s="162" t="s">
        <v>229</v>
      </c>
      <c r="D174" s="162" t="s">
        <v>193</v>
      </c>
      <c r="E174" s="163" t="s">
        <v>279</v>
      </c>
      <c r="F174" s="164" t="s">
        <v>280</v>
      </c>
      <c r="G174" s="165" t="s">
        <v>190</v>
      </c>
      <c r="H174" s="166">
        <v>1</v>
      </c>
      <c r="I174" s="167"/>
      <c r="J174" s="168">
        <f t="shared" si="10"/>
        <v>0</v>
      </c>
      <c r="K174" s="169"/>
      <c r="L174" s="170"/>
      <c r="M174" s="171" t="s">
        <v>1</v>
      </c>
      <c r="N174" s="172" t="s">
        <v>40</v>
      </c>
      <c r="O174" s="58"/>
      <c r="P174" s="158">
        <f t="shared" si="11"/>
        <v>0</v>
      </c>
      <c r="Q174" s="158">
        <v>2.4E-2</v>
      </c>
      <c r="R174" s="158">
        <f t="shared" si="12"/>
        <v>2.4E-2</v>
      </c>
      <c r="S174" s="158">
        <v>0</v>
      </c>
      <c r="T174" s="159">
        <f t="shared" si="1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0" t="s">
        <v>191</v>
      </c>
      <c r="AT174" s="160" t="s">
        <v>193</v>
      </c>
      <c r="AU174" s="160" t="s">
        <v>166</v>
      </c>
      <c r="AY174" s="14" t="s">
        <v>158</v>
      </c>
      <c r="BE174" s="161">
        <f t="shared" si="14"/>
        <v>0</v>
      </c>
      <c r="BF174" s="161">
        <f t="shared" si="15"/>
        <v>0</v>
      </c>
      <c r="BG174" s="161">
        <f t="shared" si="16"/>
        <v>0</v>
      </c>
      <c r="BH174" s="161">
        <f t="shared" si="17"/>
        <v>0</v>
      </c>
      <c r="BI174" s="161">
        <f t="shared" si="18"/>
        <v>0</v>
      </c>
      <c r="BJ174" s="14" t="s">
        <v>166</v>
      </c>
      <c r="BK174" s="161">
        <f t="shared" si="19"/>
        <v>0</v>
      </c>
      <c r="BL174" s="14" t="s">
        <v>165</v>
      </c>
      <c r="BM174" s="160" t="s">
        <v>281</v>
      </c>
    </row>
    <row r="175" spans="1:65" s="2" customFormat="1" ht="21.75" customHeight="1">
      <c r="A175" s="29"/>
      <c r="B175" s="147"/>
      <c r="C175" s="162" t="s">
        <v>282</v>
      </c>
      <c r="D175" s="162" t="s">
        <v>193</v>
      </c>
      <c r="E175" s="163" t="s">
        <v>283</v>
      </c>
      <c r="F175" s="164" t="s">
        <v>284</v>
      </c>
      <c r="G175" s="165" t="s">
        <v>190</v>
      </c>
      <c r="H175" s="166">
        <v>1</v>
      </c>
      <c r="I175" s="167"/>
      <c r="J175" s="168">
        <f t="shared" si="10"/>
        <v>0</v>
      </c>
      <c r="K175" s="169"/>
      <c r="L175" s="170"/>
      <c r="M175" s="171" t="s">
        <v>1</v>
      </c>
      <c r="N175" s="172" t="s">
        <v>40</v>
      </c>
      <c r="O175" s="58"/>
      <c r="P175" s="158">
        <f t="shared" si="11"/>
        <v>0</v>
      </c>
      <c r="Q175" s="158">
        <v>2.5999999999999999E-2</v>
      </c>
      <c r="R175" s="158">
        <f t="shared" si="12"/>
        <v>2.5999999999999999E-2</v>
      </c>
      <c r="S175" s="158">
        <v>0</v>
      </c>
      <c r="T175" s="159">
        <f t="shared" si="1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0" t="s">
        <v>191</v>
      </c>
      <c r="AT175" s="160" t="s">
        <v>193</v>
      </c>
      <c r="AU175" s="160" t="s">
        <v>166</v>
      </c>
      <c r="AY175" s="14" t="s">
        <v>158</v>
      </c>
      <c r="BE175" s="161">
        <f t="shared" si="14"/>
        <v>0</v>
      </c>
      <c r="BF175" s="161">
        <f t="shared" si="15"/>
        <v>0</v>
      </c>
      <c r="BG175" s="161">
        <f t="shared" si="16"/>
        <v>0</v>
      </c>
      <c r="BH175" s="161">
        <f t="shared" si="17"/>
        <v>0</v>
      </c>
      <c r="BI175" s="161">
        <f t="shared" si="18"/>
        <v>0</v>
      </c>
      <c r="BJ175" s="14" t="s">
        <v>166</v>
      </c>
      <c r="BK175" s="161">
        <f t="shared" si="19"/>
        <v>0</v>
      </c>
      <c r="BL175" s="14" t="s">
        <v>165</v>
      </c>
      <c r="BM175" s="160" t="s">
        <v>285</v>
      </c>
    </row>
    <row r="176" spans="1:65" s="2" customFormat="1" ht="24.2" customHeight="1">
      <c r="A176" s="29"/>
      <c r="B176" s="147"/>
      <c r="C176" s="148" t="s">
        <v>232</v>
      </c>
      <c r="D176" s="148" t="s">
        <v>161</v>
      </c>
      <c r="E176" s="149" t="s">
        <v>286</v>
      </c>
      <c r="F176" s="150" t="s">
        <v>287</v>
      </c>
      <c r="G176" s="151" t="s">
        <v>288</v>
      </c>
      <c r="H176" s="152">
        <v>30.74</v>
      </c>
      <c r="I176" s="153"/>
      <c r="J176" s="154">
        <f t="shared" si="10"/>
        <v>0</v>
      </c>
      <c r="K176" s="155"/>
      <c r="L176" s="30"/>
      <c r="M176" s="156" t="s">
        <v>1</v>
      </c>
      <c r="N176" s="157" t="s">
        <v>40</v>
      </c>
      <c r="O176" s="58"/>
      <c r="P176" s="158">
        <f t="shared" si="11"/>
        <v>0</v>
      </c>
      <c r="Q176" s="158">
        <v>8.8400000000000006E-3</v>
      </c>
      <c r="R176" s="158">
        <f t="shared" si="12"/>
        <v>0.27174160000000003</v>
      </c>
      <c r="S176" s="158">
        <v>0</v>
      </c>
      <c r="T176" s="159">
        <f t="shared" si="1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0" t="s">
        <v>165</v>
      </c>
      <c r="AT176" s="160" t="s">
        <v>161</v>
      </c>
      <c r="AU176" s="160" t="s">
        <v>166</v>
      </c>
      <c r="AY176" s="14" t="s">
        <v>158</v>
      </c>
      <c r="BE176" s="161">
        <f t="shared" si="14"/>
        <v>0</v>
      </c>
      <c r="BF176" s="161">
        <f t="shared" si="15"/>
        <v>0</v>
      </c>
      <c r="BG176" s="161">
        <f t="shared" si="16"/>
        <v>0</v>
      </c>
      <c r="BH176" s="161">
        <f t="shared" si="17"/>
        <v>0</v>
      </c>
      <c r="BI176" s="161">
        <f t="shared" si="18"/>
        <v>0</v>
      </c>
      <c r="BJ176" s="14" t="s">
        <v>166</v>
      </c>
      <c r="BK176" s="161">
        <f t="shared" si="19"/>
        <v>0</v>
      </c>
      <c r="BL176" s="14" t="s">
        <v>165</v>
      </c>
      <c r="BM176" s="160" t="s">
        <v>289</v>
      </c>
    </row>
    <row r="177" spans="1:65" s="2" customFormat="1" ht="21.75" customHeight="1">
      <c r="A177" s="29"/>
      <c r="B177" s="147"/>
      <c r="C177" s="162" t="s">
        <v>290</v>
      </c>
      <c r="D177" s="162" t="s">
        <v>193</v>
      </c>
      <c r="E177" s="163" t="s">
        <v>291</v>
      </c>
      <c r="F177" s="164" t="s">
        <v>292</v>
      </c>
      <c r="G177" s="165" t="s">
        <v>288</v>
      </c>
      <c r="H177" s="166">
        <v>31.661999999999999</v>
      </c>
      <c r="I177" s="167"/>
      <c r="J177" s="168">
        <f t="shared" si="10"/>
        <v>0</v>
      </c>
      <c r="K177" s="169"/>
      <c r="L177" s="170"/>
      <c r="M177" s="171" t="s">
        <v>1</v>
      </c>
      <c r="N177" s="172" t="s">
        <v>40</v>
      </c>
      <c r="O177" s="58"/>
      <c r="P177" s="158">
        <f t="shared" si="11"/>
        <v>0</v>
      </c>
      <c r="Q177" s="158">
        <v>0</v>
      </c>
      <c r="R177" s="158">
        <f t="shared" si="12"/>
        <v>0</v>
      </c>
      <c r="S177" s="158">
        <v>0</v>
      </c>
      <c r="T177" s="159">
        <f t="shared" si="1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0" t="s">
        <v>191</v>
      </c>
      <c r="AT177" s="160" t="s">
        <v>193</v>
      </c>
      <c r="AU177" s="160" t="s">
        <v>166</v>
      </c>
      <c r="AY177" s="14" t="s">
        <v>158</v>
      </c>
      <c r="BE177" s="161">
        <f t="shared" si="14"/>
        <v>0</v>
      </c>
      <c r="BF177" s="161">
        <f t="shared" si="15"/>
        <v>0</v>
      </c>
      <c r="BG177" s="161">
        <f t="shared" si="16"/>
        <v>0</v>
      </c>
      <c r="BH177" s="161">
        <f t="shared" si="17"/>
        <v>0</v>
      </c>
      <c r="BI177" s="161">
        <f t="shared" si="18"/>
        <v>0</v>
      </c>
      <c r="BJ177" s="14" t="s">
        <v>166</v>
      </c>
      <c r="BK177" s="161">
        <f t="shared" si="19"/>
        <v>0</v>
      </c>
      <c r="BL177" s="14" t="s">
        <v>165</v>
      </c>
      <c r="BM177" s="160" t="s">
        <v>293</v>
      </c>
    </row>
    <row r="178" spans="1:65" s="12" customFormat="1" ht="22.9" customHeight="1">
      <c r="B178" s="134"/>
      <c r="D178" s="135" t="s">
        <v>73</v>
      </c>
      <c r="E178" s="145" t="s">
        <v>206</v>
      </c>
      <c r="F178" s="145" t="s">
        <v>294</v>
      </c>
      <c r="I178" s="137"/>
      <c r="J178" s="146">
        <f>BK178</f>
        <v>0</v>
      </c>
      <c r="L178" s="134"/>
      <c r="M178" s="139"/>
      <c r="N178" s="140"/>
      <c r="O178" s="140"/>
      <c r="P178" s="141">
        <f>SUM(P179:P213)</f>
        <v>0</v>
      </c>
      <c r="Q178" s="140"/>
      <c r="R178" s="141">
        <f>SUM(R179:R213)</f>
        <v>0.72420825000000022</v>
      </c>
      <c r="S178" s="140"/>
      <c r="T178" s="142">
        <f>SUM(T179:T213)</f>
        <v>55.279845999999999</v>
      </c>
      <c r="AR178" s="135" t="s">
        <v>82</v>
      </c>
      <c r="AT178" s="143" t="s">
        <v>73</v>
      </c>
      <c r="AU178" s="143" t="s">
        <v>82</v>
      </c>
      <c r="AY178" s="135" t="s">
        <v>158</v>
      </c>
      <c r="BK178" s="144">
        <f>SUM(BK179:BK213)</f>
        <v>0</v>
      </c>
    </row>
    <row r="179" spans="1:65" s="2" customFormat="1" ht="24.2" customHeight="1">
      <c r="A179" s="29"/>
      <c r="B179" s="147"/>
      <c r="C179" s="148" t="s">
        <v>236</v>
      </c>
      <c r="D179" s="148" t="s">
        <v>161</v>
      </c>
      <c r="E179" s="149" t="s">
        <v>295</v>
      </c>
      <c r="F179" s="150" t="s">
        <v>296</v>
      </c>
      <c r="G179" s="151" t="s">
        <v>164</v>
      </c>
      <c r="H179" s="152">
        <v>340.8</v>
      </c>
      <c r="I179" s="153"/>
      <c r="J179" s="154">
        <f t="shared" ref="J179:J213" si="20">ROUND(I179*H179,2)</f>
        <v>0</v>
      </c>
      <c r="K179" s="155"/>
      <c r="L179" s="30"/>
      <c r="M179" s="156" t="s">
        <v>1</v>
      </c>
      <c r="N179" s="157" t="s">
        <v>40</v>
      </c>
      <c r="O179" s="58"/>
      <c r="P179" s="158">
        <f t="shared" ref="P179:P213" si="21">O179*H179</f>
        <v>0</v>
      </c>
      <c r="Q179" s="158">
        <v>0</v>
      </c>
      <c r="R179" s="158">
        <f t="shared" ref="R179:R213" si="22">Q179*H179</f>
        <v>0</v>
      </c>
      <c r="S179" s="158">
        <v>0</v>
      </c>
      <c r="T179" s="159">
        <f t="shared" ref="T179:T213" si="23">S179*H179</f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60" t="s">
        <v>165</v>
      </c>
      <c r="AT179" s="160" t="s">
        <v>161</v>
      </c>
      <c r="AU179" s="160" t="s">
        <v>166</v>
      </c>
      <c r="AY179" s="14" t="s">
        <v>158</v>
      </c>
      <c r="BE179" s="161">
        <f t="shared" ref="BE179:BE213" si="24">IF(N179="základná",J179,0)</f>
        <v>0</v>
      </c>
      <c r="BF179" s="161">
        <f t="shared" ref="BF179:BF213" si="25">IF(N179="znížená",J179,0)</f>
        <v>0</v>
      </c>
      <c r="BG179" s="161">
        <f t="shared" ref="BG179:BG213" si="26">IF(N179="zákl. prenesená",J179,0)</f>
        <v>0</v>
      </c>
      <c r="BH179" s="161">
        <f t="shared" ref="BH179:BH213" si="27">IF(N179="zníž. prenesená",J179,0)</f>
        <v>0</v>
      </c>
      <c r="BI179" s="161">
        <f t="shared" ref="BI179:BI213" si="28">IF(N179="nulová",J179,0)</f>
        <v>0</v>
      </c>
      <c r="BJ179" s="14" t="s">
        <v>166</v>
      </c>
      <c r="BK179" s="161">
        <f t="shared" ref="BK179:BK213" si="29">ROUND(I179*H179,2)</f>
        <v>0</v>
      </c>
      <c r="BL179" s="14" t="s">
        <v>165</v>
      </c>
      <c r="BM179" s="160" t="s">
        <v>297</v>
      </c>
    </row>
    <row r="180" spans="1:65" s="2" customFormat="1" ht="24.2" customHeight="1">
      <c r="A180" s="29"/>
      <c r="B180" s="147"/>
      <c r="C180" s="148" t="s">
        <v>298</v>
      </c>
      <c r="D180" s="148" t="s">
        <v>161</v>
      </c>
      <c r="E180" s="149" t="s">
        <v>299</v>
      </c>
      <c r="F180" s="150" t="s">
        <v>300</v>
      </c>
      <c r="G180" s="151" t="s">
        <v>164</v>
      </c>
      <c r="H180" s="152">
        <v>340</v>
      </c>
      <c r="I180" s="153"/>
      <c r="J180" s="154">
        <f t="shared" si="20"/>
        <v>0</v>
      </c>
      <c r="K180" s="155"/>
      <c r="L180" s="30"/>
      <c r="M180" s="156" t="s">
        <v>1</v>
      </c>
      <c r="N180" s="157" t="s">
        <v>40</v>
      </c>
      <c r="O180" s="58"/>
      <c r="P180" s="158">
        <f t="shared" si="21"/>
        <v>0</v>
      </c>
      <c r="Q180" s="158">
        <v>6.0999999999999997E-4</v>
      </c>
      <c r="R180" s="158">
        <f t="shared" si="22"/>
        <v>0.2074</v>
      </c>
      <c r="S180" s="158">
        <v>0</v>
      </c>
      <c r="T180" s="159">
        <f t="shared" si="2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60" t="s">
        <v>165</v>
      </c>
      <c r="AT180" s="160" t="s">
        <v>161</v>
      </c>
      <c r="AU180" s="160" t="s">
        <v>166</v>
      </c>
      <c r="AY180" s="14" t="s">
        <v>158</v>
      </c>
      <c r="BE180" s="161">
        <f t="shared" si="24"/>
        <v>0</v>
      </c>
      <c r="BF180" s="161">
        <f t="shared" si="25"/>
        <v>0</v>
      </c>
      <c r="BG180" s="161">
        <f t="shared" si="26"/>
        <v>0</v>
      </c>
      <c r="BH180" s="161">
        <f t="shared" si="27"/>
        <v>0</v>
      </c>
      <c r="BI180" s="161">
        <f t="shared" si="28"/>
        <v>0</v>
      </c>
      <c r="BJ180" s="14" t="s">
        <v>166</v>
      </c>
      <c r="BK180" s="161">
        <f t="shared" si="29"/>
        <v>0</v>
      </c>
      <c r="BL180" s="14" t="s">
        <v>165</v>
      </c>
      <c r="BM180" s="160" t="s">
        <v>301</v>
      </c>
    </row>
    <row r="181" spans="1:65" s="2" customFormat="1" ht="24.2" customHeight="1">
      <c r="A181" s="29"/>
      <c r="B181" s="147"/>
      <c r="C181" s="148" t="s">
        <v>239</v>
      </c>
      <c r="D181" s="148" t="s">
        <v>161</v>
      </c>
      <c r="E181" s="149" t="s">
        <v>302</v>
      </c>
      <c r="F181" s="150" t="s">
        <v>303</v>
      </c>
      <c r="G181" s="151" t="s">
        <v>164</v>
      </c>
      <c r="H181" s="152">
        <v>340</v>
      </c>
      <c r="I181" s="153"/>
      <c r="J181" s="154">
        <f t="shared" si="20"/>
        <v>0</v>
      </c>
      <c r="K181" s="155"/>
      <c r="L181" s="30"/>
      <c r="M181" s="156" t="s">
        <v>1</v>
      </c>
      <c r="N181" s="157" t="s">
        <v>40</v>
      </c>
      <c r="O181" s="58"/>
      <c r="P181" s="158">
        <f t="shared" si="21"/>
        <v>0</v>
      </c>
      <c r="Q181" s="158">
        <v>0</v>
      </c>
      <c r="R181" s="158">
        <f t="shared" si="22"/>
        <v>0</v>
      </c>
      <c r="S181" s="158">
        <v>0</v>
      </c>
      <c r="T181" s="159">
        <f t="shared" si="2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60" t="s">
        <v>165</v>
      </c>
      <c r="AT181" s="160" t="s">
        <v>161</v>
      </c>
      <c r="AU181" s="160" t="s">
        <v>166</v>
      </c>
      <c r="AY181" s="14" t="s">
        <v>158</v>
      </c>
      <c r="BE181" s="161">
        <f t="shared" si="24"/>
        <v>0</v>
      </c>
      <c r="BF181" s="161">
        <f t="shared" si="25"/>
        <v>0</v>
      </c>
      <c r="BG181" s="161">
        <f t="shared" si="26"/>
        <v>0</v>
      </c>
      <c r="BH181" s="161">
        <f t="shared" si="27"/>
        <v>0</v>
      </c>
      <c r="BI181" s="161">
        <f t="shared" si="28"/>
        <v>0</v>
      </c>
      <c r="BJ181" s="14" t="s">
        <v>166</v>
      </c>
      <c r="BK181" s="161">
        <f t="shared" si="29"/>
        <v>0</v>
      </c>
      <c r="BL181" s="14" t="s">
        <v>165</v>
      </c>
      <c r="BM181" s="160" t="s">
        <v>304</v>
      </c>
    </row>
    <row r="182" spans="1:65" s="2" customFormat="1" ht="21.75" customHeight="1">
      <c r="A182" s="29"/>
      <c r="B182" s="147"/>
      <c r="C182" s="148" t="s">
        <v>305</v>
      </c>
      <c r="D182" s="148" t="s">
        <v>161</v>
      </c>
      <c r="E182" s="149" t="s">
        <v>306</v>
      </c>
      <c r="F182" s="150" t="s">
        <v>307</v>
      </c>
      <c r="G182" s="151" t="s">
        <v>164</v>
      </c>
      <c r="H182" s="152">
        <v>341.59</v>
      </c>
      <c r="I182" s="153"/>
      <c r="J182" s="154">
        <f t="shared" si="20"/>
        <v>0</v>
      </c>
      <c r="K182" s="155"/>
      <c r="L182" s="30"/>
      <c r="M182" s="156" t="s">
        <v>1</v>
      </c>
      <c r="N182" s="157" t="s">
        <v>40</v>
      </c>
      <c r="O182" s="58"/>
      <c r="P182" s="158">
        <f t="shared" si="21"/>
        <v>0</v>
      </c>
      <c r="Q182" s="158">
        <v>1.2700000000000001E-3</v>
      </c>
      <c r="R182" s="158">
        <f t="shared" si="22"/>
        <v>0.43381930000000002</v>
      </c>
      <c r="S182" s="158">
        <v>0</v>
      </c>
      <c r="T182" s="159">
        <f t="shared" si="2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60" t="s">
        <v>165</v>
      </c>
      <c r="AT182" s="160" t="s">
        <v>161</v>
      </c>
      <c r="AU182" s="160" t="s">
        <v>166</v>
      </c>
      <c r="AY182" s="14" t="s">
        <v>158</v>
      </c>
      <c r="BE182" s="161">
        <f t="shared" si="24"/>
        <v>0</v>
      </c>
      <c r="BF182" s="161">
        <f t="shared" si="25"/>
        <v>0</v>
      </c>
      <c r="BG182" s="161">
        <f t="shared" si="26"/>
        <v>0</v>
      </c>
      <c r="BH182" s="161">
        <f t="shared" si="27"/>
        <v>0</v>
      </c>
      <c r="BI182" s="161">
        <f t="shared" si="28"/>
        <v>0</v>
      </c>
      <c r="BJ182" s="14" t="s">
        <v>166</v>
      </c>
      <c r="BK182" s="161">
        <f t="shared" si="29"/>
        <v>0</v>
      </c>
      <c r="BL182" s="14" t="s">
        <v>165</v>
      </c>
      <c r="BM182" s="160" t="s">
        <v>308</v>
      </c>
    </row>
    <row r="183" spans="1:65" s="2" customFormat="1" ht="24.2" customHeight="1">
      <c r="A183" s="29"/>
      <c r="B183" s="147"/>
      <c r="C183" s="148" t="s">
        <v>243</v>
      </c>
      <c r="D183" s="148" t="s">
        <v>161</v>
      </c>
      <c r="E183" s="149" t="s">
        <v>309</v>
      </c>
      <c r="F183" s="150" t="s">
        <v>310</v>
      </c>
      <c r="G183" s="151" t="s">
        <v>164</v>
      </c>
      <c r="H183" s="152">
        <v>341.59</v>
      </c>
      <c r="I183" s="153"/>
      <c r="J183" s="154">
        <f t="shared" si="20"/>
        <v>0</v>
      </c>
      <c r="K183" s="155"/>
      <c r="L183" s="30"/>
      <c r="M183" s="156" t="s">
        <v>1</v>
      </c>
      <c r="N183" s="157" t="s">
        <v>40</v>
      </c>
      <c r="O183" s="58"/>
      <c r="P183" s="158">
        <f t="shared" si="21"/>
        <v>0</v>
      </c>
      <c r="Q183" s="158">
        <v>2.0000000000000002E-5</v>
      </c>
      <c r="R183" s="158">
        <f t="shared" si="22"/>
        <v>6.8317999999999999E-3</v>
      </c>
      <c r="S183" s="158">
        <v>0</v>
      </c>
      <c r="T183" s="159">
        <f t="shared" si="2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60" t="s">
        <v>165</v>
      </c>
      <c r="AT183" s="160" t="s">
        <v>161</v>
      </c>
      <c r="AU183" s="160" t="s">
        <v>166</v>
      </c>
      <c r="AY183" s="14" t="s">
        <v>158</v>
      </c>
      <c r="BE183" s="161">
        <f t="shared" si="24"/>
        <v>0</v>
      </c>
      <c r="BF183" s="161">
        <f t="shared" si="25"/>
        <v>0</v>
      </c>
      <c r="BG183" s="161">
        <f t="shared" si="26"/>
        <v>0</v>
      </c>
      <c r="BH183" s="161">
        <f t="shared" si="27"/>
        <v>0</v>
      </c>
      <c r="BI183" s="161">
        <f t="shared" si="28"/>
        <v>0</v>
      </c>
      <c r="BJ183" s="14" t="s">
        <v>166</v>
      </c>
      <c r="BK183" s="161">
        <f t="shared" si="29"/>
        <v>0</v>
      </c>
      <c r="BL183" s="14" t="s">
        <v>165</v>
      </c>
      <c r="BM183" s="160" t="s">
        <v>311</v>
      </c>
    </row>
    <row r="184" spans="1:65" s="2" customFormat="1" ht="16.5" customHeight="1">
      <c r="A184" s="29"/>
      <c r="B184" s="147"/>
      <c r="C184" s="148" t="s">
        <v>312</v>
      </c>
      <c r="D184" s="148" t="s">
        <v>161</v>
      </c>
      <c r="E184" s="149" t="s">
        <v>313</v>
      </c>
      <c r="F184" s="150" t="s">
        <v>314</v>
      </c>
      <c r="G184" s="151" t="s">
        <v>164</v>
      </c>
      <c r="H184" s="152">
        <v>341.59</v>
      </c>
      <c r="I184" s="153"/>
      <c r="J184" s="154">
        <f t="shared" si="20"/>
        <v>0</v>
      </c>
      <c r="K184" s="155"/>
      <c r="L184" s="30"/>
      <c r="M184" s="156" t="s">
        <v>1</v>
      </c>
      <c r="N184" s="157" t="s">
        <v>40</v>
      </c>
      <c r="O184" s="58"/>
      <c r="P184" s="158">
        <f t="shared" si="21"/>
        <v>0</v>
      </c>
      <c r="Q184" s="158">
        <v>0</v>
      </c>
      <c r="R184" s="158">
        <f t="shared" si="22"/>
        <v>0</v>
      </c>
      <c r="S184" s="158">
        <v>0</v>
      </c>
      <c r="T184" s="159">
        <f t="shared" si="2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60" t="s">
        <v>165</v>
      </c>
      <c r="AT184" s="160" t="s">
        <v>161</v>
      </c>
      <c r="AU184" s="160" t="s">
        <v>166</v>
      </c>
      <c r="AY184" s="14" t="s">
        <v>158</v>
      </c>
      <c r="BE184" s="161">
        <f t="shared" si="24"/>
        <v>0</v>
      </c>
      <c r="BF184" s="161">
        <f t="shared" si="25"/>
        <v>0</v>
      </c>
      <c r="BG184" s="161">
        <f t="shared" si="26"/>
        <v>0</v>
      </c>
      <c r="BH184" s="161">
        <f t="shared" si="27"/>
        <v>0</v>
      </c>
      <c r="BI184" s="161">
        <f t="shared" si="28"/>
        <v>0</v>
      </c>
      <c r="BJ184" s="14" t="s">
        <v>166</v>
      </c>
      <c r="BK184" s="161">
        <f t="shared" si="29"/>
        <v>0</v>
      </c>
      <c r="BL184" s="14" t="s">
        <v>165</v>
      </c>
      <c r="BM184" s="160" t="s">
        <v>315</v>
      </c>
    </row>
    <row r="185" spans="1:65" s="2" customFormat="1" ht="16.5" customHeight="1">
      <c r="A185" s="29"/>
      <c r="B185" s="147"/>
      <c r="C185" s="148" t="s">
        <v>246</v>
      </c>
      <c r="D185" s="148" t="s">
        <v>161</v>
      </c>
      <c r="E185" s="149" t="s">
        <v>316</v>
      </c>
      <c r="F185" s="150" t="s">
        <v>317</v>
      </c>
      <c r="G185" s="151" t="s">
        <v>288</v>
      </c>
      <c r="H185" s="152">
        <v>175.137</v>
      </c>
      <c r="I185" s="153"/>
      <c r="J185" s="154">
        <f t="shared" si="20"/>
        <v>0</v>
      </c>
      <c r="K185" s="155"/>
      <c r="L185" s="30"/>
      <c r="M185" s="156" t="s">
        <v>1</v>
      </c>
      <c r="N185" s="157" t="s">
        <v>40</v>
      </c>
      <c r="O185" s="58"/>
      <c r="P185" s="158">
        <f t="shared" si="21"/>
        <v>0</v>
      </c>
      <c r="Q185" s="158">
        <v>0</v>
      </c>
      <c r="R185" s="158">
        <f t="shared" si="22"/>
        <v>0</v>
      </c>
      <c r="S185" s="158">
        <v>0</v>
      </c>
      <c r="T185" s="159">
        <f t="shared" si="2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60" t="s">
        <v>165</v>
      </c>
      <c r="AT185" s="160" t="s">
        <v>161</v>
      </c>
      <c r="AU185" s="160" t="s">
        <v>166</v>
      </c>
      <c r="AY185" s="14" t="s">
        <v>158</v>
      </c>
      <c r="BE185" s="161">
        <f t="shared" si="24"/>
        <v>0</v>
      </c>
      <c r="BF185" s="161">
        <f t="shared" si="25"/>
        <v>0</v>
      </c>
      <c r="BG185" s="161">
        <f t="shared" si="26"/>
        <v>0</v>
      </c>
      <c r="BH185" s="161">
        <f t="shared" si="27"/>
        <v>0</v>
      </c>
      <c r="BI185" s="161">
        <f t="shared" si="28"/>
        <v>0</v>
      </c>
      <c r="BJ185" s="14" t="s">
        <v>166</v>
      </c>
      <c r="BK185" s="161">
        <f t="shared" si="29"/>
        <v>0</v>
      </c>
      <c r="BL185" s="14" t="s">
        <v>165</v>
      </c>
      <c r="BM185" s="160" t="s">
        <v>318</v>
      </c>
    </row>
    <row r="186" spans="1:65" s="2" customFormat="1" ht="21.75" customHeight="1">
      <c r="A186" s="29"/>
      <c r="B186" s="147"/>
      <c r="C186" s="148" t="s">
        <v>319</v>
      </c>
      <c r="D186" s="148" t="s">
        <v>161</v>
      </c>
      <c r="E186" s="149" t="s">
        <v>320</v>
      </c>
      <c r="F186" s="150" t="s">
        <v>321</v>
      </c>
      <c r="G186" s="151" t="s">
        <v>288</v>
      </c>
      <c r="H186" s="152">
        <v>239.137</v>
      </c>
      <c r="I186" s="153"/>
      <c r="J186" s="154">
        <f t="shared" si="20"/>
        <v>0</v>
      </c>
      <c r="K186" s="155"/>
      <c r="L186" s="30"/>
      <c r="M186" s="156" t="s">
        <v>1</v>
      </c>
      <c r="N186" s="157" t="s">
        <v>40</v>
      </c>
      <c r="O186" s="58"/>
      <c r="P186" s="158">
        <f t="shared" si="21"/>
        <v>0</v>
      </c>
      <c r="Q186" s="158">
        <v>0</v>
      </c>
      <c r="R186" s="158">
        <f t="shared" si="22"/>
        <v>0</v>
      </c>
      <c r="S186" s="158">
        <v>0</v>
      </c>
      <c r="T186" s="159">
        <f t="shared" si="2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60" t="s">
        <v>165</v>
      </c>
      <c r="AT186" s="160" t="s">
        <v>161</v>
      </c>
      <c r="AU186" s="160" t="s">
        <v>166</v>
      </c>
      <c r="AY186" s="14" t="s">
        <v>158</v>
      </c>
      <c r="BE186" s="161">
        <f t="shared" si="24"/>
        <v>0</v>
      </c>
      <c r="BF186" s="161">
        <f t="shared" si="25"/>
        <v>0</v>
      </c>
      <c r="BG186" s="161">
        <f t="shared" si="26"/>
        <v>0</v>
      </c>
      <c r="BH186" s="161">
        <f t="shared" si="27"/>
        <v>0</v>
      </c>
      <c r="BI186" s="161">
        <f t="shared" si="28"/>
        <v>0</v>
      </c>
      <c r="BJ186" s="14" t="s">
        <v>166</v>
      </c>
      <c r="BK186" s="161">
        <f t="shared" si="29"/>
        <v>0</v>
      </c>
      <c r="BL186" s="14" t="s">
        <v>165</v>
      </c>
      <c r="BM186" s="160" t="s">
        <v>322</v>
      </c>
    </row>
    <row r="187" spans="1:65" s="2" customFormat="1" ht="24.2" customHeight="1">
      <c r="A187" s="29"/>
      <c r="B187" s="147"/>
      <c r="C187" s="148" t="s">
        <v>250</v>
      </c>
      <c r="D187" s="148" t="s">
        <v>161</v>
      </c>
      <c r="E187" s="149" t="s">
        <v>323</v>
      </c>
      <c r="F187" s="150" t="s">
        <v>324</v>
      </c>
      <c r="G187" s="151" t="s">
        <v>288</v>
      </c>
      <c r="H187" s="152">
        <v>131.46</v>
      </c>
      <c r="I187" s="153"/>
      <c r="J187" s="154">
        <f t="shared" si="20"/>
        <v>0</v>
      </c>
      <c r="K187" s="155"/>
      <c r="L187" s="30"/>
      <c r="M187" s="156" t="s">
        <v>1</v>
      </c>
      <c r="N187" s="157" t="s">
        <v>40</v>
      </c>
      <c r="O187" s="58"/>
      <c r="P187" s="158">
        <f t="shared" si="21"/>
        <v>0</v>
      </c>
      <c r="Q187" s="158">
        <v>0</v>
      </c>
      <c r="R187" s="158">
        <f t="shared" si="22"/>
        <v>0</v>
      </c>
      <c r="S187" s="158">
        <v>0</v>
      </c>
      <c r="T187" s="159">
        <f t="shared" si="2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60" t="s">
        <v>165</v>
      </c>
      <c r="AT187" s="160" t="s">
        <v>161</v>
      </c>
      <c r="AU187" s="160" t="s">
        <v>166</v>
      </c>
      <c r="AY187" s="14" t="s">
        <v>158</v>
      </c>
      <c r="BE187" s="161">
        <f t="shared" si="24"/>
        <v>0</v>
      </c>
      <c r="BF187" s="161">
        <f t="shared" si="25"/>
        <v>0</v>
      </c>
      <c r="BG187" s="161">
        <f t="shared" si="26"/>
        <v>0</v>
      </c>
      <c r="BH187" s="161">
        <f t="shared" si="27"/>
        <v>0</v>
      </c>
      <c r="BI187" s="161">
        <f t="shared" si="28"/>
        <v>0</v>
      </c>
      <c r="BJ187" s="14" t="s">
        <v>166</v>
      </c>
      <c r="BK187" s="161">
        <f t="shared" si="29"/>
        <v>0</v>
      </c>
      <c r="BL187" s="14" t="s">
        <v>165</v>
      </c>
      <c r="BM187" s="160" t="s">
        <v>325</v>
      </c>
    </row>
    <row r="188" spans="1:65" s="2" customFormat="1" ht="16.5" customHeight="1">
      <c r="A188" s="29"/>
      <c r="B188" s="147"/>
      <c r="C188" s="148" t="s">
        <v>326</v>
      </c>
      <c r="D188" s="148" t="s">
        <v>161</v>
      </c>
      <c r="E188" s="149" t="s">
        <v>327</v>
      </c>
      <c r="F188" s="150" t="s">
        <v>328</v>
      </c>
      <c r="G188" s="151" t="s">
        <v>288</v>
      </c>
      <c r="H188" s="152">
        <v>52.34</v>
      </c>
      <c r="I188" s="153"/>
      <c r="J188" s="154">
        <f t="shared" si="20"/>
        <v>0</v>
      </c>
      <c r="K188" s="155"/>
      <c r="L188" s="30"/>
      <c r="M188" s="156" t="s">
        <v>1</v>
      </c>
      <c r="N188" s="157" t="s">
        <v>40</v>
      </c>
      <c r="O188" s="58"/>
      <c r="P188" s="158">
        <f t="shared" si="21"/>
        <v>0</v>
      </c>
      <c r="Q188" s="158">
        <v>0</v>
      </c>
      <c r="R188" s="158">
        <f t="shared" si="22"/>
        <v>0</v>
      </c>
      <c r="S188" s="158">
        <v>0</v>
      </c>
      <c r="T188" s="159">
        <f t="shared" si="2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60" t="s">
        <v>165</v>
      </c>
      <c r="AT188" s="160" t="s">
        <v>161</v>
      </c>
      <c r="AU188" s="160" t="s">
        <v>166</v>
      </c>
      <c r="AY188" s="14" t="s">
        <v>158</v>
      </c>
      <c r="BE188" s="161">
        <f t="shared" si="24"/>
        <v>0</v>
      </c>
      <c r="BF188" s="161">
        <f t="shared" si="25"/>
        <v>0</v>
      </c>
      <c r="BG188" s="161">
        <f t="shared" si="26"/>
        <v>0</v>
      </c>
      <c r="BH188" s="161">
        <f t="shared" si="27"/>
        <v>0</v>
      </c>
      <c r="BI188" s="161">
        <f t="shared" si="28"/>
        <v>0</v>
      </c>
      <c r="BJ188" s="14" t="s">
        <v>166</v>
      </c>
      <c r="BK188" s="161">
        <f t="shared" si="29"/>
        <v>0</v>
      </c>
      <c r="BL188" s="14" t="s">
        <v>165</v>
      </c>
      <c r="BM188" s="160" t="s">
        <v>329</v>
      </c>
    </row>
    <row r="189" spans="1:65" s="2" customFormat="1" ht="24.2" customHeight="1">
      <c r="A189" s="29"/>
      <c r="B189" s="147"/>
      <c r="C189" s="148" t="s">
        <v>253</v>
      </c>
      <c r="D189" s="148" t="s">
        <v>161</v>
      </c>
      <c r="E189" s="149" t="s">
        <v>330</v>
      </c>
      <c r="F189" s="150" t="s">
        <v>331</v>
      </c>
      <c r="G189" s="151" t="s">
        <v>164</v>
      </c>
      <c r="H189" s="152">
        <v>5.1219999999999999</v>
      </c>
      <c r="I189" s="153"/>
      <c r="J189" s="154">
        <f t="shared" si="20"/>
        <v>0</v>
      </c>
      <c r="K189" s="155"/>
      <c r="L189" s="30"/>
      <c r="M189" s="156" t="s">
        <v>1</v>
      </c>
      <c r="N189" s="157" t="s">
        <v>40</v>
      </c>
      <c r="O189" s="58"/>
      <c r="P189" s="158">
        <f t="shared" si="21"/>
        <v>0</v>
      </c>
      <c r="Q189" s="158">
        <v>6.8000000000000005E-4</v>
      </c>
      <c r="R189" s="158">
        <f t="shared" si="22"/>
        <v>3.4829600000000002E-3</v>
      </c>
      <c r="S189" s="158">
        <v>0.13100000000000001</v>
      </c>
      <c r="T189" s="159">
        <f t="shared" si="23"/>
        <v>0.67098199999999997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60" t="s">
        <v>165</v>
      </c>
      <c r="AT189" s="160" t="s">
        <v>161</v>
      </c>
      <c r="AU189" s="160" t="s">
        <v>166</v>
      </c>
      <c r="AY189" s="14" t="s">
        <v>158</v>
      </c>
      <c r="BE189" s="161">
        <f t="shared" si="24"/>
        <v>0</v>
      </c>
      <c r="BF189" s="161">
        <f t="shared" si="25"/>
        <v>0</v>
      </c>
      <c r="BG189" s="161">
        <f t="shared" si="26"/>
        <v>0</v>
      </c>
      <c r="BH189" s="161">
        <f t="shared" si="27"/>
        <v>0</v>
      </c>
      <c r="BI189" s="161">
        <f t="shared" si="28"/>
        <v>0</v>
      </c>
      <c r="BJ189" s="14" t="s">
        <v>166</v>
      </c>
      <c r="BK189" s="161">
        <f t="shared" si="29"/>
        <v>0</v>
      </c>
      <c r="BL189" s="14" t="s">
        <v>165</v>
      </c>
      <c r="BM189" s="160" t="s">
        <v>332</v>
      </c>
    </row>
    <row r="190" spans="1:65" s="2" customFormat="1" ht="24.2" customHeight="1">
      <c r="A190" s="29"/>
      <c r="B190" s="147"/>
      <c r="C190" s="148" t="s">
        <v>333</v>
      </c>
      <c r="D190" s="148" t="s">
        <v>161</v>
      </c>
      <c r="E190" s="149" t="s">
        <v>334</v>
      </c>
      <c r="F190" s="150" t="s">
        <v>335</v>
      </c>
      <c r="G190" s="151" t="s">
        <v>182</v>
      </c>
      <c r="H190" s="152">
        <v>0.46800000000000003</v>
      </c>
      <c r="I190" s="153"/>
      <c r="J190" s="154">
        <f t="shared" si="20"/>
        <v>0</v>
      </c>
      <c r="K190" s="155"/>
      <c r="L190" s="30"/>
      <c r="M190" s="156" t="s">
        <v>1</v>
      </c>
      <c r="N190" s="157" t="s">
        <v>40</v>
      </c>
      <c r="O190" s="58"/>
      <c r="P190" s="158">
        <f t="shared" si="21"/>
        <v>0</v>
      </c>
      <c r="Q190" s="158">
        <v>1.31E-3</v>
      </c>
      <c r="R190" s="158">
        <f t="shared" si="22"/>
        <v>6.1308000000000001E-4</v>
      </c>
      <c r="S190" s="158">
        <v>1.8</v>
      </c>
      <c r="T190" s="159">
        <f t="shared" si="23"/>
        <v>0.84240000000000004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60" t="s">
        <v>165</v>
      </c>
      <c r="AT190" s="160" t="s">
        <v>161</v>
      </c>
      <c r="AU190" s="160" t="s">
        <v>166</v>
      </c>
      <c r="AY190" s="14" t="s">
        <v>158</v>
      </c>
      <c r="BE190" s="161">
        <f t="shared" si="24"/>
        <v>0</v>
      </c>
      <c r="BF190" s="161">
        <f t="shared" si="25"/>
        <v>0</v>
      </c>
      <c r="BG190" s="161">
        <f t="shared" si="26"/>
        <v>0</v>
      </c>
      <c r="BH190" s="161">
        <f t="shared" si="27"/>
        <v>0</v>
      </c>
      <c r="BI190" s="161">
        <f t="shared" si="28"/>
        <v>0</v>
      </c>
      <c r="BJ190" s="14" t="s">
        <v>166</v>
      </c>
      <c r="BK190" s="161">
        <f t="shared" si="29"/>
        <v>0</v>
      </c>
      <c r="BL190" s="14" t="s">
        <v>165</v>
      </c>
      <c r="BM190" s="160" t="s">
        <v>336</v>
      </c>
    </row>
    <row r="191" spans="1:65" s="2" customFormat="1" ht="24.2" customHeight="1">
      <c r="A191" s="29"/>
      <c r="B191" s="147"/>
      <c r="C191" s="148" t="s">
        <v>257</v>
      </c>
      <c r="D191" s="148" t="s">
        <v>161</v>
      </c>
      <c r="E191" s="149" t="s">
        <v>337</v>
      </c>
      <c r="F191" s="150" t="s">
        <v>338</v>
      </c>
      <c r="G191" s="151" t="s">
        <v>182</v>
      </c>
      <c r="H191" s="152">
        <v>14.57</v>
      </c>
      <c r="I191" s="153"/>
      <c r="J191" s="154">
        <f t="shared" si="20"/>
        <v>0</v>
      </c>
      <c r="K191" s="155"/>
      <c r="L191" s="30"/>
      <c r="M191" s="156" t="s">
        <v>1</v>
      </c>
      <c r="N191" s="157" t="s">
        <v>40</v>
      </c>
      <c r="O191" s="58"/>
      <c r="P191" s="158">
        <f t="shared" si="21"/>
        <v>0</v>
      </c>
      <c r="Q191" s="158">
        <v>0</v>
      </c>
      <c r="R191" s="158">
        <f t="shared" si="22"/>
        <v>0</v>
      </c>
      <c r="S191" s="158">
        <v>2.2000000000000002</v>
      </c>
      <c r="T191" s="159">
        <f t="shared" si="23"/>
        <v>32.054000000000002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60" t="s">
        <v>165</v>
      </c>
      <c r="AT191" s="160" t="s">
        <v>161</v>
      </c>
      <c r="AU191" s="160" t="s">
        <v>166</v>
      </c>
      <c r="AY191" s="14" t="s">
        <v>158</v>
      </c>
      <c r="BE191" s="161">
        <f t="shared" si="24"/>
        <v>0</v>
      </c>
      <c r="BF191" s="161">
        <f t="shared" si="25"/>
        <v>0</v>
      </c>
      <c r="BG191" s="161">
        <f t="shared" si="26"/>
        <v>0</v>
      </c>
      <c r="BH191" s="161">
        <f t="shared" si="27"/>
        <v>0</v>
      </c>
      <c r="BI191" s="161">
        <f t="shared" si="28"/>
        <v>0</v>
      </c>
      <c r="BJ191" s="14" t="s">
        <v>166</v>
      </c>
      <c r="BK191" s="161">
        <f t="shared" si="29"/>
        <v>0</v>
      </c>
      <c r="BL191" s="14" t="s">
        <v>165</v>
      </c>
      <c r="BM191" s="160" t="s">
        <v>339</v>
      </c>
    </row>
    <row r="192" spans="1:65" s="2" customFormat="1" ht="24.2" customHeight="1">
      <c r="A192" s="29"/>
      <c r="B192" s="147"/>
      <c r="C192" s="148" t="s">
        <v>340</v>
      </c>
      <c r="D192" s="148" t="s">
        <v>161</v>
      </c>
      <c r="E192" s="149" t="s">
        <v>341</v>
      </c>
      <c r="F192" s="150" t="s">
        <v>342</v>
      </c>
      <c r="G192" s="151" t="s">
        <v>164</v>
      </c>
      <c r="H192" s="152">
        <v>73.81</v>
      </c>
      <c r="I192" s="153"/>
      <c r="J192" s="154">
        <f t="shared" si="20"/>
        <v>0</v>
      </c>
      <c r="K192" s="155"/>
      <c r="L192" s="30"/>
      <c r="M192" s="156" t="s">
        <v>1</v>
      </c>
      <c r="N192" s="157" t="s">
        <v>40</v>
      </c>
      <c r="O192" s="58"/>
      <c r="P192" s="158">
        <f t="shared" si="21"/>
        <v>0</v>
      </c>
      <c r="Q192" s="158">
        <v>0</v>
      </c>
      <c r="R192" s="158">
        <f t="shared" si="22"/>
        <v>0</v>
      </c>
      <c r="S192" s="158">
        <v>0.02</v>
      </c>
      <c r="T192" s="159">
        <f t="shared" si="23"/>
        <v>1.4762000000000002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60" t="s">
        <v>165</v>
      </c>
      <c r="AT192" s="160" t="s">
        <v>161</v>
      </c>
      <c r="AU192" s="160" t="s">
        <v>166</v>
      </c>
      <c r="AY192" s="14" t="s">
        <v>158</v>
      </c>
      <c r="BE192" s="161">
        <f t="shared" si="24"/>
        <v>0</v>
      </c>
      <c r="BF192" s="161">
        <f t="shared" si="25"/>
        <v>0</v>
      </c>
      <c r="BG192" s="161">
        <f t="shared" si="26"/>
        <v>0</v>
      </c>
      <c r="BH192" s="161">
        <f t="shared" si="27"/>
        <v>0</v>
      </c>
      <c r="BI192" s="161">
        <f t="shared" si="28"/>
        <v>0</v>
      </c>
      <c r="BJ192" s="14" t="s">
        <v>166</v>
      </c>
      <c r="BK192" s="161">
        <f t="shared" si="29"/>
        <v>0</v>
      </c>
      <c r="BL192" s="14" t="s">
        <v>165</v>
      </c>
      <c r="BM192" s="160" t="s">
        <v>343</v>
      </c>
    </row>
    <row r="193" spans="1:65" s="2" customFormat="1" ht="24.2" customHeight="1">
      <c r="A193" s="29"/>
      <c r="B193" s="147"/>
      <c r="C193" s="148" t="s">
        <v>260</v>
      </c>
      <c r="D193" s="148" t="s">
        <v>161</v>
      </c>
      <c r="E193" s="149" t="s">
        <v>344</v>
      </c>
      <c r="F193" s="150" t="s">
        <v>345</v>
      </c>
      <c r="G193" s="151" t="s">
        <v>164</v>
      </c>
      <c r="H193" s="152">
        <v>13.51</v>
      </c>
      <c r="I193" s="153"/>
      <c r="J193" s="154">
        <f t="shared" si="20"/>
        <v>0</v>
      </c>
      <c r="K193" s="155"/>
      <c r="L193" s="30"/>
      <c r="M193" s="156" t="s">
        <v>1</v>
      </c>
      <c r="N193" s="157" t="s">
        <v>40</v>
      </c>
      <c r="O193" s="58"/>
      <c r="P193" s="158">
        <f t="shared" si="21"/>
        <v>0</v>
      </c>
      <c r="Q193" s="158">
        <v>0</v>
      </c>
      <c r="R193" s="158">
        <f t="shared" si="22"/>
        <v>0</v>
      </c>
      <c r="S193" s="158">
        <v>6.5000000000000002E-2</v>
      </c>
      <c r="T193" s="159">
        <f t="shared" si="23"/>
        <v>0.87814999999999999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60" t="s">
        <v>165</v>
      </c>
      <c r="AT193" s="160" t="s">
        <v>161</v>
      </c>
      <c r="AU193" s="160" t="s">
        <v>166</v>
      </c>
      <c r="AY193" s="14" t="s">
        <v>158</v>
      </c>
      <c r="BE193" s="161">
        <f t="shared" si="24"/>
        <v>0</v>
      </c>
      <c r="BF193" s="161">
        <f t="shared" si="25"/>
        <v>0</v>
      </c>
      <c r="BG193" s="161">
        <f t="shared" si="26"/>
        <v>0</v>
      </c>
      <c r="BH193" s="161">
        <f t="shared" si="27"/>
        <v>0</v>
      </c>
      <c r="BI193" s="161">
        <f t="shared" si="28"/>
        <v>0</v>
      </c>
      <c r="BJ193" s="14" t="s">
        <v>166</v>
      </c>
      <c r="BK193" s="161">
        <f t="shared" si="29"/>
        <v>0</v>
      </c>
      <c r="BL193" s="14" t="s">
        <v>165</v>
      </c>
      <c r="BM193" s="160" t="s">
        <v>346</v>
      </c>
    </row>
    <row r="194" spans="1:65" s="2" customFormat="1" ht="16.5" customHeight="1">
      <c r="A194" s="29"/>
      <c r="B194" s="147"/>
      <c r="C194" s="226" t="s">
        <v>347</v>
      </c>
      <c r="D194" s="226" t="s">
        <v>161</v>
      </c>
      <c r="E194" s="227" t="s">
        <v>348</v>
      </c>
      <c r="F194" s="228" t="s">
        <v>349</v>
      </c>
      <c r="G194" s="229" t="s">
        <v>190</v>
      </c>
      <c r="H194" s="230">
        <v>1</v>
      </c>
      <c r="I194" s="153"/>
      <c r="J194" s="154">
        <f t="shared" si="20"/>
        <v>0</v>
      </c>
      <c r="K194" s="155"/>
      <c r="L194" s="30"/>
      <c r="M194" s="156" t="s">
        <v>1</v>
      </c>
      <c r="N194" s="157" t="s">
        <v>40</v>
      </c>
      <c r="O194" s="58"/>
      <c r="P194" s="158">
        <f t="shared" si="21"/>
        <v>0</v>
      </c>
      <c r="Q194" s="158">
        <v>0</v>
      </c>
      <c r="R194" s="158">
        <f t="shared" si="22"/>
        <v>0</v>
      </c>
      <c r="S194" s="158">
        <v>1.2999999999999999E-2</v>
      </c>
      <c r="T194" s="159">
        <f t="shared" si="23"/>
        <v>1.2999999999999999E-2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60" t="s">
        <v>205</v>
      </c>
      <c r="AT194" s="160" t="s">
        <v>161</v>
      </c>
      <c r="AU194" s="160" t="s">
        <v>166</v>
      </c>
      <c r="AY194" s="14" t="s">
        <v>158</v>
      </c>
      <c r="BE194" s="161">
        <f t="shared" si="24"/>
        <v>0</v>
      </c>
      <c r="BF194" s="161">
        <f t="shared" si="25"/>
        <v>0</v>
      </c>
      <c r="BG194" s="161">
        <f t="shared" si="26"/>
        <v>0</v>
      </c>
      <c r="BH194" s="161">
        <f t="shared" si="27"/>
        <v>0</v>
      </c>
      <c r="BI194" s="161">
        <f t="shared" si="28"/>
        <v>0</v>
      </c>
      <c r="BJ194" s="14" t="s">
        <v>166</v>
      </c>
      <c r="BK194" s="161">
        <f t="shared" si="29"/>
        <v>0</v>
      </c>
      <c r="BL194" s="14" t="s">
        <v>205</v>
      </c>
      <c r="BM194" s="160" t="s">
        <v>350</v>
      </c>
    </row>
    <row r="195" spans="1:65" s="2" customFormat="1" ht="21.75" customHeight="1">
      <c r="A195" s="29"/>
      <c r="B195" s="147"/>
      <c r="C195" s="148" t="s">
        <v>351</v>
      </c>
      <c r="D195" s="148" t="s">
        <v>161</v>
      </c>
      <c r="E195" s="149" t="s">
        <v>352</v>
      </c>
      <c r="F195" s="150" t="s">
        <v>353</v>
      </c>
      <c r="G195" s="151" t="s">
        <v>190</v>
      </c>
      <c r="H195" s="152">
        <v>24</v>
      </c>
      <c r="I195" s="153"/>
      <c r="J195" s="154">
        <f t="shared" si="20"/>
        <v>0</v>
      </c>
      <c r="K195" s="155"/>
      <c r="L195" s="30"/>
      <c r="M195" s="156" t="s">
        <v>1</v>
      </c>
      <c r="N195" s="157" t="s">
        <v>40</v>
      </c>
      <c r="O195" s="58"/>
      <c r="P195" s="158">
        <f t="shared" si="21"/>
        <v>0</v>
      </c>
      <c r="Q195" s="158">
        <v>0</v>
      </c>
      <c r="R195" s="158">
        <f t="shared" si="22"/>
        <v>0</v>
      </c>
      <c r="S195" s="158">
        <v>0</v>
      </c>
      <c r="T195" s="159">
        <f t="shared" si="23"/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60" t="s">
        <v>165</v>
      </c>
      <c r="AT195" s="160" t="s">
        <v>161</v>
      </c>
      <c r="AU195" s="160" t="s">
        <v>166</v>
      </c>
      <c r="AY195" s="14" t="s">
        <v>158</v>
      </c>
      <c r="BE195" s="161">
        <f t="shared" si="24"/>
        <v>0</v>
      </c>
      <c r="BF195" s="161">
        <f t="shared" si="25"/>
        <v>0</v>
      </c>
      <c r="BG195" s="161">
        <f t="shared" si="26"/>
        <v>0</v>
      </c>
      <c r="BH195" s="161">
        <f t="shared" si="27"/>
        <v>0</v>
      </c>
      <c r="BI195" s="161">
        <f t="shared" si="28"/>
        <v>0</v>
      </c>
      <c r="BJ195" s="14" t="s">
        <v>166</v>
      </c>
      <c r="BK195" s="161">
        <f t="shared" si="29"/>
        <v>0</v>
      </c>
      <c r="BL195" s="14" t="s">
        <v>165</v>
      </c>
      <c r="BM195" s="160" t="s">
        <v>354</v>
      </c>
    </row>
    <row r="196" spans="1:65" s="2" customFormat="1" ht="21.75" customHeight="1">
      <c r="A196" s="29"/>
      <c r="B196" s="147"/>
      <c r="C196" s="148" t="s">
        <v>264</v>
      </c>
      <c r="D196" s="148" t="s">
        <v>161</v>
      </c>
      <c r="E196" s="149" t="s">
        <v>355</v>
      </c>
      <c r="F196" s="150" t="s">
        <v>356</v>
      </c>
      <c r="G196" s="151" t="s">
        <v>190</v>
      </c>
      <c r="H196" s="152">
        <v>2</v>
      </c>
      <c r="I196" s="153"/>
      <c r="J196" s="154">
        <f t="shared" si="20"/>
        <v>0</v>
      </c>
      <c r="K196" s="155"/>
      <c r="L196" s="30"/>
      <c r="M196" s="156" t="s">
        <v>1</v>
      </c>
      <c r="N196" s="157" t="s">
        <v>40</v>
      </c>
      <c r="O196" s="58"/>
      <c r="P196" s="158">
        <f t="shared" si="21"/>
        <v>0</v>
      </c>
      <c r="Q196" s="158">
        <v>0</v>
      </c>
      <c r="R196" s="158">
        <f t="shared" si="22"/>
        <v>0</v>
      </c>
      <c r="S196" s="158">
        <v>0</v>
      </c>
      <c r="T196" s="159">
        <f t="shared" si="23"/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60" t="s">
        <v>165</v>
      </c>
      <c r="AT196" s="160" t="s">
        <v>161</v>
      </c>
      <c r="AU196" s="160" t="s">
        <v>166</v>
      </c>
      <c r="AY196" s="14" t="s">
        <v>158</v>
      </c>
      <c r="BE196" s="161">
        <f t="shared" si="24"/>
        <v>0</v>
      </c>
      <c r="BF196" s="161">
        <f t="shared" si="25"/>
        <v>0</v>
      </c>
      <c r="BG196" s="161">
        <f t="shared" si="26"/>
        <v>0</v>
      </c>
      <c r="BH196" s="161">
        <f t="shared" si="27"/>
        <v>0</v>
      </c>
      <c r="BI196" s="161">
        <f t="shared" si="28"/>
        <v>0</v>
      </c>
      <c r="BJ196" s="14" t="s">
        <v>166</v>
      </c>
      <c r="BK196" s="161">
        <f t="shared" si="29"/>
        <v>0</v>
      </c>
      <c r="BL196" s="14" t="s">
        <v>165</v>
      </c>
      <c r="BM196" s="160" t="s">
        <v>357</v>
      </c>
    </row>
    <row r="197" spans="1:65" s="2" customFormat="1" ht="16.5" customHeight="1">
      <c r="A197" s="29"/>
      <c r="B197" s="147"/>
      <c r="C197" s="148" t="s">
        <v>358</v>
      </c>
      <c r="D197" s="148" t="s">
        <v>161</v>
      </c>
      <c r="E197" s="149" t="s">
        <v>359</v>
      </c>
      <c r="F197" s="150" t="s">
        <v>360</v>
      </c>
      <c r="G197" s="151" t="s">
        <v>164</v>
      </c>
      <c r="H197" s="152">
        <v>24.428000000000001</v>
      </c>
      <c r="I197" s="153"/>
      <c r="J197" s="154">
        <f t="shared" si="20"/>
        <v>0</v>
      </c>
      <c r="K197" s="155"/>
      <c r="L197" s="30"/>
      <c r="M197" s="156" t="s">
        <v>1</v>
      </c>
      <c r="N197" s="157" t="s">
        <v>40</v>
      </c>
      <c r="O197" s="58"/>
      <c r="P197" s="158">
        <f t="shared" si="21"/>
        <v>0</v>
      </c>
      <c r="Q197" s="158">
        <v>1.1999999999999999E-3</v>
      </c>
      <c r="R197" s="158">
        <f t="shared" si="22"/>
        <v>2.9313599999999999E-2</v>
      </c>
      <c r="S197" s="158">
        <v>7.5999999999999998E-2</v>
      </c>
      <c r="T197" s="159">
        <f t="shared" si="23"/>
        <v>1.856528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60" t="s">
        <v>165</v>
      </c>
      <c r="AT197" s="160" t="s">
        <v>161</v>
      </c>
      <c r="AU197" s="160" t="s">
        <v>166</v>
      </c>
      <c r="AY197" s="14" t="s">
        <v>158</v>
      </c>
      <c r="BE197" s="161">
        <f t="shared" si="24"/>
        <v>0</v>
      </c>
      <c r="BF197" s="161">
        <f t="shared" si="25"/>
        <v>0</v>
      </c>
      <c r="BG197" s="161">
        <f t="shared" si="26"/>
        <v>0</v>
      </c>
      <c r="BH197" s="161">
        <f t="shared" si="27"/>
        <v>0</v>
      </c>
      <c r="BI197" s="161">
        <f t="shared" si="28"/>
        <v>0</v>
      </c>
      <c r="BJ197" s="14" t="s">
        <v>166</v>
      </c>
      <c r="BK197" s="161">
        <f t="shared" si="29"/>
        <v>0</v>
      </c>
      <c r="BL197" s="14" t="s">
        <v>165</v>
      </c>
      <c r="BM197" s="160" t="s">
        <v>361</v>
      </c>
    </row>
    <row r="198" spans="1:65" s="2" customFormat="1" ht="16.5" customHeight="1">
      <c r="A198" s="29"/>
      <c r="B198" s="147"/>
      <c r="C198" s="148" t="s">
        <v>267</v>
      </c>
      <c r="D198" s="148" t="s">
        <v>161</v>
      </c>
      <c r="E198" s="149" t="s">
        <v>362</v>
      </c>
      <c r="F198" s="150" t="s">
        <v>363</v>
      </c>
      <c r="G198" s="151" t="s">
        <v>164</v>
      </c>
      <c r="H198" s="152">
        <v>5.16</v>
      </c>
      <c r="I198" s="153"/>
      <c r="J198" s="154">
        <f t="shared" si="20"/>
        <v>0</v>
      </c>
      <c r="K198" s="155"/>
      <c r="L198" s="30"/>
      <c r="M198" s="156" t="s">
        <v>1</v>
      </c>
      <c r="N198" s="157" t="s">
        <v>40</v>
      </c>
      <c r="O198" s="58"/>
      <c r="P198" s="158">
        <f t="shared" si="21"/>
        <v>0</v>
      </c>
      <c r="Q198" s="158">
        <v>1.0300000000000001E-3</v>
      </c>
      <c r="R198" s="158">
        <f t="shared" si="22"/>
        <v>5.3148000000000006E-3</v>
      </c>
      <c r="S198" s="158">
        <v>6.3E-2</v>
      </c>
      <c r="T198" s="159">
        <f t="shared" si="23"/>
        <v>0.32508000000000004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60" t="s">
        <v>165</v>
      </c>
      <c r="AT198" s="160" t="s">
        <v>161</v>
      </c>
      <c r="AU198" s="160" t="s">
        <v>166</v>
      </c>
      <c r="AY198" s="14" t="s">
        <v>158</v>
      </c>
      <c r="BE198" s="161">
        <f t="shared" si="24"/>
        <v>0</v>
      </c>
      <c r="BF198" s="161">
        <f t="shared" si="25"/>
        <v>0</v>
      </c>
      <c r="BG198" s="161">
        <f t="shared" si="26"/>
        <v>0</v>
      </c>
      <c r="BH198" s="161">
        <f t="shared" si="27"/>
        <v>0</v>
      </c>
      <c r="BI198" s="161">
        <f t="shared" si="28"/>
        <v>0</v>
      </c>
      <c r="BJ198" s="14" t="s">
        <v>166</v>
      </c>
      <c r="BK198" s="161">
        <f t="shared" si="29"/>
        <v>0</v>
      </c>
      <c r="BL198" s="14" t="s">
        <v>165</v>
      </c>
      <c r="BM198" s="160" t="s">
        <v>364</v>
      </c>
    </row>
    <row r="199" spans="1:65" s="2" customFormat="1" ht="24.2" customHeight="1">
      <c r="A199" s="29"/>
      <c r="B199" s="147"/>
      <c r="C199" s="148" t="s">
        <v>365</v>
      </c>
      <c r="D199" s="148" t="s">
        <v>161</v>
      </c>
      <c r="E199" s="149" t="s">
        <v>366</v>
      </c>
      <c r="F199" s="150" t="s">
        <v>367</v>
      </c>
      <c r="G199" s="151" t="s">
        <v>182</v>
      </c>
      <c r="H199" s="152">
        <v>0.48</v>
      </c>
      <c r="I199" s="153"/>
      <c r="J199" s="154">
        <f t="shared" si="20"/>
        <v>0</v>
      </c>
      <c r="K199" s="155"/>
      <c r="L199" s="30"/>
      <c r="M199" s="156" t="s">
        <v>1</v>
      </c>
      <c r="N199" s="157" t="s">
        <v>40</v>
      </c>
      <c r="O199" s="58"/>
      <c r="P199" s="158">
        <f t="shared" si="21"/>
        <v>0</v>
      </c>
      <c r="Q199" s="158">
        <v>1.8699999999999999E-3</v>
      </c>
      <c r="R199" s="158">
        <f t="shared" si="22"/>
        <v>8.9759999999999992E-4</v>
      </c>
      <c r="S199" s="158">
        <v>1.8</v>
      </c>
      <c r="T199" s="159">
        <f t="shared" si="23"/>
        <v>0.86399999999999999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60" t="s">
        <v>165</v>
      </c>
      <c r="AT199" s="160" t="s">
        <v>161</v>
      </c>
      <c r="AU199" s="160" t="s">
        <v>166</v>
      </c>
      <c r="AY199" s="14" t="s">
        <v>158</v>
      </c>
      <c r="BE199" s="161">
        <f t="shared" si="24"/>
        <v>0</v>
      </c>
      <c r="BF199" s="161">
        <f t="shared" si="25"/>
        <v>0</v>
      </c>
      <c r="BG199" s="161">
        <f t="shared" si="26"/>
        <v>0</v>
      </c>
      <c r="BH199" s="161">
        <f t="shared" si="27"/>
        <v>0</v>
      </c>
      <c r="BI199" s="161">
        <f t="shared" si="28"/>
        <v>0</v>
      </c>
      <c r="BJ199" s="14" t="s">
        <v>166</v>
      </c>
      <c r="BK199" s="161">
        <f t="shared" si="29"/>
        <v>0</v>
      </c>
      <c r="BL199" s="14" t="s">
        <v>165</v>
      </c>
      <c r="BM199" s="160" t="s">
        <v>368</v>
      </c>
    </row>
    <row r="200" spans="1:65" s="2" customFormat="1" ht="24.2" customHeight="1">
      <c r="A200" s="29"/>
      <c r="B200" s="147"/>
      <c r="C200" s="148" t="s">
        <v>271</v>
      </c>
      <c r="D200" s="148" t="s">
        <v>161</v>
      </c>
      <c r="E200" s="149" t="s">
        <v>369</v>
      </c>
      <c r="F200" s="150" t="s">
        <v>370</v>
      </c>
      <c r="G200" s="151" t="s">
        <v>182</v>
      </c>
      <c r="H200" s="152">
        <v>2.9569999999999999</v>
      </c>
      <c r="I200" s="153"/>
      <c r="J200" s="154">
        <f t="shared" si="20"/>
        <v>0</v>
      </c>
      <c r="K200" s="155"/>
      <c r="L200" s="30"/>
      <c r="M200" s="156" t="s">
        <v>1</v>
      </c>
      <c r="N200" s="157" t="s">
        <v>40</v>
      </c>
      <c r="O200" s="58"/>
      <c r="P200" s="158">
        <f t="shared" si="21"/>
        <v>0</v>
      </c>
      <c r="Q200" s="158">
        <v>1.8699999999999999E-3</v>
      </c>
      <c r="R200" s="158">
        <f t="shared" si="22"/>
        <v>5.5295899999999992E-3</v>
      </c>
      <c r="S200" s="158">
        <v>2.2000000000000002</v>
      </c>
      <c r="T200" s="159">
        <f t="shared" si="23"/>
        <v>6.5053999999999998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60" t="s">
        <v>165</v>
      </c>
      <c r="AT200" s="160" t="s">
        <v>161</v>
      </c>
      <c r="AU200" s="160" t="s">
        <v>166</v>
      </c>
      <c r="AY200" s="14" t="s">
        <v>158</v>
      </c>
      <c r="BE200" s="161">
        <f t="shared" si="24"/>
        <v>0</v>
      </c>
      <c r="BF200" s="161">
        <f t="shared" si="25"/>
        <v>0</v>
      </c>
      <c r="BG200" s="161">
        <f t="shared" si="26"/>
        <v>0</v>
      </c>
      <c r="BH200" s="161">
        <f t="shared" si="27"/>
        <v>0</v>
      </c>
      <c r="BI200" s="161">
        <f t="shared" si="28"/>
        <v>0</v>
      </c>
      <c r="BJ200" s="14" t="s">
        <v>166</v>
      </c>
      <c r="BK200" s="161">
        <f t="shared" si="29"/>
        <v>0</v>
      </c>
      <c r="BL200" s="14" t="s">
        <v>165</v>
      </c>
      <c r="BM200" s="160" t="s">
        <v>371</v>
      </c>
    </row>
    <row r="201" spans="1:65" s="2" customFormat="1" ht="24.2" customHeight="1">
      <c r="A201" s="29"/>
      <c r="B201" s="147"/>
      <c r="C201" s="148" t="s">
        <v>372</v>
      </c>
      <c r="D201" s="148" t="s">
        <v>161</v>
      </c>
      <c r="E201" s="149" t="s">
        <v>373</v>
      </c>
      <c r="F201" s="150" t="s">
        <v>374</v>
      </c>
      <c r="G201" s="151" t="s">
        <v>288</v>
      </c>
      <c r="H201" s="152">
        <v>59.625999999999998</v>
      </c>
      <c r="I201" s="153"/>
      <c r="J201" s="154">
        <f t="shared" si="20"/>
        <v>0</v>
      </c>
      <c r="K201" s="155"/>
      <c r="L201" s="30"/>
      <c r="M201" s="156" t="s">
        <v>1</v>
      </c>
      <c r="N201" s="157" t="s">
        <v>40</v>
      </c>
      <c r="O201" s="58"/>
      <c r="P201" s="158">
        <f t="shared" si="21"/>
        <v>0</v>
      </c>
      <c r="Q201" s="158">
        <v>5.1999999999999995E-4</v>
      </c>
      <c r="R201" s="158">
        <f t="shared" si="22"/>
        <v>3.1005519999999995E-2</v>
      </c>
      <c r="S201" s="158">
        <v>1E-3</v>
      </c>
      <c r="T201" s="159">
        <f t="shared" si="23"/>
        <v>5.9625999999999998E-2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60" t="s">
        <v>165</v>
      </c>
      <c r="AT201" s="160" t="s">
        <v>161</v>
      </c>
      <c r="AU201" s="160" t="s">
        <v>166</v>
      </c>
      <c r="AY201" s="14" t="s">
        <v>158</v>
      </c>
      <c r="BE201" s="161">
        <f t="shared" si="24"/>
        <v>0</v>
      </c>
      <c r="BF201" s="161">
        <f t="shared" si="25"/>
        <v>0</v>
      </c>
      <c r="BG201" s="161">
        <f t="shared" si="26"/>
        <v>0</v>
      </c>
      <c r="BH201" s="161">
        <f t="shared" si="27"/>
        <v>0</v>
      </c>
      <c r="BI201" s="161">
        <f t="shared" si="28"/>
        <v>0</v>
      </c>
      <c r="BJ201" s="14" t="s">
        <v>166</v>
      </c>
      <c r="BK201" s="161">
        <f t="shared" si="29"/>
        <v>0</v>
      </c>
      <c r="BL201" s="14" t="s">
        <v>165</v>
      </c>
      <c r="BM201" s="160" t="s">
        <v>375</v>
      </c>
    </row>
    <row r="202" spans="1:65" s="2" customFormat="1" ht="21.75" customHeight="1">
      <c r="A202" s="29"/>
      <c r="B202" s="147"/>
      <c r="C202" s="148" t="s">
        <v>274</v>
      </c>
      <c r="D202" s="148" t="s">
        <v>161</v>
      </c>
      <c r="E202" s="149" t="s">
        <v>376</v>
      </c>
      <c r="F202" s="150" t="s">
        <v>377</v>
      </c>
      <c r="G202" s="151" t="s">
        <v>164</v>
      </c>
      <c r="H202" s="152">
        <v>15.34</v>
      </c>
      <c r="I202" s="153"/>
      <c r="J202" s="154">
        <f t="shared" si="20"/>
        <v>0</v>
      </c>
      <c r="K202" s="155"/>
      <c r="L202" s="30"/>
      <c r="M202" s="156" t="s">
        <v>1</v>
      </c>
      <c r="N202" s="157" t="s">
        <v>40</v>
      </c>
      <c r="O202" s="58"/>
      <c r="P202" s="158">
        <f t="shared" si="21"/>
        <v>0</v>
      </c>
      <c r="Q202" s="158">
        <v>0</v>
      </c>
      <c r="R202" s="158">
        <f t="shared" si="22"/>
        <v>0</v>
      </c>
      <c r="S202" s="158">
        <v>4.5999999999999999E-2</v>
      </c>
      <c r="T202" s="159">
        <f t="shared" si="23"/>
        <v>0.70563999999999993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160" t="s">
        <v>165</v>
      </c>
      <c r="AT202" s="160" t="s">
        <v>161</v>
      </c>
      <c r="AU202" s="160" t="s">
        <v>166</v>
      </c>
      <c r="AY202" s="14" t="s">
        <v>158</v>
      </c>
      <c r="BE202" s="161">
        <f t="shared" si="24"/>
        <v>0</v>
      </c>
      <c r="BF202" s="161">
        <f t="shared" si="25"/>
        <v>0</v>
      </c>
      <c r="BG202" s="161">
        <f t="shared" si="26"/>
        <v>0</v>
      </c>
      <c r="BH202" s="161">
        <f t="shared" si="27"/>
        <v>0</v>
      </c>
      <c r="BI202" s="161">
        <f t="shared" si="28"/>
        <v>0</v>
      </c>
      <c r="BJ202" s="14" t="s">
        <v>166</v>
      </c>
      <c r="BK202" s="161">
        <f t="shared" si="29"/>
        <v>0</v>
      </c>
      <c r="BL202" s="14" t="s">
        <v>165</v>
      </c>
      <c r="BM202" s="160" t="s">
        <v>378</v>
      </c>
    </row>
    <row r="203" spans="1:65" s="2" customFormat="1" ht="16.5" customHeight="1">
      <c r="A203" s="29"/>
      <c r="B203" s="147"/>
      <c r="C203" s="148" t="s">
        <v>379</v>
      </c>
      <c r="D203" s="148" t="s">
        <v>161</v>
      </c>
      <c r="E203" s="149" t="s">
        <v>380</v>
      </c>
      <c r="F203" s="150" t="s">
        <v>381</v>
      </c>
      <c r="G203" s="151" t="s">
        <v>164</v>
      </c>
      <c r="H203" s="152">
        <v>6.62</v>
      </c>
      <c r="I203" s="153"/>
      <c r="J203" s="154">
        <f t="shared" si="20"/>
        <v>0</v>
      </c>
      <c r="K203" s="155"/>
      <c r="L203" s="30"/>
      <c r="M203" s="156" t="s">
        <v>1</v>
      </c>
      <c r="N203" s="157" t="s">
        <v>40</v>
      </c>
      <c r="O203" s="58"/>
      <c r="P203" s="158">
        <f t="shared" si="21"/>
        <v>0</v>
      </c>
      <c r="Q203" s="158">
        <v>0</v>
      </c>
      <c r="R203" s="158">
        <f t="shared" si="22"/>
        <v>0</v>
      </c>
      <c r="S203" s="158">
        <v>0.05</v>
      </c>
      <c r="T203" s="159">
        <f t="shared" si="23"/>
        <v>0.33100000000000002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60" t="s">
        <v>165</v>
      </c>
      <c r="AT203" s="160" t="s">
        <v>161</v>
      </c>
      <c r="AU203" s="160" t="s">
        <v>166</v>
      </c>
      <c r="AY203" s="14" t="s">
        <v>158</v>
      </c>
      <c r="BE203" s="161">
        <f t="shared" si="24"/>
        <v>0</v>
      </c>
      <c r="BF203" s="161">
        <f t="shared" si="25"/>
        <v>0</v>
      </c>
      <c r="BG203" s="161">
        <f t="shared" si="26"/>
        <v>0</v>
      </c>
      <c r="BH203" s="161">
        <f t="shared" si="27"/>
        <v>0</v>
      </c>
      <c r="BI203" s="161">
        <f t="shared" si="28"/>
        <v>0</v>
      </c>
      <c r="BJ203" s="14" t="s">
        <v>166</v>
      </c>
      <c r="BK203" s="161">
        <f t="shared" si="29"/>
        <v>0</v>
      </c>
      <c r="BL203" s="14" t="s">
        <v>165</v>
      </c>
      <c r="BM203" s="160" t="s">
        <v>382</v>
      </c>
    </row>
    <row r="204" spans="1:65" s="2" customFormat="1" ht="24.2" customHeight="1">
      <c r="A204" s="29"/>
      <c r="B204" s="147"/>
      <c r="C204" s="148" t="s">
        <v>278</v>
      </c>
      <c r="D204" s="148" t="s">
        <v>161</v>
      </c>
      <c r="E204" s="149" t="s">
        <v>383</v>
      </c>
      <c r="F204" s="150" t="s">
        <v>384</v>
      </c>
      <c r="G204" s="151" t="s">
        <v>164</v>
      </c>
      <c r="H204" s="152">
        <v>67.536000000000001</v>
      </c>
      <c r="I204" s="153"/>
      <c r="J204" s="154">
        <f t="shared" si="20"/>
        <v>0</v>
      </c>
      <c r="K204" s="155"/>
      <c r="L204" s="30"/>
      <c r="M204" s="156" t="s">
        <v>1</v>
      </c>
      <c r="N204" s="157" t="s">
        <v>40</v>
      </c>
      <c r="O204" s="58"/>
      <c r="P204" s="158">
        <f t="shared" si="21"/>
        <v>0</v>
      </c>
      <c r="Q204" s="158">
        <v>0</v>
      </c>
      <c r="R204" s="158">
        <f t="shared" si="22"/>
        <v>0</v>
      </c>
      <c r="S204" s="158">
        <v>6.8000000000000005E-2</v>
      </c>
      <c r="T204" s="159">
        <f t="shared" si="23"/>
        <v>4.5924480000000001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60" t="s">
        <v>165</v>
      </c>
      <c r="AT204" s="160" t="s">
        <v>161</v>
      </c>
      <c r="AU204" s="160" t="s">
        <v>166</v>
      </c>
      <c r="AY204" s="14" t="s">
        <v>158</v>
      </c>
      <c r="BE204" s="161">
        <f t="shared" si="24"/>
        <v>0</v>
      </c>
      <c r="BF204" s="161">
        <f t="shared" si="25"/>
        <v>0</v>
      </c>
      <c r="BG204" s="161">
        <f t="shared" si="26"/>
        <v>0</v>
      </c>
      <c r="BH204" s="161">
        <f t="shared" si="27"/>
        <v>0</v>
      </c>
      <c r="BI204" s="161">
        <f t="shared" si="28"/>
        <v>0</v>
      </c>
      <c r="BJ204" s="14" t="s">
        <v>166</v>
      </c>
      <c r="BK204" s="161">
        <f t="shared" si="29"/>
        <v>0</v>
      </c>
      <c r="BL204" s="14" t="s">
        <v>165</v>
      </c>
      <c r="BM204" s="160" t="s">
        <v>385</v>
      </c>
    </row>
    <row r="205" spans="1:65" s="2" customFormat="1" ht="24.2" customHeight="1">
      <c r="A205" s="29"/>
      <c r="B205" s="147"/>
      <c r="C205" s="148" t="s">
        <v>386</v>
      </c>
      <c r="D205" s="148" t="s">
        <v>161</v>
      </c>
      <c r="E205" s="149" t="s">
        <v>387</v>
      </c>
      <c r="F205" s="150" t="s">
        <v>388</v>
      </c>
      <c r="G205" s="151" t="s">
        <v>164</v>
      </c>
      <c r="H205" s="152">
        <v>46.128</v>
      </c>
      <c r="I205" s="153"/>
      <c r="J205" s="154">
        <f t="shared" si="20"/>
        <v>0</v>
      </c>
      <c r="K205" s="155"/>
      <c r="L205" s="30"/>
      <c r="M205" s="156" t="s">
        <v>1</v>
      </c>
      <c r="N205" s="157" t="s">
        <v>40</v>
      </c>
      <c r="O205" s="58"/>
      <c r="P205" s="158">
        <f t="shared" si="21"/>
        <v>0</v>
      </c>
      <c r="Q205" s="158">
        <v>0</v>
      </c>
      <c r="R205" s="158">
        <f t="shared" si="22"/>
        <v>0</v>
      </c>
      <c r="S205" s="158">
        <v>8.8999999999999996E-2</v>
      </c>
      <c r="T205" s="159">
        <f t="shared" si="23"/>
        <v>4.1053920000000002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60" t="s">
        <v>165</v>
      </c>
      <c r="AT205" s="160" t="s">
        <v>161</v>
      </c>
      <c r="AU205" s="160" t="s">
        <v>166</v>
      </c>
      <c r="AY205" s="14" t="s">
        <v>158</v>
      </c>
      <c r="BE205" s="161">
        <f t="shared" si="24"/>
        <v>0</v>
      </c>
      <c r="BF205" s="161">
        <f t="shared" si="25"/>
        <v>0</v>
      </c>
      <c r="BG205" s="161">
        <f t="shared" si="26"/>
        <v>0</v>
      </c>
      <c r="BH205" s="161">
        <f t="shared" si="27"/>
        <v>0</v>
      </c>
      <c r="BI205" s="161">
        <f t="shared" si="28"/>
        <v>0</v>
      </c>
      <c r="BJ205" s="14" t="s">
        <v>166</v>
      </c>
      <c r="BK205" s="161">
        <f t="shared" si="29"/>
        <v>0</v>
      </c>
      <c r="BL205" s="14" t="s">
        <v>165</v>
      </c>
      <c r="BM205" s="160" t="s">
        <v>389</v>
      </c>
    </row>
    <row r="206" spans="1:65" s="2" customFormat="1" ht="21.75" customHeight="1">
      <c r="A206" s="29"/>
      <c r="B206" s="147"/>
      <c r="C206" s="148" t="s">
        <v>281</v>
      </c>
      <c r="D206" s="148" t="s">
        <v>161</v>
      </c>
      <c r="E206" s="149" t="s">
        <v>390</v>
      </c>
      <c r="F206" s="150" t="s">
        <v>391</v>
      </c>
      <c r="G206" s="151" t="s">
        <v>176</v>
      </c>
      <c r="H206" s="152">
        <v>55.716000000000001</v>
      </c>
      <c r="I206" s="153"/>
      <c r="J206" s="154">
        <f t="shared" si="20"/>
        <v>0</v>
      </c>
      <c r="K206" s="155"/>
      <c r="L206" s="30"/>
      <c r="M206" s="156" t="s">
        <v>1</v>
      </c>
      <c r="N206" s="157" t="s">
        <v>40</v>
      </c>
      <c r="O206" s="58"/>
      <c r="P206" s="158">
        <f t="shared" si="21"/>
        <v>0</v>
      </c>
      <c r="Q206" s="158">
        <v>0</v>
      </c>
      <c r="R206" s="158">
        <f t="shared" si="22"/>
        <v>0</v>
      </c>
      <c r="S206" s="158">
        <v>0</v>
      </c>
      <c r="T206" s="159">
        <f t="shared" si="23"/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60" t="s">
        <v>165</v>
      </c>
      <c r="AT206" s="160" t="s">
        <v>161</v>
      </c>
      <c r="AU206" s="160" t="s">
        <v>166</v>
      </c>
      <c r="AY206" s="14" t="s">
        <v>158</v>
      </c>
      <c r="BE206" s="161">
        <f t="shared" si="24"/>
        <v>0</v>
      </c>
      <c r="BF206" s="161">
        <f t="shared" si="25"/>
        <v>0</v>
      </c>
      <c r="BG206" s="161">
        <f t="shared" si="26"/>
        <v>0</v>
      </c>
      <c r="BH206" s="161">
        <f t="shared" si="27"/>
        <v>0</v>
      </c>
      <c r="BI206" s="161">
        <f t="shared" si="28"/>
        <v>0</v>
      </c>
      <c r="BJ206" s="14" t="s">
        <v>166</v>
      </c>
      <c r="BK206" s="161">
        <f t="shared" si="29"/>
        <v>0</v>
      </c>
      <c r="BL206" s="14" t="s">
        <v>165</v>
      </c>
      <c r="BM206" s="160" t="s">
        <v>392</v>
      </c>
    </row>
    <row r="207" spans="1:65" s="2" customFormat="1" ht="24.2" customHeight="1">
      <c r="A207" s="29"/>
      <c r="B207" s="147"/>
      <c r="C207" s="148" t="s">
        <v>393</v>
      </c>
      <c r="D207" s="148" t="s">
        <v>161</v>
      </c>
      <c r="E207" s="149" t="s">
        <v>394</v>
      </c>
      <c r="F207" s="150" t="s">
        <v>395</v>
      </c>
      <c r="G207" s="151" t="s">
        <v>176</v>
      </c>
      <c r="H207" s="152">
        <v>55.716000000000001</v>
      </c>
      <c r="I207" s="153"/>
      <c r="J207" s="154">
        <f t="shared" si="20"/>
        <v>0</v>
      </c>
      <c r="K207" s="155"/>
      <c r="L207" s="30"/>
      <c r="M207" s="156" t="s">
        <v>1</v>
      </c>
      <c r="N207" s="157" t="s">
        <v>40</v>
      </c>
      <c r="O207" s="58"/>
      <c r="P207" s="158">
        <f t="shared" si="21"/>
        <v>0</v>
      </c>
      <c r="Q207" s="158">
        <v>0</v>
      </c>
      <c r="R207" s="158">
        <f t="shared" si="22"/>
        <v>0</v>
      </c>
      <c r="S207" s="158">
        <v>0</v>
      </c>
      <c r="T207" s="159">
        <f t="shared" si="23"/>
        <v>0</v>
      </c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R207" s="160" t="s">
        <v>165</v>
      </c>
      <c r="AT207" s="160" t="s">
        <v>161</v>
      </c>
      <c r="AU207" s="160" t="s">
        <v>166</v>
      </c>
      <c r="AY207" s="14" t="s">
        <v>158</v>
      </c>
      <c r="BE207" s="161">
        <f t="shared" si="24"/>
        <v>0</v>
      </c>
      <c r="BF207" s="161">
        <f t="shared" si="25"/>
        <v>0</v>
      </c>
      <c r="BG207" s="161">
        <f t="shared" si="26"/>
        <v>0</v>
      </c>
      <c r="BH207" s="161">
        <f t="shared" si="27"/>
        <v>0</v>
      </c>
      <c r="BI207" s="161">
        <f t="shared" si="28"/>
        <v>0</v>
      </c>
      <c r="BJ207" s="14" t="s">
        <v>166</v>
      </c>
      <c r="BK207" s="161">
        <f t="shared" si="29"/>
        <v>0</v>
      </c>
      <c r="BL207" s="14" t="s">
        <v>165</v>
      </c>
      <c r="BM207" s="160" t="s">
        <v>396</v>
      </c>
    </row>
    <row r="208" spans="1:65" s="2" customFormat="1" ht="21.75" customHeight="1">
      <c r="A208" s="29"/>
      <c r="B208" s="147"/>
      <c r="C208" s="148" t="s">
        <v>285</v>
      </c>
      <c r="D208" s="148" t="s">
        <v>161</v>
      </c>
      <c r="E208" s="149" t="s">
        <v>397</v>
      </c>
      <c r="F208" s="150" t="s">
        <v>398</v>
      </c>
      <c r="G208" s="151" t="s">
        <v>176</v>
      </c>
      <c r="H208" s="152">
        <v>55.716000000000001</v>
      </c>
      <c r="I208" s="153"/>
      <c r="J208" s="154">
        <f t="shared" si="20"/>
        <v>0</v>
      </c>
      <c r="K208" s="155"/>
      <c r="L208" s="30"/>
      <c r="M208" s="156" t="s">
        <v>1</v>
      </c>
      <c r="N208" s="157" t="s">
        <v>40</v>
      </c>
      <c r="O208" s="58"/>
      <c r="P208" s="158">
        <f t="shared" si="21"/>
        <v>0</v>
      </c>
      <c r="Q208" s="158">
        <v>0</v>
      </c>
      <c r="R208" s="158">
        <f t="shared" si="22"/>
        <v>0</v>
      </c>
      <c r="S208" s="158">
        <v>0</v>
      </c>
      <c r="T208" s="159">
        <f t="shared" si="23"/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60" t="s">
        <v>165</v>
      </c>
      <c r="AT208" s="160" t="s">
        <v>161</v>
      </c>
      <c r="AU208" s="160" t="s">
        <v>166</v>
      </c>
      <c r="AY208" s="14" t="s">
        <v>158</v>
      </c>
      <c r="BE208" s="161">
        <f t="shared" si="24"/>
        <v>0</v>
      </c>
      <c r="BF208" s="161">
        <f t="shared" si="25"/>
        <v>0</v>
      </c>
      <c r="BG208" s="161">
        <f t="shared" si="26"/>
        <v>0</v>
      </c>
      <c r="BH208" s="161">
        <f t="shared" si="27"/>
        <v>0</v>
      </c>
      <c r="BI208" s="161">
        <f t="shared" si="28"/>
        <v>0</v>
      </c>
      <c r="BJ208" s="14" t="s">
        <v>166</v>
      </c>
      <c r="BK208" s="161">
        <f t="shared" si="29"/>
        <v>0</v>
      </c>
      <c r="BL208" s="14" t="s">
        <v>165</v>
      </c>
      <c r="BM208" s="160" t="s">
        <v>399</v>
      </c>
    </row>
    <row r="209" spans="1:65" s="2" customFormat="1" ht="24.2" customHeight="1">
      <c r="A209" s="29"/>
      <c r="B209" s="147"/>
      <c r="C209" s="148" t="s">
        <v>400</v>
      </c>
      <c r="D209" s="148" t="s">
        <v>161</v>
      </c>
      <c r="E209" s="149" t="s">
        <v>401</v>
      </c>
      <c r="F209" s="150" t="s">
        <v>402</v>
      </c>
      <c r="G209" s="151" t="s">
        <v>176</v>
      </c>
      <c r="H209" s="152">
        <v>222.864</v>
      </c>
      <c r="I209" s="153"/>
      <c r="J209" s="154">
        <f t="shared" si="20"/>
        <v>0</v>
      </c>
      <c r="K209" s="155"/>
      <c r="L209" s="30"/>
      <c r="M209" s="156" t="s">
        <v>1</v>
      </c>
      <c r="N209" s="157" t="s">
        <v>40</v>
      </c>
      <c r="O209" s="58"/>
      <c r="P209" s="158">
        <f t="shared" si="21"/>
        <v>0</v>
      </c>
      <c r="Q209" s="158">
        <v>0</v>
      </c>
      <c r="R209" s="158">
        <f t="shared" si="22"/>
        <v>0</v>
      </c>
      <c r="S209" s="158">
        <v>0</v>
      </c>
      <c r="T209" s="159">
        <f t="shared" si="23"/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60" t="s">
        <v>165</v>
      </c>
      <c r="AT209" s="160" t="s">
        <v>161</v>
      </c>
      <c r="AU209" s="160" t="s">
        <v>166</v>
      </c>
      <c r="AY209" s="14" t="s">
        <v>158</v>
      </c>
      <c r="BE209" s="161">
        <f t="shared" si="24"/>
        <v>0</v>
      </c>
      <c r="BF209" s="161">
        <f t="shared" si="25"/>
        <v>0</v>
      </c>
      <c r="BG209" s="161">
        <f t="shared" si="26"/>
        <v>0</v>
      </c>
      <c r="BH209" s="161">
        <f t="shared" si="27"/>
        <v>0</v>
      </c>
      <c r="BI209" s="161">
        <f t="shared" si="28"/>
        <v>0</v>
      </c>
      <c r="BJ209" s="14" t="s">
        <v>166</v>
      </c>
      <c r="BK209" s="161">
        <f t="shared" si="29"/>
        <v>0</v>
      </c>
      <c r="BL209" s="14" t="s">
        <v>165</v>
      </c>
      <c r="BM209" s="160" t="s">
        <v>403</v>
      </c>
    </row>
    <row r="210" spans="1:65" s="2" customFormat="1" ht="24.2" customHeight="1">
      <c r="A210" s="29"/>
      <c r="B210" s="147"/>
      <c r="C210" s="148" t="s">
        <v>289</v>
      </c>
      <c r="D210" s="148" t="s">
        <v>161</v>
      </c>
      <c r="E210" s="149" t="s">
        <v>404</v>
      </c>
      <c r="F210" s="150" t="s">
        <v>405</v>
      </c>
      <c r="G210" s="151" t="s">
        <v>176</v>
      </c>
      <c r="H210" s="152">
        <v>22.553000000000001</v>
      </c>
      <c r="I210" s="153"/>
      <c r="J210" s="154">
        <f t="shared" si="20"/>
        <v>0</v>
      </c>
      <c r="K210" s="155"/>
      <c r="L210" s="30"/>
      <c r="M210" s="156" t="s">
        <v>1</v>
      </c>
      <c r="N210" s="157" t="s">
        <v>40</v>
      </c>
      <c r="O210" s="58"/>
      <c r="P210" s="158">
        <f t="shared" si="21"/>
        <v>0</v>
      </c>
      <c r="Q210" s="158">
        <v>0</v>
      </c>
      <c r="R210" s="158">
        <f t="shared" si="22"/>
        <v>0</v>
      </c>
      <c r="S210" s="158">
        <v>0</v>
      </c>
      <c r="T210" s="159">
        <f t="shared" si="23"/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160" t="s">
        <v>165</v>
      </c>
      <c r="AT210" s="160" t="s">
        <v>161</v>
      </c>
      <c r="AU210" s="160" t="s">
        <v>166</v>
      </c>
      <c r="AY210" s="14" t="s">
        <v>158</v>
      </c>
      <c r="BE210" s="161">
        <f t="shared" si="24"/>
        <v>0</v>
      </c>
      <c r="BF210" s="161">
        <f t="shared" si="25"/>
        <v>0</v>
      </c>
      <c r="BG210" s="161">
        <f t="shared" si="26"/>
        <v>0</v>
      </c>
      <c r="BH210" s="161">
        <f t="shared" si="27"/>
        <v>0</v>
      </c>
      <c r="BI210" s="161">
        <f t="shared" si="28"/>
        <v>0</v>
      </c>
      <c r="BJ210" s="14" t="s">
        <v>166</v>
      </c>
      <c r="BK210" s="161">
        <f t="shared" si="29"/>
        <v>0</v>
      </c>
      <c r="BL210" s="14" t="s">
        <v>165</v>
      </c>
      <c r="BM210" s="160" t="s">
        <v>406</v>
      </c>
    </row>
    <row r="211" spans="1:65" s="2" customFormat="1" ht="24.2" customHeight="1">
      <c r="A211" s="29"/>
      <c r="B211" s="147"/>
      <c r="C211" s="148" t="s">
        <v>407</v>
      </c>
      <c r="D211" s="148" t="s">
        <v>161</v>
      </c>
      <c r="E211" s="149" t="s">
        <v>408</v>
      </c>
      <c r="F211" s="150" t="s">
        <v>409</v>
      </c>
      <c r="G211" s="151" t="s">
        <v>176</v>
      </c>
      <c r="H211" s="152">
        <v>111.432</v>
      </c>
      <c r="I211" s="153"/>
      <c r="J211" s="154">
        <f t="shared" si="20"/>
        <v>0</v>
      </c>
      <c r="K211" s="155"/>
      <c r="L211" s="30"/>
      <c r="M211" s="156" t="s">
        <v>1</v>
      </c>
      <c r="N211" s="157" t="s">
        <v>40</v>
      </c>
      <c r="O211" s="58"/>
      <c r="P211" s="158">
        <f t="shared" si="21"/>
        <v>0</v>
      </c>
      <c r="Q211" s="158">
        <v>0</v>
      </c>
      <c r="R211" s="158">
        <f t="shared" si="22"/>
        <v>0</v>
      </c>
      <c r="S211" s="158">
        <v>0</v>
      </c>
      <c r="T211" s="159">
        <f t="shared" si="23"/>
        <v>0</v>
      </c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R211" s="160" t="s">
        <v>165</v>
      </c>
      <c r="AT211" s="160" t="s">
        <v>161</v>
      </c>
      <c r="AU211" s="160" t="s">
        <v>166</v>
      </c>
      <c r="AY211" s="14" t="s">
        <v>158</v>
      </c>
      <c r="BE211" s="161">
        <f t="shared" si="24"/>
        <v>0</v>
      </c>
      <c r="BF211" s="161">
        <f t="shared" si="25"/>
        <v>0</v>
      </c>
      <c r="BG211" s="161">
        <f t="shared" si="26"/>
        <v>0</v>
      </c>
      <c r="BH211" s="161">
        <f t="shared" si="27"/>
        <v>0</v>
      </c>
      <c r="BI211" s="161">
        <f t="shared" si="28"/>
        <v>0</v>
      </c>
      <c r="BJ211" s="14" t="s">
        <v>166</v>
      </c>
      <c r="BK211" s="161">
        <f t="shared" si="29"/>
        <v>0</v>
      </c>
      <c r="BL211" s="14" t="s">
        <v>165</v>
      </c>
      <c r="BM211" s="160" t="s">
        <v>410</v>
      </c>
    </row>
    <row r="212" spans="1:65" s="2" customFormat="1" ht="24.2" customHeight="1">
      <c r="A212" s="29"/>
      <c r="B212" s="147"/>
      <c r="C212" s="148" t="s">
        <v>293</v>
      </c>
      <c r="D212" s="148" t="s">
        <v>161</v>
      </c>
      <c r="E212" s="149" t="s">
        <v>411</v>
      </c>
      <c r="F212" s="150" t="s">
        <v>412</v>
      </c>
      <c r="G212" s="151" t="s">
        <v>176</v>
      </c>
      <c r="H212" s="152">
        <v>55.716000000000001</v>
      </c>
      <c r="I212" s="153"/>
      <c r="J212" s="154">
        <f t="shared" si="20"/>
        <v>0</v>
      </c>
      <c r="K212" s="155"/>
      <c r="L212" s="30"/>
      <c r="M212" s="156" t="s">
        <v>1</v>
      </c>
      <c r="N212" s="157" t="s">
        <v>40</v>
      </c>
      <c r="O212" s="58"/>
      <c r="P212" s="158">
        <f t="shared" si="21"/>
        <v>0</v>
      </c>
      <c r="Q212" s="158">
        <v>0</v>
      </c>
      <c r="R212" s="158">
        <f t="shared" si="22"/>
        <v>0</v>
      </c>
      <c r="S212" s="158">
        <v>0</v>
      </c>
      <c r="T212" s="159">
        <f t="shared" si="23"/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160" t="s">
        <v>165</v>
      </c>
      <c r="AT212" s="160" t="s">
        <v>161</v>
      </c>
      <c r="AU212" s="160" t="s">
        <v>166</v>
      </c>
      <c r="AY212" s="14" t="s">
        <v>158</v>
      </c>
      <c r="BE212" s="161">
        <f t="shared" si="24"/>
        <v>0</v>
      </c>
      <c r="BF212" s="161">
        <f t="shared" si="25"/>
        <v>0</v>
      </c>
      <c r="BG212" s="161">
        <f t="shared" si="26"/>
        <v>0</v>
      </c>
      <c r="BH212" s="161">
        <f t="shared" si="27"/>
        <v>0</v>
      </c>
      <c r="BI212" s="161">
        <f t="shared" si="28"/>
        <v>0</v>
      </c>
      <c r="BJ212" s="14" t="s">
        <v>166</v>
      </c>
      <c r="BK212" s="161">
        <f t="shared" si="29"/>
        <v>0</v>
      </c>
      <c r="BL212" s="14" t="s">
        <v>165</v>
      </c>
      <c r="BM212" s="160" t="s">
        <v>413</v>
      </c>
    </row>
    <row r="213" spans="1:65" s="2" customFormat="1" ht="21.75" customHeight="1">
      <c r="A213" s="29"/>
      <c r="B213" s="147"/>
      <c r="C213" s="148" t="s">
        <v>414</v>
      </c>
      <c r="D213" s="148" t="s">
        <v>161</v>
      </c>
      <c r="E213" s="149" t="s">
        <v>415</v>
      </c>
      <c r="F213" s="150" t="s">
        <v>416</v>
      </c>
      <c r="G213" s="151" t="s">
        <v>176</v>
      </c>
      <c r="H213" s="152">
        <v>52.96</v>
      </c>
      <c r="I213" s="153"/>
      <c r="J213" s="154">
        <f t="shared" si="20"/>
        <v>0</v>
      </c>
      <c r="K213" s="155"/>
      <c r="L213" s="30"/>
      <c r="M213" s="156" t="s">
        <v>1</v>
      </c>
      <c r="N213" s="157" t="s">
        <v>40</v>
      </c>
      <c r="O213" s="58"/>
      <c r="P213" s="158">
        <f t="shared" si="21"/>
        <v>0</v>
      </c>
      <c r="Q213" s="158">
        <v>0</v>
      </c>
      <c r="R213" s="158">
        <f t="shared" si="22"/>
        <v>0</v>
      </c>
      <c r="S213" s="158">
        <v>0</v>
      </c>
      <c r="T213" s="159">
        <f t="shared" si="23"/>
        <v>0</v>
      </c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R213" s="160" t="s">
        <v>165</v>
      </c>
      <c r="AT213" s="160" t="s">
        <v>161</v>
      </c>
      <c r="AU213" s="160" t="s">
        <v>166</v>
      </c>
      <c r="AY213" s="14" t="s">
        <v>158</v>
      </c>
      <c r="BE213" s="161">
        <f t="shared" si="24"/>
        <v>0</v>
      </c>
      <c r="BF213" s="161">
        <f t="shared" si="25"/>
        <v>0</v>
      </c>
      <c r="BG213" s="161">
        <f t="shared" si="26"/>
        <v>0</v>
      </c>
      <c r="BH213" s="161">
        <f t="shared" si="27"/>
        <v>0</v>
      </c>
      <c r="BI213" s="161">
        <f t="shared" si="28"/>
        <v>0</v>
      </c>
      <c r="BJ213" s="14" t="s">
        <v>166</v>
      </c>
      <c r="BK213" s="161">
        <f t="shared" si="29"/>
        <v>0</v>
      </c>
      <c r="BL213" s="14" t="s">
        <v>165</v>
      </c>
      <c r="BM213" s="160" t="s">
        <v>417</v>
      </c>
    </row>
    <row r="214" spans="1:65" s="12" customFormat="1" ht="25.9" customHeight="1">
      <c r="B214" s="134"/>
      <c r="D214" s="135" t="s">
        <v>73</v>
      </c>
      <c r="E214" s="136" t="s">
        <v>418</v>
      </c>
      <c r="F214" s="136" t="s">
        <v>419</v>
      </c>
      <c r="I214" s="137"/>
      <c r="J214" s="138">
        <f>BK214</f>
        <v>0</v>
      </c>
      <c r="L214" s="134"/>
      <c r="M214" s="139"/>
      <c r="N214" s="140"/>
      <c r="O214" s="140"/>
      <c r="P214" s="141">
        <f>P215+P223+P230+P235+P237+P262+P266+P272+P289+P319+P329+P331+P339+P343+P345</f>
        <v>0</v>
      </c>
      <c r="Q214" s="140"/>
      <c r="R214" s="141">
        <f>R215+R223+R230+R235+R237+R262+R266+R272+R289+R319+R329+R331+R339+R343+R345</f>
        <v>8.4653669000000011</v>
      </c>
      <c r="S214" s="140"/>
      <c r="T214" s="142">
        <f>T215+T223+T230+T235+T237+T262+T266+T272+T289+T319+T329+T331+T339+T343+T345</f>
        <v>0.44926000000000005</v>
      </c>
      <c r="AR214" s="135" t="s">
        <v>82</v>
      </c>
      <c r="AT214" s="143" t="s">
        <v>73</v>
      </c>
      <c r="AU214" s="143" t="s">
        <v>74</v>
      </c>
      <c r="AY214" s="135" t="s">
        <v>158</v>
      </c>
      <c r="BK214" s="144">
        <f>BK215+BK223+BK230+BK235+BK237+BK262+BK266+BK272+BK289+BK319+BK329+BK331+BK339+BK343+BK345</f>
        <v>0</v>
      </c>
    </row>
    <row r="215" spans="1:65" s="12" customFormat="1" ht="22.9" customHeight="1">
      <c r="B215" s="134"/>
      <c r="D215" s="135" t="s">
        <v>73</v>
      </c>
      <c r="E215" s="145" t="s">
        <v>420</v>
      </c>
      <c r="F215" s="145" t="s">
        <v>421</v>
      </c>
      <c r="I215" s="137"/>
      <c r="J215" s="146">
        <f>BK215</f>
        <v>0</v>
      </c>
      <c r="L215" s="134"/>
      <c r="M215" s="139"/>
      <c r="N215" s="140"/>
      <c r="O215" s="140"/>
      <c r="P215" s="141">
        <f>SUM(P216:P222)</f>
        <v>0</v>
      </c>
      <c r="Q215" s="140"/>
      <c r="R215" s="141">
        <f>SUM(R216:R222)</f>
        <v>0.79864373000000011</v>
      </c>
      <c r="S215" s="140"/>
      <c r="T215" s="142">
        <f>SUM(T216:T222)</f>
        <v>0</v>
      </c>
      <c r="AR215" s="135" t="s">
        <v>166</v>
      </c>
      <c r="AT215" s="143" t="s">
        <v>73</v>
      </c>
      <c r="AU215" s="143" t="s">
        <v>82</v>
      </c>
      <c r="AY215" s="135" t="s">
        <v>158</v>
      </c>
      <c r="BK215" s="144">
        <f>SUM(BK216:BK222)</f>
        <v>0</v>
      </c>
    </row>
    <row r="216" spans="1:65" s="2" customFormat="1" ht="24.2" customHeight="1">
      <c r="A216" s="29"/>
      <c r="B216" s="147"/>
      <c r="C216" s="148" t="s">
        <v>297</v>
      </c>
      <c r="D216" s="148" t="s">
        <v>161</v>
      </c>
      <c r="E216" s="149" t="s">
        <v>422</v>
      </c>
      <c r="F216" s="150" t="s">
        <v>423</v>
      </c>
      <c r="G216" s="151" t="s">
        <v>164</v>
      </c>
      <c r="H216" s="152">
        <v>52.09</v>
      </c>
      <c r="I216" s="153"/>
      <c r="J216" s="154">
        <f t="shared" ref="J216:J222" si="30">ROUND(I216*H216,2)</f>
        <v>0</v>
      </c>
      <c r="K216" s="155"/>
      <c r="L216" s="30"/>
      <c r="M216" s="156" t="s">
        <v>1</v>
      </c>
      <c r="N216" s="157" t="s">
        <v>40</v>
      </c>
      <c r="O216" s="58"/>
      <c r="P216" s="158">
        <f t="shared" ref="P216:P222" si="31">O216*H216</f>
        <v>0</v>
      </c>
      <c r="Q216" s="158">
        <v>2.16E-3</v>
      </c>
      <c r="R216" s="158">
        <f t="shared" ref="R216:R222" si="32">Q216*H216</f>
        <v>0.11251440000000001</v>
      </c>
      <c r="S216" s="158">
        <v>0</v>
      </c>
      <c r="T216" s="159">
        <f t="shared" ref="T216:T222" si="33">S216*H216</f>
        <v>0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R216" s="160" t="s">
        <v>205</v>
      </c>
      <c r="AT216" s="160" t="s">
        <v>161</v>
      </c>
      <c r="AU216" s="160" t="s">
        <v>166</v>
      </c>
      <c r="AY216" s="14" t="s">
        <v>158</v>
      </c>
      <c r="BE216" s="161">
        <f t="shared" ref="BE216:BE222" si="34">IF(N216="základná",J216,0)</f>
        <v>0</v>
      </c>
      <c r="BF216" s="161">
        <f t="shared" ref="BF216:BF222" si="35">IF(N216="znížená",J216,0)</f>
        <v>0</v>
      </c>
      <c r="BG216" s="161">
        <f t="shared" ref="BG216:BG222" si="36">IF(N216="zákl. prenesená",J216,0)</f>
        <v>0</v>
      </c>
      <c r="BH216" s="161">
        <f t="shared" ref="BH216:BH222" si="37">IF(N216="zníž. prenesená",J216,0)</f>
        <v>0</v>
      </c>
      <c r="BI216" s="161">
        <f t="shared" ref="BI216:BI222" si="38">IF(N216="nulová",J216,0)</f>
        <v>0</v>
      </c>
      <c r="BJ216" s="14" t="s">
        <v>166</v>
      </c>
      <c r="BK216" s="161">
        <f t="shared" ref="BK216:BK222" si="39">ROUND(I216*H216,2)</f>
        <v>0</v>
      </c>
      <c r="BL216" s="14" t="s">
        <v>205</v>
      </c>
      <c r="BM216" s="160" t="s">
        <v>424</v>
      </c>
    </row>
    <row r="217" spans="1:65" s="2" customFormat="1" ht="24.2" customHeight="1">
      <c r="A217" s="29"/>
      <c r="B217" s="147"/>
      <c r="C217" s="148" t="s">
        <v>425</v>
      </c>
      <c r="D217" s="148" t="s">
        <v>161</v>
      </c>
      <c r="E217" s="149" t="s">
        <v>426</v>
      </c>
      <c r="F217" s="150" t="s">
        <v>427</v>
      </c>
      <c r="G217" s="151" t="s">
        <v>164</v>
      </c>
      <c r="H217" s="152">
        <v>78.009</v>
      </c>
      <c r="I217" s="153"/>
      <c r="J217" s="154">
        <f t="shared" si="30"/>
        <v>0</v>
      </c>
      <c r="K217" s="155"/>
      <c r="L217" s="30"/>
      <c r="M217" s="156" t="s">
        <v>1</v>
      </c>
      <c r="N217" s="157" t="s">
        <v>40</v>
      </c>
      <c r="O217" s="58"/>
      <c r="P217" s="158">
        <f t="shared" si="31"/>
        <v>0</v>
      </c>
      <c r="Q217" s="158">
        <v>2.3700000000000001E-3</v>
      </c>
      <c r="R217" s="158">
        <f t="shared" si="32"/>
        <v>0.18488133000000001</v>
      </c>
      <c r="S217" s="158">
        <v>0</v>
      </c>
      <c r="T217" s="159">
        <f t="shared" si="33"/>
        <v>0</v>
      </c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R217" s="160" t="s">
        <v>205</v>
      </c>
      <c r="AT217" s="160" t="s">
        <v>161</v>
      </c>
      <c r="AU217" s="160" t="s">
        <v>166</v>
      </c>
      <c r="AY217" s="14" t="s">
        <v>158</v>
      </c>
      <c r="BE217" s="161">
        <f t="shared" si="34"/>
        <v>0</v>
      </c>
      <c r="BF217" s="161">
        <f t="shared" si="35"/>
        <v>0</v>
      </c>
      <c r="BG217" s="161">
        <f t="shared" si="36"/>
        <v>0</v>
      </c>
      <c r="BH217" s="161">
        <f t="shared" si="37"/>
        <v>0</v>
      </c>
      <c r="BI217" s="161">
        <f t="shared" si="38"/>
        <v>0</v>
      </c>
      <c r="BJ217" s="14" t="s">
        <v>166</v>
      </c>
      <c r="BK217" s="161">
        <f t="shared" si="39"/>
        <v>0</v>
      </c>
      <c r="BL217" s="14" t="s">
        <v>205</v>
      </c>
      <c r="BM217" s="160" t="s">
        <v>428</v>
      </c>
    </row>
    <row r="218" spans="1:65" s="2" customFormat="1" ht="24.2" customHeight="1">
      <c r="A218" s="29"/>
      <c r="B218" s="147"/>
      <c r="C218" s="148" t="s">
        <v>301</v>
      </c>
      <c r="D218" s="148" t="s">
        <v>161</v>
      </c>
      <c r="E218" s="149" t="s">
        <v>429</v>
      </c>
      <c r="F218" s="150" t="s">
        <v>430</v>
      </c>
      <c r="G218" s="151" t="s">
        <v>164</v>
      </c>
      <c r="H218" s="152">
        <v>97.13</v>
      </c>
      <c r="I218" s="153"/>
      <c r="J218" s="154">
        <f t="shared" si="30"/>
        <v>0</v>
      </c>
      <c r="K218" s="155"/>
      <c r="L218" s="30"/>
      <c r="M218" s="156" t="s">
        <v>1</v>
      </c>
      <c r="N218" s="157" t="s">
        <v>40</v>
      </c>
      <c r="O218" s="58"/>
      <c r="P218" s="158">
        <f t="shared" si="31"/>
        <v>0</v>
      </c>
      <c r="Q218" s="158">
        <v>0</v>
      </c>
      <c r="R218" s="158">
        <f t="shared" si="32"/>
        <v>0</v>
      </c>
      <c r="S218" s="158">
        <v>0</v>
      </c>
      <c r="T218" s="159">
        <f t="shared" si="33"/>
        <v>0</v>
      </c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R218" s="160" t="s">
        <v>205</v>
      </c>
      <c r="AT218" s="160" t="s">
        <v>161</v>
      </c>
      <c r="AU218" s="160" t="s">
        <v>166</v>
      </c>
      <c r="AY218" s="14" t="s">
        <v>158</v>
      </c>
      <c r="BE218" s="161">
        <f t="shared" si="34"/>
        <v>0</v>
      </c>
      <c r="BF218" s="161">
        <f t="shared" si="35"/>
        <v>0</v>
      </c>
      <c r="BG218" s="161">
        <f t="shared" si="36"/>
        <v>0</v>
      </c>
      <c r="BH218" s="161">
        <f t="shared" si="37"/>
        <v>0</v>
      </c>
      <c r="BI218" s="161">
        <f t="shared" si="38"/>
        <v>0</v>
      </c>
      <c r="BJ218" s="14" t="s">
        <v>166</v>
      </c>
      <c r="BK218" s="161">
        <f t="shared" si="39"/>
        <v>0</v>
      </c>
      <c r="BL218" s="14" t="s">
        <v>205</v>
      </c>
      <c r="BM218" s="160" t="s">
        <v>431</v>
      </c>
    </row>
    <row r="219" spans="1:65" s="2" customFormat="1" ht="16.5" customHeight="1">
      <c r="A219" s="29"/>
      <c r="B219" s="147"/>
      <c r="C219" s="162" t="s">
        <v>432</v>
      </c>
      <c r="D219" s="162" t="s">
        <v>193</v>
      </c>
      <c r="E219" s="163" t="s">
        <v>433</v>
      </c>
      <c r="F219" s="164" t="s">
        <v>434</v>
      </c>
      <c r="G219" s="165" t="s">
        <v>176</v>
      </c>
      <c r="H219" s="166">
        <v>2.9000000000000001E-2</v>
      </c>
      <c r="I219" s="167"/>
      <c r="J219" s="168">
        <f t="shared" si="30"/>
        <v>0</v>
      </c>
      <c r="K219" s="169"/>
      <c r="L219" s="170"/>
      <c r="M219" s="171" t="s">
        <v>1</v>
      </c>
      <c r="N219" s="172" t="s">
        <v>40</v>
      </c>
      <c r="O219" s="58"/>
      <c r="P219" s="158">
        <f t="shared" si="31"/>
        <v>0</v>
      </c>
      <c r="Q219" s="158">
        <v>1</v>
      </c>
      <c r="R219" s="158">
        <f t="shared" si="32"/>
        <v>2.9000000000000001E-2</v>
      </c>
      <c r="S219" s="158">
        <v>0</v>
      </c>
      <c r="T219" s="159">
        <f t="shared" si="33"/>
        <v>0</v>
      </c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R219" s="160" t="s">
        <v>232</v>
      </c>
      <c r="AT219" s="160" t="s">
        <v>193</v>
      </c>
      <c r="AU219" s="160" t="s">
        <v>166</v>
      </c>
      <c r="AY219" s="14" t="s">
        <v>158</v>
      </c>
      <c r="BE219" s="161">
        <f t="shared" si="34"/>
        <v>0</v>
      </c>
      <c r="BF219" s="161">
        <f t="shared" si="35"/>
        <v>0</v>
      </c>
      <c r="BG219" s="161">
        <f t="shared" si="36"/>
        <v>0</v>
      </c>
      <c r="BH219" s="161">
        <f t="shared" si="37"/>
        <v>0</v>
      </c>
      <c r="BI219" s="161">
        <f t="shared" si="38"/>
        <v>0</v>
      </c>
      <c r="BJ219" s="14" t="s">
        <v>166</v>
      </c>
      <c r="BK219" s="161">
        <f t="shared" si="39"/>
        <v>0</v>
      </c>
      <c r="BL219" s="14" t="s">
        <v>205</v>
      </c>
      <c r="BM219" s="160" t="s">
        <v>435</v>
      </c>
    </row>
    <row r="220" spans="1:65" s="2" customFormat="1" ht="24.2" customHeight="1">
      <c r="A220" s="29"/>
      <c r="B220" s="147"/>
      <c r="C220" s="148" t="s">
        <v>304</v>
      </c>
      <c r="D220" s="148" t="s">
        <v>161</v>
      </c>
      <c r="E220" s="149" t="s">
        <v>436</v>
      </c>
      <c r="F220" s="150" t="s">
        <v>437</v>
      </c>
      <c r="G220" s="151" t="s">
        <v>164</v>
      </c>
      <c r="H220" s="152">
        <v>97.13</v>
      </c>
      <c r="I220" s="153"/>
      <c r="J220" s="154">
        <f t="shared" si="30"/>
        <v>0</v>
      </c>
      <c r="K220" s="155"/>
      <c r="L220" s="30"/>
      <c r="M220" s="156" t="s">
        <v>1</v>
      </c>
      <c r="N220" s="157" t="s">
        <v>40</v>
      </c>
      <c r="O220" s="58"/>
      <c r="P220" s="158">
        <f t="shared" si="31"/>
        <v>0</v>
      </c>
      <c r="Q220" s="158">
        <v>4.0000000000000002E-4</v>
      </c>
      <c r="R220" s="158">
        <f t="shared" si="32"/>
        <v>3.8851999999999998E-2</v>
      </c>
      <c r="S220" s="158">
        <v>0</v>
      </c>
      <c r="T220" s="159">
        <f t="shared" si="33"/>
        <v>0</v>
      </c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R220" s="160" t="s">
        <v>205</v>
      </c>
      <c r="AT220" s="160" t="s">
        <v>161</v>
      </c>
      <c r="AU220" s="160" t="s">
        <v>166</v>
      </c>
      <c r="AY220" s="14" t="s">
        <v>158</v>
      </c>
      <c r="BE220" s="161">
        <f t="shared" si="34"/>
        <v>0</v>
      </c>
      <c r="BF220" s="161">
        <f t="shared" si="35"/>
        <v>0</v>
      </c>
      <c r="BG220" s="161">
        <f t="shared" si="36"/>
        <v>0</v>
      </c>
      <c r="BH220" s="161">
        <f t="shared" si="37"/>
        <v>0</v>
      </c>
      <c r="BI220" s="161">
        <f t="shared" si="38"/>
        <v>0</v>
      </c>
      <c r="BJ220" s="14" t="s">
        <v>166</v>
      </c>
      <c r="BK220" s="161">
        <f t="shared" si="39"/>
        <v>0</v>
      </c>
      <c r="BL220" s="14" t="s">
        <v>205</v>
      </c>
      <c r="BM220" s="160" t="s">
        <v>438</v>
      </c>
    </row>
    <row r="221" spans="1:65" s="2" customFormat="1" ht="16.5" customHeight="1">
      <c r="A221" s="29"/>
      <c r="B221" s="147"/>
      <c r="C221" s="162" t="s">
        <v>439</v>
      </c>
      <c r="D221" s="162" t="s">
        <v>193</v>
      </c>
      <c r="E221" s="163" t="s">
        <v>440</v>
      </c>
      <c r="F221" s="164" t="s">
        <v>441</v>
      </c>
      <c r="G221" s="165" t="s">
        <v>164</v>
      </c>
      <c r="H221" s="166">
        <v>111.7</v>
      </c>
      <c r="I221" s="167"/>
      <c r="J221" s="168">
        <f t="shared" si="30"/>
        <v>0</v>
      </c>
      <c r="K221" s="169"/>
      <c r="L221" s="170"/>
      <c r="M221" s="171" t="s">
        <v>1</v>
      </c>
      <c r="N221" s="172" t="s">
        <v>40</v>
      </c>
      <c r="O221" s="58"/>
      <c r="P221" s="158">
        <f t="shared" si="31"/>
        <v>0</v>
      </c>
      <c r="Q221" s="158">
        <v>3.8800000000000002E-3</v>
      </c>
      <c r="R221" s="158">
        <f t="shared" si="32"/>
        <v>0.43339600000000006</v>
      </c>
      <c r="S221" s="158">
        <v>0</v>
      </c>
      <c r="T221" s="159">
        <f t="shared" si="33"/>
        <v>0</v>
      </c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R221" s="160" t="s">
        <v>232</v>
      </c>
      <c r="AT221" s="160" t="s">
        <v>193</v>
      </c>
      <c r="AU221" s="160" t="s">
        <v>166</v>
      </c>
      <c r="AY221" s="14" t="s">
        <v>158</v>
      </c>
      <c r="BE221" s="161">
        <f t="shared" si="34"/>
        <v>0</v>
      </c>
      <c r="BF221" s="161">
        <f t="shared" si="35"/>
        <v>0</v>
      </c>
      <c r="BG221" s="161">
        <f t="shared" si="36"/>
        <v>0</v>
      </c>
      <c r="BH221" s="161">
        <f t="shared" si="37"/>
        <v>0</v>
      </c>
      <c r="BI221" s="161">
        <f t="shared" si="38"/>
        <v>0</v>
      </c>
      <c r="BJ221" s="14" t="s">
        <v>166</v>
      </c>
      <c r="BK221" s="161">
        <f t="shared" si="39"/>
        <v>0</v>
      </c>
      <c r="BL221" s="14" t="s">
        <v>205</v>
      </c>
      <c r="BM221" s="160" t="s">
        <v>442</v>
      </c>
    </row>
    <row r="222" spans="1:65" s="2" customFormat="1" ht="24.2" customHeight="1">
      <c r="A222" s="29"/>
      <c r="B222" s="147"/>
      <c r="C222" s="148" t="s">
        <v>308</v>
      </c>
      <c r="D222" s="148" t="s">
        <v>161</v>
      </c>
      <c r="E222" s="149" t="s">
        <v>443</v>
      </c>
      <c r="F222" s="150" t="s">
        <v>444</v>
      </c>
      <c r="G222" s="151" t="s">
        <v>176</v>
      </c>
      <c r="H222" s="152">
        <v>0.79900000000000004</v>
      </c>
      <c r="I222" s="153"/>
      <c r="J222" s="154">
        <f t="shared" si="30"/>
        <v>0</v>
      </c>
      <c r="K222" s="155"/>
      <c r="L222" s="30"/>
      <c r="M222" s="156" t="s">
        <v>1</v>
      </c>
      <c r="N222" s="157" t="s">
        <v>40</v>
      </c>
      <c r="O222" s="58"/>
      <c r="P222" s="158">
        <f t="shared" si="31"/>
        <v>0</v>
      </c>
      <c r="Q222" s="158">
        <v>0</v>
      </c>
      <c r="R222" s="158">
        <f t="shared" si="32"/>
        <v>0</v>
      </c>
      <c r="S222" s="158">
        <v>0</v>
      </c>
      <c r="T222" s="159">
        <f t="shared" si="33"/>
        <v>0</v>
      </c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R222" s="160" t="s">
        <v>205</v>
      </c>
      <c r="AT222" s="160" t="s">
        <v>161</v>
      </c>
      <c r="AU222" s="160" t="s">
        <v>166</v>
      </c>
      <c r="AY222" s="14" t="s">
        <v>158</v>
      </c>
      <c r="BE222" s="161">
        <f t="shared" si="34"/>
        <v>0</v>
      </c>
      <c r="BF222" s="161">
        <f t="shared" si="35"/>
        <v>0</v>
      </c>
      <c r="BG222" s="161">
        <f t="shared" si="36"/>
        <v>0</v>
      </c>
      <c r="BH222" s="161">
        <f t="shared" si="37"/>
        <v>0</v>
      </c>
      <c r="BI222" s="161">
        <f t="shared" si="38"/>
        <v>0</v>
      </c>
      <c r="BJ222" s="14" t="s">
        <v>166</v>
      </c>
      <c r="BK222" s="161">
        <f t="shared" si="39"/>
        <v>0</v>
      </c>
      <c r="BL222" s="14" t="s">
        <v>205</v>
      </c>
      <c r="BM222" s="160" t="s">
        <v>445</v>
      </c>
    </row>
    <row r="223" spans="1:65" s="12" customFormat="1" ht="22.9" customHeight="1">
      <c r="B223" s="134"/>
      <c r="D223" s="135" t="s">
        <v>73</v>
      </c>
      <c r="E223" s="145" t="s">
        <v>446</v>
      </c>
      <c r="F223" s="145" t="s">
        <v>447</v>
      </c>
      <c r="I223" s="137"/>
      <c r="J223" s="146">
        <f>BK223</f>
        <v>0</v>
      </c>
      <c r="L223" s="134"/>
      <c r="M223" s="139"/>
      <c r="N223" s="140"/>
      <c r="O223" s="140"/>
      <c r="P223" s="141">
        <f>SUM(P224:P229)</f>
        <v>0</v>
      </c>
      <c r="Q223" s="140"/>
      <c r="R223" s="141">
        <f>SUM(R224:R229)</f>
        <v>6.8601899999999993E-2</v>
      </c>
      <c r="S223" s="140"/>
      <c r="T223" s="142">
        <f>SUM(T224:T229)</f>
        <v>0</v>
      </c>
      <c r="AR223" s="135" t="s">
        <v>166</v>
      </c>
      <c r="AT223" s="143" t="s">
        <v>73</v>
      </c>
      <c r="AU223" s="143" t="s">
        <v>82</v>
      </c>
      <c r="AY223" s="135" t="s">
        <v>158</v>
      </c>
      <c r="BK223" s="144">
        <f>SUM(BK224:BK229)</f>
        <v>0</v>
      </c>
    </row>
    <row r="224" spans="1:65" s="2" customFormat="1" ht="24.2" customHeight="1">
      <c r="A224" s="29"/>
      <c r="B224" s="147"/>
      <c r="C224" s="148" t="s">
        <v>448</v>
      </c>
      <c r="D224" s="148" t="s">
        <v>161</v>
      </c>
      <c r="E224" s="149" t="s">
        <v>449</v>
      </c>
      <c r="F224" s="150" t="s">
        <v>450</v>
      </c>
      <c r="G224" s="151" t="s">
        <v>164</v>
      </c>
      <c r="H224" s="152">
        <v>109.48</v>
      </c>
      <c r="I224" s="153"/>
      <c r="J224" s="154">
        <f t="shared" ref="J224:J229" si="40">ROUND(I224*H224,2)</f>
        <v>0</v>
      </c>
      <c r="K224" s="155"/>
      <c r="L224" s="30"/>
      <c r="M224" s="156" t="s">
        <v>1</v>
      </c>
      <c r="N224" s="157" t="s">
        <v>40</v>
      </c>
      <c r="O224" s="58"/>
      <c r="P224" s="158">
        <f t="shared" ref="P224:P229" si="41">O224*H224</f>
        <v>0</v>
      </c>
      <c r="Q224" s="158">
        <v>5.9999999999999995E-4</v>
      </c>
      <c r="R224" s="158">
        <f t="shared" ref="R224:R229" si="42">Q224*H224</f>
        <v>6.5687999999999996E-2</v>
      </c>
      <c r="S224" s="158">
        <v>0</v>
      </c>
      <c r="T224" s="159">
        <f t="shared" ref="T224:T229" si="43">S224*H224</f>
        <v>0</v>
      </c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R224" s="160" t="s">
        <v>205</v>
      </c>
      <c r="AT224" s="160" t="s">
        <v>161</v>
      </c>
      <c r="AU224" s="160" t="s">
        <v>166</v>
      </c>
      <c r="AY224" s="14" t="s">
        <v>158</v>
      </c>
      <c r="BE224" s="161">
        <f t="shared" ref="BE224:BE229" si="44">IF(N224="základná",J224,0)</f>
        <v>0</v>
      </c>
      <c r="BF224" s="161">
        <f t="shared" ref="BF224:BF229" si="45">IF(N224="znížená",J224,0)</f>
        <v>0</v>
      </c>
      <c r="BG224" s="161">
        <f t="shared" ref="BG224:BG229" si="46">IF(N224="zákl. prenesená",J224,0)</f>
        <v>0</v>
      </c>
      <c r="BH224" s="161">
        <f t="shared" ref="BH224:BH229" si="47">IF(N224="zníž. prenesená",J224,0)</f>
        <v>0</v>
      </c>
      <c r="BI224" s="161">
        <f t="shared" ref="BI224:BI229" si="48">IF(N224="nulová",J224,0)</f>
        <v>0</v>
      </c>
      <c r="BJ224" s="14" t="s">
        <v>166</v>
      </c>
      <c r="BK224" s="161">
        <f t="shared" ref="BK224:BK229" si="49">ROUND(I224*H224,2)</f>
        <v>0</v>
      </c>
      <c r="BL224" s="14" t="s">
        <v>205</v>
      </c>
      <c r="BM224" s="160" t="s">
        <v>451</v>
      </c>
    </row>
    <row r="225" spans="1:65" s="2" customFormat="1" ht="21.75" customHeight="1">
      <c r="A225" s="29"/>
      <c r="B225" s="147"/>
      <c r="C225" s="162" t="s">
        <v>311</v>
      </c>
      <c r="D225" s="162" t="s">
        <v>193</v>
      </c>
      <c r="E225" s="163" t="s">
        <v>452</v>
      </c>
      <c r="F225" s="164" t="s">
        <v>453</v>
      </c>
      <c r="G225" s="165" t="s">
        <v>164</v>
      </c>
      <c r="H225" s="166">
        <v>111.67</v>
      </c>
      <c r="I225" s="167"/>
      <c r="J225" s="168">
        <f t="shared" si="40"/>
        <v>0</v>
      </c>
      <c r="K225" s="169"/>
      <c r="L225" s="170"/>
      <c r="M225" s="171" t="s">
        <v>1</v>
      </c>
      <c r="N225" s="172" t="s">
        <v>40</v>
      </c>
      <c r="O225" s="58"/>
      <c r="P225" s="158">
        <f t="shared" si="41"/>
        <v>0</v>
      </c>
      <c r="Q225" s="158">
        <v>0</v>
      </c>
      <c r="R225" s="158">
        <f t="shared" si="42"/>
        <v>0</v>
      </c>
      <c r="S225" s="158">
        <v>0</v>
      </c>
      <c r="T225" s="159">
        <f t="shared" si="43"/>
        <v>0</v>
      </c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R225" s="160" t="s">
        <v>232</v>
      </c>
      <c r="AT225" s="160" t="s">
        <v>193</v>
      </c>
      <c r="AU225" s="160" t="s">
        <v>166</v>
      </c>
      <c r="AY225" s="14" t="s">
        <v>158</v>
      </c>
      <c r="BE225" s="161">
        <f t="shared" si="44"/>
        <v>0</v>
      </c>
      <c r="BF225" s="161">
        <f t="shared" si="45"/>
        <v>0</v>
      </c>
      <c r="BG225" s="161">
        <f t="shared" si="46"/>
        <v>0</v>
      </c>
      <c r="BH225" s="161">
        <f t="shared" si="47"/>
        <v>0</v>
      </c>
      <c r="BI225" s="161">
        <f t="shared" si="48"/>
        <v>0</v>
      </c>
      <c r="BJ225" s="14" t="s">
        <v>166</v>
      </c>
      <c r="BK225" s="161">
        <f t="shared" si="49"/>
        <v>0</v>
      </c>
      <c r="BL225" s="14" t="s">
        <v>205</v>
      </c>
      <c r="BM225" s="160" t="s">
        <v>454</v>
      </c>
    </row>
    <row r="226" spans="1:65" s="2" customFormat="1" ht="16.5" customHeight="1">
      <c r="A226" s="29"/>
      <c r="B226" s="147"/>
      <c r="C226" s="148" t="s">
        <v>455</v>
      </c>
      <c r="D226" s="148" t="s">
        <v>161</v>
      </c>
      <c r="E226" s="149" t="s">
        <v>456</v>
      </c>
      <c r="F226" s="150" t="s">
        <v>457</v>
      </c>
      <c r="G226" s="151" t="s">
        <v>164</v>
      </c>
      <c r="H226" s="152">
        <v>97.13</v>
      </c>
      <c r="I226" s="153"/>
      <c r="J226" s="154">
        <f t="shared" si="40"/>
        <v>0</v>
      </c>
      <c r="K226" s="155"/>
      <c r="L226" s="30"/>
      <c r="M226" s="156" t="s">
        <v>1</v>
      </c>
      <c r="N226" s="157" t="s">
        <v>40</v>
      </c>
      <c r="O226" s="58"/>
      <c r="P226" s="158">
        <f t="shared" si="41"/>
        <v>0</v>
      </c>
      <c r="Q226" s="158">
        <v>3.0000000000000001E-5</v>
      </c>
      <c r="R226" s="158">
        <f t="shared" si="42"/>
        <v>2.9139000000000001E-3</v>
      </c>
      <c r="S226" s="158">
        <v>0</v>
      </c>
      <c r="T226" s="159">
        <f t="shared" si="43"/>
        <v>0</v>
      </c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R226" s="160" t="s">
        <v>205</v>
      </c>
      <c r="AT226" s="160" t="s">
        <v>161</v>
      </c>
      <c r="AU226" s="160" t="s">
        <v>166</v>
      </c>
      <c r="AY226" s="14" t="s">
        <v>158</v>
      </c>
      <c r="BE226" s="161">
        <f t="shared" si="44"/>
        <v>0</v>
      </c>
      <c r="BF226" s="161">
        <f t="shared" si="45"/>
        <v>0</v>
      </c>
      <c r="BG226" s="161">
        <f t="shared" si="46"/>
        <v>0</v>
      </c>
      <c r="BH226" s="161">
        <f t="shared" si="47"/>
        <v>0</v>
      </c>
      <c r="BI226" s="161">
        <f t="shared" si="48"/>
        <v>0</v>
      </c>
      <c r="BJ226" s="14" t="s">
        <v>166</v>
      </c>
      <c r="BK226" s="161">
        <f t="shared" si="49"/>
        <v>0</v>
      </c>
      <c r="BL226" s="14" t="s">
        <v>205</v>
      </c>
      <c r="BM226" s="160" t="s">
        <v>458</v>
      </c>
    </row>
    <row r="227" spans="1:65" s="2" customFormat="1" ht="24.2" customHeight="1">
      <c r="A227" s="29"/>
      <c r="B227" s="147"/>
      <c r="C227" s="162" t="s">
        <v>315</v>
      </c>
      <c r="D227" s="162" t="s">
        <v>193</v>
      </c>
      <c r="E227" s="163" t="s">
        <v>459</v>
      </c>
      <c r="F227" s="164" t="s">
        <v>460</v>
      </c>
      <c r="G227" s="165" t="s">
        <v>164</v>
      </c>
      <c r="H227" s="166">
        <v>99.072999999999993</v>
      </c>
      <c r="I227" s="167"/>
      <c r="J227" s="168">
        <f t="shared" si="40"/>
        <v>0</v>
      </c>
      <c r="K227" s="169"/>
      <c r="L227" s="170"/>
      <c r="M227" s="171" t="s">
        <v>1</v>
      </c>
      <c r="N227" s="172" t="s">
        <v>40</v>
      </c>
      <c r="O227" s="58"/>
      <c r="P227" s="158">
        <f t="shared" si="41"/>
        <v>0</v>
      </c>
      <c r="Q227" s="158">
        <v>0</v>
      </c>
      <c r="R227" s="158">
        <f t="shared" si="42"/>
        <v>0</v>
      </c>
      <c r="S227" s="158">
        <v>0</v>
      </c>
      <c r="T227" s="159">
        <f t="shared" si="43"/>
        <v>0</v>
      </c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R227" s="160" t="s">
        <v>232</v>
      </c>
      <c r="AT227" s="160" t="s">
        <v>193</v>
      </c>
      <c r="AU227" s="160" t="s">
        <v>166</v>
      </c>
      <c r="AY227" s="14" t="s">
        <v>158</v>
      </c>
      <c r="BE227" s="161">
        <f t="shared" si="44"/>
        <v>0</v>
      </c>
      <c r="BF227" s="161">
        <f t="shared" si="45"/>
        <v>0</v>
      </c>
      <c r="BG227" s="161">
        <f t="shared" si="46"/>
        <v>0</v>
      </c>
      <c r="BH227" s="161">
        <f t="shared" si="47"/>
        <v>0</v>
      </c>
      <c r="BI227" s="161">
        <f t="shared" si="48"/>
        <v>0</v>
      </c>
      <c r="BJ227" s="14" t="s">
        <v>166</v>
      </c>
      <c r="BK227" s="161">
        <f t="shared" si="49"/>
        <v>0</v>
      </c>
      <c r="BL227" s="14" t="s">
        <v>205</v>
      </c>
      <c r="BM227" s="160" t="s">
        <v>461</v>
      </c>
    </row>
    <row r="228" spans="1:65" s="2" customFormat="1" ht="24.2" customHeight="1">
      <c r="A228" s="29"/>
      <c r="B228" s="147"/>
      <c r="C228" s="148" t="s">
        <v>462</v>
      </c>
      <c r="D228" s="148" t="s">
        <v>161</v>
      </c>
      <c r="E228" s="149" t="s">
        <v>463</v>
      </c>
      <c r="F228" s="150" t="s">
        <v>464</v>
      </c>
      <c r="G228" s="151" t="s">
        <v>164</v>
      </c>
      <c r="H228" s="152">
        <v>97.33</v>
      </c>
      <c r="I228" s="153"/>
      <c r="J228" s="154">
        <f t="shared" si="40"/>
        <v>0</v>
      </c>
      <c r="K228" s="155"/>
      <c r="L228" s="30"/>
      <c r="M228" s="156" t="s">
        <v>1</v>
      </c>
      <c r="N228" s="157" t="s">
        <v>40</v>
      </c>
      <c r="O228" s="58"/>
      <c r="P228" s="158">
        <f t="shared" si="41"/>
        <v>0</v>
      </c>
      <c r="Q228" s="158">
        <v>0</v>
      </c>
      <c r="R228" s="158">
        <f t="shared" si="42"/>
        <v>0</v>
      </c>
      <c r="S228" s="158">
        <v>0</v>
      </c>
      <c r="T228" s="159">
        <f t="shared" si="43"/>
        <v>0</v>
      </c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R228" s="160" t="s">
        <v>205</v>
      </c>
      <c r="AT228" s="160" t="s">
        <v>161</v>
      </c>
      <c r="AU228" s="160" t="s">
        <v>166</v>
      </c>
      <c r="AY228" s="14" t="s">
        <v>158</v>
      </c>
      <c r="BE228" s="161">
        <f t="shared" si="44"/>
        <v>0</v>
      </c>
      <c r="BF228" s="161">
        <f t="shared" si="45"/>
        <v>0</v>
      </c>
      <c r="BG228" s="161">
        <f t="shared" si="46"/>
        <v>0</v>
      </c>
      <c r="BH228" s="161">
        <f t="shared" si="47"/>
        <v>0</v>
      </c>
      <c r="BI228" s="161">
        <f t="shared" si="48"/>
        <v>0</v>
      </c>
      <c r="BJ228" s="14" t="s">
        <v>166</v>
      </c>
      <c r="BK228" s="161">
        <f t="shared" si="49"/>
        <v>0</v>
      </c>
      <c r="BL228" s="14" t="s">
        <v>205</v>
      </c>
      <c r="BM228" s="160" t="s">
        <v>465</v>
      </c>
    </row>
    <row r="229" spans="1:65" s="2" customFormat="1" ht="24.2" customHeight="1">
      <c r="A229" s="29"/>
      <c r="B229" s="147"/>
      <c r="C229" s="148" t="s">
        <v>318</v>
      </c>
      <c r="D229" s="148" t="s">
        <v>161</v>
      </c>
      <c r="E229" s="149" t="s">
        <v>466</v>
      </c>
      <c r="F229" s="150" t="s">
        <v>467</v>
      </c>
      <c r="G229" s="151" t="s">
        <v>176</v>
      </c>
      <c r="H229" s="152">
        <v>6.9000000000000006E-2</v>
      </c>
      <c r="I229" s="153"/>
      <c r="J229" s="154">
        <f t="shared" si="40"/>
        <v>0</v>
      </c>
      <c r="K229" s="155"/>
      <c r="L229" s="30"/>
      <c r="M229" s="156" t="s">
        <v>1</v>
      </c>
      <c r="N229" s="157" t="s">
        <v>40</v>
      </c>
      <c r="O229" s="58"/>
      <c r="P229" s="158">
        <f t="shared" si="41"/>
        <v>0</v>
      </c>
      <c r="Q229" s="158">
        <v>0</v>
      </c>
      <c r="R229" s="158">
        <f t="shared" si="42"/>
        <v>0</v>
      </c>
      <c r="S229" s="158">
        <v>0</v>
      </c>
      <c r="T229" s="159">
        <f t="shared" si="43"/>
        <v>0</v>
      </c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R229" s="160" t="s">
        <v>205</v>
      </c>
      <c r="AT229" s="160" t="s">
        <v>161</v>
      </c>
      <c r="AU229" s="160" t="s">
        <v>166</v>
      </c>
      <c r="AY229" s="14" t="s">
        <v>158</v>
      </c>
      <c r="BE229" s="161">
        <f t="shared" si="44"/>
        <v>0</v>
      </c>
      <c r="BF229" s="161">
        <f t="shared" si="45"/>
        <v>0</v>
      </c>
      <c r="BG229" s="161">
        <f t="shared" si="46"/>
        <v>0</v>
      </c>
      <c r="BH229" s="161">
        <f t="shared" si="47"/>
        <v>0</v>
      </c>
      <c r="BI229" s="161">
        <f t="shared" si="48"/>
        <v>0</v>
      </c>
      <c r="BJ229" s="14" t="s">
        <v>166</v>
      </c>
      <c r="BK229" s="161">
        <f t="shared" si="49"/>
        <v>0</v>
      </c>
      <c r="BL229" s="14" t="s">
        <v>205</v>
      </c>
      <c r="BM229" s="160" t="s">
        <v>468</v>
      </c>
    </row>
    <row r="230" spans="1:65" s="12" customFormat="1" ht="22.9" customHeight="1">
      <c r="B230" s="134"/>
      <c r="D230" s="135" t="s">
        <v>73</v>
      </c>
      <c r="E230" s="145" t="s">
        <v>469</v>
      </c>
      <c r="F230" s="145" t="s">
        <v>470</v>
      </c>
      <c r="I230" s="137"/>
      <c r="J230" s="146">
        <f>BK230</f>
        <v>0</v>
      </c>
      <c r="L230" s="134"/>
      <c r="M230" s="139"/>
      <c r="N230" s="140"/>
      <c r="O230" s="140"/>
      <c r="P230" s="141">
        <f>SUM(P231:P234)</f>
        <v>0</v>
      </c>
      <c r="Q230" s="140"/>
      <c r="R230" s="141">
        <f>SUM(R231:R234)</f>
        <v>7.2500000000000004E-3</v>
      </c>
      <c r="S230" s="140"/>
      <c r="T230" s="142">
        <f>SUM(T231:T234)</f>
        <v>0</v>
      </c>
      <c r="AR230" s="135" t="s">
        <v>166</v>
      </c>
      <c r="AT230" s="143" t="s">
        <v>73</v>
      </c>
      <c r="AU230" s="143" t="s">
        <v>82</v>
      </c>
      <c r="AY230" s="135" t="s">
        <v>158</v>
      </c>
      <c r="BK230" s="144">
        <f>SUM(BK231:BK234)</f>
        <v>0</v>
      </c>
    </row>
    <row r="231" spans="1:65" s="2" customFormat="1" ht="24.2" customHeight="1">
      <c r="A231" s="29"/>
      <c r="B231" s="147"/>
      <c r="C231" s="148" t="s">
        <v>471</v>
      </c>
      <c r="D231" s="148" t="s">
        <v>161</v>
      </c>
      <c r="E231" s="149" t="s">
        <v>472</v>
      </c>
      <c r="F231" s="150" t="s">
        <v>473</v>
      </c>
      <c r="G231" s="151" t="s">
        <v>190</v>
      </c>
      <c r="H231" s="152">
        <v>1</v>
      </c>
      <c r="I231" s="153"/>
      <c r="J231" s="154">
        <f>ROUND(I231*H231,2)</f>
        <v>0</v>
      </c>
      <c r="K231" s="155"/>
      <c r="L231" s="30"/>
      <c r="M231" s="156" t="s">
        <v>1</v>
      </c>
      <c r="N231" s="157" t="s">
        <v>40</v>
      </c>
      <c r="O231" s="58"/>
      <c r="P231" s="158">
        <f>O231*H231</f>
        <v>0</v>
      </c>
      <c r="Q231" s="158">
        <v>8.4999999999999995E-4</v>
      </c>
      <c r="R231" s="158">
        <f>Q231*H231</f>
        <v>8.4999999999999995E-4</v>
      </c>
      <c r="S231" s="158">
        <v>0</v>
      </c>
      <c r="T231" s="159">
        <f>S231*H231</f>
        <v>0</v>
      </c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R231" s="160" t="s">
        <v>205</v>
      </c>
      <c r="AT231" s="160" t="s">
        <v>161</v>
      </c>
      <c r="AU231" s="160" t="s">
        <v>166</v>
      </c>
      <c r="AY231" s="14" t="s">
        <v>158</v>
      </c>
      <c r="BE231" s="161">
        <f>IF(N231="základná",J231,0)</f>
        <v>0</v>
      </c>
      <c r="BF231" s="161">
        <f>IF(N231="znížená",J231,0)</f>
        <v>0</v>
      </c>
      <c r="BG231" s="161">
        <f>IF(N231="zákl. prenesená",J231,0)</f>
        <v>0</v>
      </c>
      <c r="BH231" s="161">
        <f>IF(N231="zníž. prenesená",J231,0)</f>
        <v>0</v>
      </c>
      <c r="BI231" s="161">
        <f>IF(N231="nulová",J231,0)</f>
        <v>0</v>
      </c>
      <c r="BJ231" s="14" t="s">
        <v>166</v>
      </c>
      <c r="BK231" s="161">
        <f>ROUND(I231*H231,2)</f>
        <v>0</v>
      </c>
      <c r="BL231" s="14" t="s">
        <v>205</v>
      </c>
      <c r="BM231" s="160" t="s">
        <v>474</v>
      </c>
    </row>
    <row r="232" spans="1:65" s="2" customFormat="1" ht="24.2" customHeight="1">
      <c r="A232" s="29"/>
      <c r="B232" s="147"/>
      <c r="C232" s="148" t="s">
        <v>322</v>
      </c>
      <c r="D232" s="148" t="s">
        <v>161</v>
      </c>
      <c r="E232" s="149" t="s">
        <v>475</v>
      </c>
      <c r="F232" s="150" t="s">
        <v>476</v>
      </c>
      <c r="G232" s="151" t="s">
        <v>190</v>
      </c>
      <c r="H232" s="152">
        <v>1</v>
      </c>
      <c r="I232" s="153"/>
      <c r="J232" s="154">
        <f>ROUND(I232*H232,2)</f>
        <v>0</v>
      </c>
      <c r="K232" s="155"/>
      <c r="L232" s="30"/>
      <c r="M232" s="156" t="s">
        <v>1</v>
      </c>
      <c r="N232" s="157" t="s">
        <v>40</v>
      </c>
      <c r="O232" s="58"/>
      <c r="P232" s="158">
        <f>O232*H232</f>
        <v>0</v>
      </c>
      <c r="Q232" s="158">
        <v>6.4000000000000003E-3</v>
      </c>
      <c r="R232" s="158">
        <f>Q232*H232</f>
        <v>6.4000000000000003E-3</v>
      </c>
      <c r="S232" s="158">
        <v>0</v>
      </c>
      <c r="T232" s="159">
        <f>S232*H232</f>
        <v>0</v>
      </c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R232" s="160" t="s">
        <v>205</v>
      </c>
      <c r="AT232" s="160" t="s">
        <v>161</v>
      </c>
      <c r="AU232" s="160" t="s">
        <v>166</v>
      </c>
      <c r="AY232" s="14" t="s">
        <v>158</v>
      </c>
      <c r="BE232" s="161">
        <f>IF(N232="základná",J232,0)</f>
        <v>0</v>
      </c>
      <c r="BF232" s="161">
        <f>IF(N232="znížená",J232,0)</f>
        <v>0</v>
      </c>
      <c r="BG232" s="161">
        <f>IF(N232="zákl. prenesená",J232,0)</f>
        <v>0</v>
      </c>
      <c r="BH232" s="161">
        <f>IF(N232="zníž. prenesená",J232,0)</f>
        <v>0</v>
      </c>
      <c r="BI232" s="161">
        <f>IF(N232="nulová",J232,0)</f>
        <v>0</v>
      </c>
      <c r="BJ232" s="14" t="s">
        <v>166</v>
      </c>
      <c r="BK232" s="161">
        <f>ROUND(I232*H232,2)</f>
        <v>0</v>
      </c>
      <c r="BL232" s="14" t="s">
        <v>205</v>
      </c>
      <c r="BM232" s="160" t="s">
        <v>477</v>
      </c>
    </row>
    <row r="233" spans="1:65" s="2" customFormat="1" ht="16.5" customHeight="1">
      <c r="A233" s="29"/>
      <c r="B233" s="147"/>
      <c r="C233" s="148" t="s">
        <v>478</v>
      </c>
      <c r="D233" s="148" t="s">
        <v>161</v>
      </c>
      <c r="E233" s="149" t="s">
        <v>479</v>
      </c>
      <c r="F233" s="150" t="s">
        <v>480</v>
      </c>
      <c r="G233" s="151" t="s">
        <v>481</v>
      </c>
      <c r="H233" s="152">
        <v>40</v>
      </c>
      <c r="I233" s="153"/>
      <c r="J233" s="154">
        <f>ROUND(I233*H233,2)</f>
        <v>0</v>
      </c>
      <c r="K233" s="155"/>
      <c r="L233" s="30"/>
      <c r="M233" s="156" t="s">
        <v>1</v>
      </c>
      <c r="N233" s="157" t="s">
        <v>40</v>
      </c>
      <c r="O233" s="58"/>
      <c r="P233" s="158">
        <f>O233*H233</f>
        <v>0</v>
      </c>
      <c r="Q233" s="158">
        <v>0</v>
      </c>
      <c r="R233" s="158">
        <f>Q233*H233</f>
        <v>0</v>
      </c>
      <c r="S233" s="158">
        <v>0</v>
      </c>
      <c r="T233" s="159">
        <f>S233*H233</f>
        <v>0</v>
      </c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R233" s="160" t="s">
        <v>482</v>
      </c>
      <c r="AT233" s="160" t="s">
        <v>161</v>
      </c>
      <c r="AU233" s="160" t="s">
        <v>166</v>
      </c>
      <c r="AY233" s="14" t="s">
        <v>158</v>
      </c>
      <c r="BE233" s="161">
        <f>IF(N233="základná",J233,0)</f>
        <v>0</v>
      </c>
      <c r="BF233" s="161">
        <f>IF(N233="znížená",J233,0)</f>
        <v>0</v>
      </c>
      <c r="BG233" s="161">
        <f>IF(N233="zákl. prenesená",J233,0)</f>
        <v>0</v>
      </c>
      <c r="BH233" s="161">
        <f>IF(N233="zníž. prenesená",J233,0)</f>
        <v>0</v>
      </c>
      <c r="BI233" s="161">
        <f>IF(N233="nulová",J233,0)</f>
        <v>0</v>
      </c>
      <c r="BJ233" s="14" t="s">
        <v>166</v>
      </c>
      <c r="BK233" s="161">
        <f>ROUND(I233*H233,2)</f>
        <v>0</v>
      </c>
      <c r="BL233" s="14" t="s">
        <v>482</v>
      </c>
      <c r="BM233" s="160" t="s">
        <v>483</v>
      </c>
    </row>
    <row r="234" spans="1:65" s="2" customFormat="1" ht="24.2" customHeight="1">
      <c r="A234" s="29"/>
      <c r="B234" s="147"/>
      <c r="C234" s="148" t="s">
        <v>325</v>
      </c>
      <c r="D234" s="148" t="s">
        <v>161</v>
      </c>
      <c r="E234" s="149" t="s">
        <v>484</v>
      </c>
      <c r="F234" s="150" t="s">
        <v>485</v>
      </c>
      <c r="G234" s="151" t="s">
        <v>176</v>
      </c>
      <c r="H234" s="152">
        <v>7.0000000000000001E-3</v>
      </c>
      <c r="I234" s="153"/>
      <c r="J234" s="154">
        <f>ROUND(I234*H234,2)</f>
        <v>0</v>
      </c>
      <c r="K234" s="155"/>
      <c r="L234" s="30"/>
      <c r="M234" s="156" t="s">
        <v>1</v>
      </c>
      <c r="N234" s="157" t="s">
        <v>40</v>
      </c>
      <c r="O234" s="58"/>
      <c r="P234" s="158">
        <f>O234*H234</f>
        <v>0</v>
      </c>
      <c r="Q234" s="158">
        <v>0</v>
      </c>
      <c r="R234" s="158">
        <f>Q234*H234</f>
        <v>0</v>
      </c>
      <c r="S234" s="158">
        <v>0</v>
      </c>
      <c r="T234" s="159">
        <f>S234*H234</f>
        <v>0</v>
      </c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R234" s="160" t="s">
        <v>205</v>
      </c>
      <c r="AT234" s="160" t="s">
        <v>161</v>
      </c>
      <c r="AU234" s="160" t="s">
        <v>166</v>
      </c>
      <c r="AY234" s="14" t="s">
        <v>158</v>
      </c>
      <c r="BE234" s="161">
        <f>IF(N234="základná",J234,0)</f>
        <v>0</v>
      </c>
      <c r="BF234" s="161">
        <f>IF(N234="znížená",J234,0)</f>
        <v>0</v>
      </c>
      <c r="BG234" s="161">
        <f>IF(N234="zákl. prenesená",J234,0)</f>
        <v>0</v>
      </c>
      <c r="BH234" s="161">
        <f>IF(N234="zníž. prenesená",J234,0)</f>
        <v>0</v>
      </c>
      <c r="BI234" s="161">
        <f>IF(N234="nulová",J234,0)</f>
        <v>0</v>
      </c>
      <c r="BJ234" s="14" t="s">
        <v>166</v>
      </c>
      <c r="BK234" s="161">
        <f>ROUND(I234*H234,2)</f>
        <v>0</v>
      </c>
      <c r="BL234" s="14" t="s">
        <v>205</v>
      </c>
      <c r="BM234" s="160" t="s">
        <v>486</v>
      </c>
    </row>
    <row r="235" spans="1:65" s="12" customFormat="1" ht="22.9" customHeight="1">
      <c r="B235" s="134"/>
      <c r="D235" s="135" t="s">
        <v>73</v>
      </c>
      <c r="E235" s="145" t="s">
        <v>487</v>
      </c>
      <c r="F235" s="145" t="s">
        <v>488</v>
      </c>
      <c r="I235" s="137"/>
      <c r="J235" s="146">
        <f>BK235</f>
        <v>0</v>
      </c>
      <c r="L235" s="134"/>
      <c r="M235" s="139"/>
      <c r="N235" s="140"/>
      <c r="O235" s="140"/>
      <c r="P235" s="141">
        <f>P236</f>
        <v>0</v>
      </c>
      <c r="Q235" s="140"/>
      <c r="R235" s="141">
        <f>R236</f>
        <v>0</v>
      </c>
      <c r="S235" s="140"/>
      <c r="T235" s="142">
        <f>T236</f>
        <v>0</v>
      </c>
      <c r="AR235" s="135" t="s">
        <v>166</v>
      </c>
      <c r="AT235" s="143" t="s">
        <v>73</v>
      </c>
      <c r="AU235" s="143" t="s">
        <v>82</v>
      </c>
      <c r="AY235" s="135" t="s">
        <v>158</v>
      </c>
      <c r="BK235" s="144">
        <f>BK236</f>
        <v>0</v>
      </c>
    </row>
    <row r="236" spans="1:65" s="2" customFormat="1" ht="16.5" customHeight="1">
      <c r="A236" s="29"/>
      <c r="B236" s="147"/>
      <c r="C236" s="148" t="s">
        <v>489</v>
      </c>
      <c r="D236" s="148" t="s">
        <v>161</v>
      </c>
      <c r="E236" s="149" t="s">
        <v>490</v>
      </c>
      <c r="F236" s="150" t="s">
        <v>491</v>
      </c>
      <c r="G236" s="151" t="s">
        <v>481</v>
      </c>
      <c r="H236" s="152">
        <v>40</v>
      </c>
      <c r="I236" s="153"/>
      <c r="J236" s="154">
        <f>ROUND(I236*H236,2)</f>
        <v>0</v>
      </c>
      <c r="K236" s="155"/>
      <c r="L236" s="30"/>
      <c r="M236" s="156" t="s">
        <v>1</v>
      </c>
      <c r="N236" s="157" t="s">
        <v>40</v>
      </c>
      <c r="O236" s="58"/>
      <c r="P236" s="158">
        <f>O236*H236</f>
        <v>0</v>
      </c>
      <c r="Q236" s="158">
        <v>0</v>
      </c>
      <c r="R236" s="158">
        <f>Q236*H236</f>
        <v>0</v>
      </c>
      <c r="S236" s="158">
        <v>0</v>
      </c>
      <c r="T236" s="159">
        <f>S236*H236</f>
        <v>0</v>
      </c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R236" s="160" t="s">
        <v>482</v>
      </c>
      <c r="AT236" s="160" t="s">
        <v>161</v>
      </c>
      <c r="AU236" s="160" t="s">
        <v>166</v>
      </c>
      <c r="AY236" s="14" t="s">
        <v>158</v>
      </c>
      <c r="BE236" s="161">
        <f>IF(N236="základná",J236,0)</f>
        <v>0</v>
      </c>
      <c r="BF236" s="161">
        <f>IF(N236="znížená",J236,0)</f>
        <v>0</v>
      </c>
      <c r="BG236" s="161">
        <f>IF(N236="zákl. prenesená",J236,0)</f>
        <v>0</v>
      </c>
      <c r="BH236" s="161">
        <f>IF(N236="zníž. prenesená",J236,0)</f>
        <v>0</v>
      </c>
      <c r="BI236" s="161">
        <f>IF(N236="nulová",J236,0)</f>
        <v>0</v>
      </c>
      <c r="BJ236" s="14" t="s">
        <v>166</v>
      </c>
      <c r="BK236" s="161">
        <f>ROUND(I236*H236,2)</f>
        <v>0</v>
      </c>
      <c r="BL236" s="14" t="s">
        <v>482</v>
      </c>
      <c r="BM236" s="160" t="s">
        <v>492</v>
      </c>
    </row>
    <row r="237" spans="1:65" s="12" customFormat="1" ht="22.9" customHeight="1">
      <c r="B237" s="134"/>
      <c r="D237" s="135" t="s">
        <v>73</v>
      </c>
      <c r="E237" s="145" t="s">
        <v>493</v>
      </c>
      <c r="F237" s="145" t="s">
        <v>494</v>
      </c>
      <c r="I237" s="137"/>
      <c r="J237" s="146">
        <f>BK237</f>
        <v>0</v>
      </c>
      <c r="L237" s="134"/>
      <c r="M237" s="139"/>
      <c r="N237" s="140"/>
      <c r="O237" s="140"/>
      <c r="P237" s="141">
        <f>SUM(P238:P261)</f>
        <v>0</v>
      </c>
      <c r="Q237" s="140"/>
      <c r="R237" s="141">
        <f>SUM(R238:R261)</f>
        <v>0.17521</v>
      </c>
      <c r="S237" s="140"/>
      <c r="T237" s="142">
        <f>SUM(T238:T261)</f>
        <v>0.28800000000000003</v>
      </c>
      <c r="AR237" s="135" t="s">
        <v>166</v>
      </c>
      <c r="AT237" s="143" t="s">
        <v>73</v>
      </c>
      <c r="AU237" s="143" t="s">
        <v>82</v>
      </c>
      <c r="AY237" s="135" t="s">
        <v>158</v>
      </c>
      <c r="BK237" s="144">
        <f>SUM(BK238:BK261)</f>
        <v>0</v>
      </c>
    </row>
    <row r="238" spans="1:65" s="2" customFormat="1" ht="21.75" customHeight="1">
      <c r="A238" s="29"/>
      <c r="B238" s="147"/>
      <c r="C238" s="148" t="s">
        <v>329</v>
      </c>
      <c r="D238" s="148" t="s">
        <v>161</v>
      </c>
      <c r="E238" s="149" t="s">
        <v>495</v>
      </c>
      <c r="F238" s="150" t="s">
        <v>496</v>
      </c>
      <c r="G238" s="151" t="s">
        <v>497</v>
      </c>
      <c r="H238" s="152">
        <v>4</v>
      </c>
      <c r="I238" s="153"/>
      <c r="J238" s="154">
        <f t="shared" ref="J238:J261" si="50">ROUND(I238*H238,2)</f>
        <v>0</v>
      </c>
      <c r="K238" s="155"/>
      <c r="L238" s="30"/>
      <c r="M238" s="156" t="s">
        <v>1</v>
      </c>
      <c r="N238" s="157" t="s">
        <v>40</v>
      </c>
      <c r="O238" s="58"/>
      <c r="P238" s="158">
        <f t="shared" ref="P238:P261" si="51">O238*H238</f>
        <v>0</v>
      </c>
      <c r="Q238" s="158">
        <v>0</v>
      </c>
      <c r="R238" s="158">
        <f t="shared" ref="R238:R261" si="52">Q238*H238</f>
        <v>0</v>
      </c>
      <c r="S238" s="158">
        <v>3.4000000000000002E-2</v>
      </c>
      <c r="T238" s="159">
        <f t="shared" ref="T238:T261" si="53">S238*H238</f>
        <v>0.13600000000000001</v>
      </c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R238" s="160" t="s">
        <v>205</v>
      </c>
      <c r="AT238" s="160" t="s">
        <v>161</v>
      </c>
      <c r="AU238" s="160" t="s">
        <v>166</v>
      </c>
      <c r="AY238" s="14" t="s">
        <v>158</v>
      </c>
      <c r="BE238" s="161">
        <f t="shared" ref="BE238:BE261" si="54">IF(N238="základná",J238,0)</f>
        <v>0</v>
      </c>
      <c r="BF238" s="161">
        <f t="shared" ref="BF238:BF261" si="55">IF(N238="znížená",J238,0)</f>
        <v>0</v>
      </c>
      <c r="BG238" s="161">
        <f t="shared" ref="BG238:BG261" si="56">IF(N238="zákl. prenesená",J238,0)</f>
        <v>0</v>
      </c>
      <c r="BH238" s="161">
        <f t="shared" ref="BH238:BH261" si="57">IF(N238="zníž. prenesená",J238,0)</f>
        <v>0</v>
      </c>
      <c r="BI238" s="161">
        <f t="shared" ref="BI238:BI261" si="58">IF(N238="nulová",J238,0)</f>
        <v>0</v>
      </c>
      <c r="BJ238" s="14" t="s">
        <v>166</v>
      </c>
      <c r="BK238" s="161">
        <f t="shared" ref="BK238:BK261" si="59">ROUND(I238*H238,2)</f>
        <v>0</v>
      </c>
      <c r="BL238" s="14" t="s">
        <v>205</v>
      </c>
      <c r="BM238" s="160" t="s">
        <v>498</v>
      </c>
    </row>
    <row r="239" spans="1:65" s="2" customFormat="1" ht="16.5" customHeight="1">
      <c r="A239" s="29"/>
      <c r="B239" s="147"/>
      <c r="C239" s="148" t="s">
        <v>499</v>
      </c>
      <c r="D239" s="148" t="s">
        <v>161</v>
      </c>
      <c r="E239" s="149" t="s">
        <v>500</v>
      </c>
      <c r="F239" s="150" t="s">
        <v>501</v>
      </c>
      <c r="G239" s="151" t="s">
        <v>497</v>
      </c>
      <c r="H239" s="152">
        <v>4</v>
      </c>
      <c r="I239" s="153"/>
      <c r="J239" s="154">
        <f t="shared" si="50"/>
        <v>0</v>
      </c>
      <c r="K239" s="155"/>
      <c r="L239" s="30"/>
      <c r="M239" s="156" t="s">
        <v>1</v>
      </c>
      <c r="N239" s="157" t="s">
        <v>40</v>
      </c>
      <c r="O239" s="58"/>
      <c r="P239" s="158">
        <f t="shared" si="51"/>
        <v>0</v>
      </c>
      <c r="Q239" s="158">
        <v>1.65E-3</v>
      </c>
      <c r="R239" s="158">
        <f t="shared" si="52"/>
        <v>6.6E-3</v>
      </c>
      <c r="S239" s="158">
        <v>0</v>
      </c>
      <c r="T239" s="159">
        <f t="shared" si="53"/>
        <v>0</v>
      </c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R239" s="160" t="s">
        <v>205</v>
      </c>
      <c r="AT239" s="160" t="s">
        <v>161</v>
      </c>
      <c r="AU239" s="160" t="s">
        <v>166</v>
      </c>
      <c r="AY239" s="14" t="s">
        <v>158</v>
      </c>
      <c r="BE239" s="161">
        <f t="shared" si="54"/>
        <v>0</v>
      </c>
      <c r="BF239" s="161">
        <f t="shared" si="55"/>
        <v>0</v>
      </c>
      <c r="BG239" s="161">
        <f t="shared" si="56"/>
        <v>0</v>
      </c>
      <c r="BH239" s="161">
        <f t="shared" si="57"/>
        <v>0</v>
      </c>
      <c r="BI239" s="161">
        <f t="shared" si="58"/>
        <v>0</v>
      </c>
      <c r="BJ239" s="14" t="s">
        <v>166</v>
      </c>
      <c r="BK239" s="161">
        <f t="shared" si="59"/>
        <v>0</v>
      </c>
      <c r="BL239" s="14" t="s">
        <v>205</v>
      </c>
      <c r="BM239" s="160" t="s">
        <v>502</v>
      </c>
    </row>
    <row r="240" spans="1:65" s="2" customFormat="1" ht="16.5" customHeight="1">
      <c r="A240" s="29"/>
      <c r="B240" s="147"/>
      <c r="C240" s="162" t="s">
        <v>332</v>
      </c>
      <c r="D240" s="162" t="s">
        <v>193</v>
      </c>
      <c r="E240" s="163" t="s">
        <v>503</v>
      </c>
      <c r="F240" s="164" t="s">
        <v>504</v>
      </c>
      <c r="G240" s="165" t="s">
        <v>190</v>
      </c>
      <c r="H240" s="166">
        <v>4</v>
      </c>
      <c r="I240" s="167"/>
      <c r="J240" s="168">
        <f t="shared" si="50"/>
        <v>0</v>
      </c>
      <c r="K240" s="169"/>
      <c r="L240" s="170"/>
      <c r="M240" s="171" t="s">
        <v>1</v>
      </c>
      <c r="N240" s="172" t="s">
        <v>40</v>
      </c>
      <c r="O240" s="58"/>
      <c r="P240" s="158">
        <f t="shared" si="51"/>
        <v>0</v>
      </c>
      <c r="Q240" s="158">
        <v>2.35E-2</v>
      </c>
      <c r="R240" s="158">
        <f t="shared" si="52"/>
        <v>9.4E-2</v>
      </c>
      <c r="S240" s="158">
        <v>0</v>
      </c>
      <c r="T240" s="159">
        <f t="shared" si="53"/>
        <v>0</v>
      </c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R240" s="160" t="s">
        <v>232</v>
      </c>
      <c r="AT240" s="160" t="s">
        <v>193</v>
      </c>
      <c r="AU240" s="160" t="s">
        <v>166</v>
      </c>
      <c r="AY240" s="14" t="s">
        <v>158</v>
      </c>
      <c r="BE240" s="161">
        <f t="shared" si="54"/>
        <v>0</v>
      </c>
      <c r="BF240" s="161">
        <f t="shared" si="55"/>
        <v>0</v>
      </c>
      <c r="BG240" s="161">
        <f t="shared" si="56"/>
        <v>0</v>
      </c>
      <c r="BH240" s="161">
        <f t="shared" si="57"/>
        <v>0</v>
      </c>
      <c r="BI240" s="161">
        <f t="shared" si="58"/>
        <v>0</v>
      </c>
      <c r="BJ240" s="14" t="s">
        <v>166</v>
      </c>
      <c r="BK240" s="161">
        <f t="shared" si="59"/>
        <v>0</v>
      </c>
      <c r="BL240" s="14" t="s">
        <v>205</v>
      </c>
      <c r="BM240" s="160" t="s">
        <v>168</v>
      </c>
    </row>
    <row r="241" spans="1:65" s="2" customFormat="1" ht="16.5" customHeight="1">
      <c r="A241" s="29"/>
      <c r="B241" s="147"/>
      <c r="C241" s="148" t="s">
        <v>505</v>
      </c>
      <c r="D241" s="148" t="s">
        <v>161</v>
      </c>
      <c r="E241" s="149" t="s">
        <v>506</v>
      </c>
      <c r="F241" s="150" t="s">
        <v>507</v>
      </c>
      <c r="G241" s="151" t="s">
        <v>497</v>
      </c>
      <c r="H241" s="152">
        <v>3</v>
      </c>
      <c r="I241" s="153"/>
      <c r="J241" s="154">
        <f t="shared" si="50"/>
        <v>0</v>
      </c>
      <c r="K241" s="155"/>
      <c r="L241" s="30"/>
      <c r="M241" s="156" t="s">
        <v>1</v>
      </c>
      <c r="N241" s="157" t="s">
        <v>40</v>
      </c>
      <c r="O241" s="58"/>
      <c r="P241" s="158">
        <f t="shared" si="51"/>
        <v>0</v>
      </c>
      <c r="Q241" s="158">
        <v>0</v>
      </c>
      <c r="R241" s="158">
        <f t="shared" si="52"/>
        <v>0</v>
      </c>
      <c r="S241" s="158">
        <v>1.9E-2</v>
      </c>
      <c r="T241" s="159">
        <f t="shared" si="53"/>
        <v>5.6999999999999995E-2</v>
      </c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R241" s="160" t="s">
        <v>205</v>
      </c>
      <c r="AT241" s="160" t="s">
        <v>161</v>
      </c>
      <c r="AU241" s="160" t="s">
        <v>166</v>
      </c>
      <c r="AY241" s="14" t="s">
        <v>158</v>
      </c>
      <c r="BE241" s="161">
        <f t="shared" si="54"/>
        <v>0</v>
      </c>
      <c r="BF241" s="161">
        <f t="shared" si="55"/>
        <v>0</v>
      </c>
      <c r="BG241" s="161">
        <f t="shared" si="56"/>
        <v>0</v>
      </c>
      <c r="BH241" s="161">
        <f t="shared" si="57"/>
        <v>0</v>
      </c>
      <c r="BI241" s="161">
        <f t="shared" si="58"/>
        <v>0</v>
      </c>
      <c r="BJ241" s="14" t="s">
        <v>166</v>
      </c>
      <c r="BK241" s="161">
        <f t="shared" si="59"/>
        <v>0</v>
      </c>
      <c r="BL241" s="14" t="s">
        <v>205</v>
      </c>
      <c r="BM241" s="160" t="s">
        <v>347</v>
      </c>
    </row>
    <row r="242" spans="1:65" s="2" customFormat="1" ht="21.75" customHeight="1">
      <c r="A242" s="29"/>
      <c r="B242" s="147"/>
      <c r="C242" s="148" t="s">
        <v>336</v>
      </c>
      <c r="D242" s="148" t="s">
        <v>161</v>
      </c>
      <c r="E242" s="149" t="s">
        <v>508</v>
      </c>
      <c r="F242" s="150" t="s">
        <v>509</v>
      </c>
      <c r="G242" s="151" t="s">
        <v>497</v>
      </c>
      <c r="H242" s="152">
        <v>7</v>
      </c>
      <c r="I242" s="153"/>
      <c r="J242" s="154">
        <f t="shared" si="50"/>
        <v>0</v>
      </c>
      <c r="K242" s="155"/>
      <c r="L242" s="30"/>
      <c r="M242" s="156" t="s">
        <v>1</v>
      </c>
      <c r="N242" s="157" t="s">
        <v>40</v>
      </c>
      <c r="O242" s="58"/>
      <c r="P242" s="158">
        <f t="shared" si="51"/>
        <v>0</v>
      </c>
      <c r="Q242" s="158">
        <v>2.0799999999999998E-3</v>
      </c>
      <c r="R242" s="158">
        <f t="shared" si="52"/>
        <v>1.4559999999999998E-2</v>
      </c>
      <c r="S242" s="158">
        <v>0</v>
      </c>
      <c r="T242" s="159">
        <f t="shared" si="53"/>
        <v>0</v>
      </c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R242" s="160" t="s">
        <v>205</v>
      </c>
      <c r="AT242" s="160" t="s">
        <v>161</v>
      </c>
      <c r="AU242" s="160" t="s">
        <v>166</v>
      </c>
      <c r="AY242" s="14" t="s">
        <v>158</v>
      </c>
      <c r="BE242" s="161">
        <f t="shared" si="54"/>
        <v>0</v>
      </c>
      <c r="BF242" s="161">
        <f t="shared" si="55"/>
        <v>0</v>
      </c>
      <c r="BG242" s="161">
        <f t="shared" si="56"/>
        <v>0</v>
      </c>
      <c r="BH242" s="161">
        <f t="shared" si="57"/>
        <v>0</v>
      </c>
      <c r="BI242" s="161">
        <f t="shared" si="58"/>
        <v>0</v>
      </c>
      <c r="BJ242" s="14" t="s">
        <v>166</v>
      </c>
      <c r="BK242" s="161">
        <f t="shared" si="59"/>
        <v>0</v>
      </c>
      <c r="BL242" s="14" t="s">
        <v>205</v>
      </c>
      <c r="BM242" s="160" t="s">
        <v>510</v>
      </c>
    </row>
    <row r="243" spans="1:65" s="2" customFormat="1" ht="16.5" customHeight="1">
      <c r="A243" s="29"/>
      <c r="B243" s="147"/>
      <c r="C243" s="148" t="s">
        <v>511</v>
      </c>
      <c r="D243" s="148" t="s">
        <v>161</v>
      </c>
      <c r="E243" s="149" t="s">
        <v>512</v>
      </c>
      <c r="F243" s="150" t="s">
        <v>513</v>
      </c>
      <c r="G243" s="151" t="s">
        <v>497</v>
      </c>
      <c r="H243" s="152">
        <v>1</v>
      </c>
      <c r="I243" s="153"/>
      <c r="J243" s="154">
        <f t="shared" si="50"/>
        <v>0</v>
      </c>
      <c r="K243" s="155"/>
      <c r="L243" s="30"/>
      <c r="M243" s="156" t="s">
        <v>1</v>
      </c>
      <c r="N243" s="157" t="s">
        <v>40</v>
      </c>
      <c r="O243" s="58"/>
      <c r="P243" s="158">
        <f t="shared" si="51"/>
        <v>0</v>
      </c>
      <c r="Q243" s="158">
        <v>0</v>
      </c>
      <c r="R243" s="158">
        <f t="shared" si="52"/>
        <v>0</v>
      </c>
      <c r="S243" s="158">
        <v>9.5000000000000001E-2</v>
      </c>
      <c r="T243" s="159">
        <f t="shared" si="53"/>
        <v>9.5000000000000001E-2</v>
      </c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R243" s="160" t="s">
        <v>205</v>
      </c>
      <c r="AT243" s="160" t="s">
        <v>161</v>
      </c>
      <c r="AU243" s="160" t="s">
        <v>166</v>
      </c>
      <c r="AY243" s="14" t="s">
        <v>158</v>
      </c>
      <c r="BE243" s="161">
        <f t="shared" si="54"/>
        <v>0</v>
      </c>
      <c r="BF243" s="161">
        <f t="shared" si="55"/>
        <v>0</v>
      </c>
      <c r="BG243" s="161">
        <f t="shared" si="56"/>
        <v>0</v>
      </c>
      <c r="BH243" s="161">
        <f t="shared" si="57"/>
        <v>0</v>
      </c>
      <c r="BI243" s="161">
        <f t="shared" si="58"/>
        <v>0</v>
      </c>
      <c r="BJ243" s="14" t="s">
        <v>166</v>
      </c>
      <c r="BK243" s="161">
        <f t="shared" si="59"/>
        <v>0</v>
      </c>
      <c r="BL243" s="14" t="s">
        <v>205</v>
      </c>
      <c r="BM243" s="160" t="s">
        <v>514</v>
      </c>
    </row>
    <row r="244" spans="1:65" s="2" customFormat="1" ht="21.75" customHeight="1">
      <c r="A244" s="29"/>
      <c r="B244" s="147"/>
      <c r="C244" s="148" t="s">
        <v>339</v>
      </c>
      <c r="D244" s="148" t="s">
        <v>161</v>
      </c>
      <c r="E244" s="149" t="s">
        <v>515</v>
      </c>
      <c r="F244" s="150" t="s">
        <v>516</v>
      </c>
      <c r="G244" s="151" t="s">
        <v>497</v>
      </c>
      <c r="H244" s="152">
        <v>2</v>
      </c>
      <c r="I244" s="153"/>
      <c r="J244" s="154">
        <f t="shared" si="50"/>
        <v>0</v>
      </c>
      <c r="K244" s="155"/>
      <c r="L244" s="30"/>
      <c r="M244" s="156" t="s">
        <v>1</v>
      </c>
      <c r="N244" s="157" t="s">
        <v>40</v>
      </c>
      <c r="O244" s="58"/>
      <c r="P244" s="158">
        <f t="shared" si="51"/>
        <v>0</v>
      </c>
      <c r="Q244" s="158">
        <v>4.8000000000000001E-4</v>
      </c>
      <c r="R244" s="158">
        <f t="shared" si="52"/>
        <v>9.6000000000000002E-4</v>
      </c>
      <c r="S244" s="158">
        <v>0</v>
      </c>
      <c r="T244" s="159">
        <f t="shared" si="53"/>
        <v>0</v>
      </c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R244" s="160" t="s">
        <v>205</v>
      </c>
      <c r="AT244" s="160" t="s">
        <v>161</v>
      </c>
      <c r="AU244" s="160" t="s">
        <v>166</v>
      </c>
      <c r="AY244" s="14" t="s">
        <v>158</v>
      </c>
      <c r="BE244" s="161">
        <f t="shared" si="54"/>
        <v>0</v>
      </c>
      <c r="BF244" s="161">
        <f t="shared" si="55"/>
        <v>0</v>
      </c>
      <c r="BG244" s="161">
        <f t="shared" si="56"/>
        <v>0</v>
      </c>
      <c r="BH244" s="161">
        <f t="shared" si="57"/>
        <v>0</v>
      </c>
      <c r="BI244" s="161">
        <f t="shared" si="58"/>
        <v>0</v>
      </c>
      <c r="BJ244" s="14" t="s">
        <v>166</v>
      </c>
      <c r="BK244" s="161">
        <f t="shared" si="59"/>
        <v>0</v>
      </c>
      <c r="BL244" s="14" t="s">
        <v>205</v>
      </c>
      <c r="BM244" s="160" t="s">
        <v>517</v>
      </c>
    </row>
    <row r="245" spans="1:65" s="2" customFormat="1" ht="16.5" customHeight="1">
      <c r="A245" s="29"/>
      <c r="B245" s="147"/>
      <c r="C245" s="148" t="s">
        <v>518</v>
      </c>
      <c r="D245" s="148" t="s">
        <v>161</v>
      </c>
      <c r="E245" s="149" t="s">
        <v>519</v>
      </c>
      <c r="F245" s="150" t="s">
        <v>520</v>
      </c>
      <c r="G245" s="151" t="s">
        <v>497</v>
      </c>
      <c r="H245" s="152">
        <v>2</v>
      </c>
      <c r="I245" s="153"/>
      <c r="J245" s="154">
        <f t="shared" si="50"/>
        <v>0</v>
      </c>
      <c r="K245" s="155"/>
      <c r="L245" s="30"/>
      <c r="M245" s="156" t="s">
        <v>1</v>
      </c>
      <c r="N245" s="157" t="s">
        <v>40</v>
      </c>
      <c r="O245" s="58"/>
      <c r="P245" s="158">
        <f t="shared" si="51"/>
        <v>0</v>
      </c>
      <c r="Q245" s="158">
        <v>1.7000000000000001E-4</v>
      </c>
      <c r="R245" s="158">
        <f t="shared" si="52"/>
        <v>3.4000000000000002E-4</v>
      </c>
      <c r="S245" s="158">
        <v>0</v>
      </c>
      <c r="T245" s="159">
        <f t="shared" si="53"/>
        <v>0</v>
      </c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R245" s="160" t="s">
        <v>205</v>
      </c>
      <c r="AT245" s="160" t="s">
        <v>161</v>
      </c>
      <c r="AU245" s="160" t="s">
        <v>166</v>
      </c>
      <c r="AY245" s="14" t="s">
        <v>158</v>
      </c>
      <c r="BE245" s="161">
        <f t="shared" si="54"/>
        <v>0</v>
      </c>
      <c r="BF245" s="161">
        <f t="shared" si="55"/>
        <v>0</v>
      </c>
      <c r="BG245" s="161">
        <f t="shared" si="56"/>
        <v>0</v>
      </c>
      <c r="BH245" s="161">
        <f t="shared" si="57"/>
        <v>0</v>
      </c>
      <c r="BI245" s="161">
        <f t="shared" si="58"/>
        <v>0</v>
      </c>
      <c r="BJ245" s="14" t="s">
        <v>166</v>
      </c>
      <c r="BK245" s="161">
        <f t="shared" si="59"/>
        <v>0</v>
      </c>
      <c r="BL245" s="14" t="s">
        <v>205</v>
      </c>
      <c r="BM245" s="160" t="s">
        <v>521</v>
      </c>
    </row>
    <row r="246" spans="1:65" s="2" customFormat="1" ht="24.2" customHeight="1">
      <c r="A246" s="29"/>
      <c r="B246" s="147"/>
      <c r="C246" s="148" t="s">
        <v>343</v>
      </c>
      <c r="D246" s="148" t="s">
        <v>161</v>
      </c>
      <c r="E246" s="149" t="s">
        <v>522</v>
      </c>
      <c r="F246" s="150" t="s">
        <v>523</v>
      </c>
      <c r="G246" s="151" t="s">
        <v>497</v>
      </c>
      <c r="H246" s="152">
        <v>3</v>
      </c>
      <c r="I246" s="153"/>
      <c r="J246" s="154">
        <f t="shared" si="50"/>
        <v>0</v>
      </c>
      <c r="K246" s="155"/>
      <c r="L246" s="30"/>
      <c r="M246" s="156" t="s">
        <v>1</v>
      </c>
      <c r="N246" s="157" t="s">
        <v>40</v>
      </c>
      <c r="O246" s="58"/>
      <c r="P246" s="158">
        <f t="shared" si="51"/>
        <v>0</v>
      </c>
      <c r="Q246" s="158">
        <v>1.2999999999999999E-4</v>
      </c>
      <c r="R246" s="158">
        <f t="shared" si="52"/>
        <v>3.8999999999999994E-4</v>
      </c>
      <c r="S246" s="158">
        <v>0</v>
      </c>
      <c r="T246" s="159">
        <f t="shared" si="53"/>
        <v>0</v>
      </c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R246" s="160" t="s">
        <v>205</v>
      </c>
      <c r="AT246" s="160" t="s">
        <v>161</v>
      </c>
      <c r="AU246" s="160" t="s">
        <v>166</v>
      </c>
      <c r="AY246" s="14" t="s">
        <v>158</v>
      </c>
      <c r="BE246" s="161">
        <f t="shared" si="54"/>
        <v>0</v>
      </c>
      <c r="BF246" s="161">
        <f t="shared" si="55"/>
        <v>0</v>
      </c>
      <c r="BG246" s="161">
        <f t="shared" si="56"/>
        <v>0</v>
      </c>
      <c r="BH246" s="161">
        <f t="shared" si="57"/>
        <v>0</v>
      </c>
      <c r="BI246" s="161">
        <f t="shared" si="58"/>
        <v>0</v>
      </c>
      <c r="BJ246" s="14" t="s">
        <v>166</v>
      </c>
      <c r="BK246" s="161">
        <f t="shared" si="59"/>
        <v>0</v>
      </c>
      <c r="BL246" s="14" t="s">
        <v>205</v>
      </c>
      <c r="BM246" s="160" t="s">
        <v>524</v>
      </c>
    </row>
    <row r="247" spans="1:65" s="2" customFormat="1" ht="16.5" customHeight="1">
      <c r="A247" s="29"/>
      <c r="B247" s="147"/>
      <c r="C247" s="162" t="s">
        <v>525</v>
      </c>
      <c r="D247" s="162" t="s">
        <v>193</v>
      </c>
      <c r="E247" s="163" t="s">
        <v>526</v>
      </c>
      <c r="F247" s="164" t="s">
        <v>527</v>
      </c>
      <c r="G247" s="165" t="s">
        <v>190</v>
      </c>
      <c r="H247" s="166">
        <v>3</v>
      </c>
      <c r="I247" s="167"/>
      <c r="J247" s="168">
        <f t="shared" si="50"/>
        <v>0</v>
      </c>
      <c r="K247" s="169"/>
      <c r="L247" s="170"/>
      <c r="M247" s="171" t="s">
        <v>1</v>
      </c>
      <c r="N247" s="172" t="s">
        <v>40</v>
      </c>
      <c r="O247" s="58"/>
      <c r="P247" s="158">
        <f t="shared" si="51"/>
        <v>0</v>
      </c>
      <c r="Q247" s="158">
        <v>6.0000000000000001E-3</v>
      </c>
      <c r="R247" s="158">
        <f t="shared" si="52"/>
        <v>1.8000000000000002E-2</v>
      </c>
      <c r="S247" s="158">
        <v>0</v>
      </c>
      <c r="T247" s="159">
        <f t="shared" si="53"/>
        <v>0</v>
      </c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R247" s="160" t="s">
        <v>232</v>
      </c>
      <c r="AT247" s="160" t="s">
        <v>193</v>
      </c>
      <c r="AU247" s="160" t="s">
        <v>166</v>
      </c>
      <c r="AY247" s="14" t="s">
        <v>158</v>
      </c>
      <c r="BE247" s="161">
        <f t="shared" si="54"/>
        <v>0</v>
      </c>
      <c r="BF247" s="161">
        <f t="shared" si="55"/>
        <v>0</v>
      </c>
      <c r="BG247" s="161">
        <f t="shared" si="56"/>
        <v>0</v>
      </c>
      <c r="BH247" s="161">
        <f t="shared" si="57"/>
        <v>0</v>
      </c>
      <c r="BI247" s="161">
        <f t="shared" si="58"/>
        <v>0</v>
      </c>
      <c r="BJ247" s="14" t="s">
        <v>166</v>
      </c>
      <c r="BK247" s="161">
        <f t="shared" si="59"/>
        <v>0</v>
      </c>
      <c r="BL247" s="14" t="s">
        <v>205</v>
      </c>
      <c r="BM247" s="160" t="s">
        <v>528</v>
      </c>
    </row>
    <row r="248" spans="1:65" s="2" customFormat="1" ht="16.5" customHeight="1">
      <c r="A248" s="29"/>
      <c r="B248" s="147"/>
      <c r="C248" s="148" t="s">
        <v>346</v>
      </c>
      <c r="D248" s="148" t="s">
        <v>161</v>
      </c>
      <c r="E248" s="149" t="s">
        <v>529</v>
      </c>
      <c r="F248" s="150" t="s">
        <v>530</v>
      </c>
      <c r="G248" s="151" t="s">
        <v>497</v>
      </c>
      <c r="H248" s="152">
        <v>2</v>
      </c>
      <c r="I248" s="153"/>
      <c r="J248" s="154">
        <f t="shared" si="50"/>
        <v>0</v>
      </c>
      <c r="K248" s="155"/>
      <c r="L248" s="30"/>
      <c r="M248" s="156" t="s">
        <v>1</v>
      </c>
      <c r="N248" s="157" t="s">
        <v>40</v>
      </c>
      <c r="O248" s="58"/>
      <c r="P248" s="158">
        <f t="shared" si="51"/>
        <v>0</v>
      </c>
      <c r="Q248" s="158">
        <v>3.14E-3</v>
      </c>
      <c r="R248" s="158">
        <f t="shared" si="52"/>
        <v>6.28E-3</v>
      </c>
      <c r="S248" s="158">
        <v>0</v>
      </c>
      <c r="T248" s="159">
        <f t="shared" si="53"/>
        <v>0</v>
      </c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R248" s="160" t="s">
        <v>205</v>
      </c>
      <c r="AT248" s="160" t="s">
        <v>161</v>
      </c>
      <c r="AU248" s="160" t="s">
        <v>166</v>
      </c>
      <c r="AY248" s="14" t="s">
        <v>158</v>
      </c>
      <c r="BE248" s="161">
        <f t="shared" si="54"/>
        <v>0</v>
      </c>
      <c r="BF248" s="161">
        <f t="shared" si="55"/>
        <v>0</v>
      </c>
      <c r="BG248" s="161">
        <f t="shared" si="56"/>
        <v>0</v>
      </c>
      <c r="BH248" s="161">
        <f t="shared" si="57"/>
        <v>0</v>
      </c>
      <c r="BI248" s="161">
        <f t="shared" si="58"/>
        <v>0</v>
      </c>
      <c r="BJ248" s="14" t="s">
        <v>166</v>
      </c>
      <c r="BK248" s="161">
        <f t="shared" si="59"/>
        <v>0</v>
      </c>
      <c r="BL248" s="14" t="s">
        <v>205</v>
      </c>
      <c r="BM248" s="160" t="s">
        <v>531</v>
      </c>
    </row>
    <row r="249" spans="1:65" s="2" customFormat="1" ht="16.5" customHeight="1">
      <c r="A249" s="29"/>
      <c r="B249" s="147"/>
      <c r="C249" s="162" t="s">
        <v>532</v>
      </c>
      <c r="D249" s="162" t="s">
        <v>193</v>
      </c>
      <c r="E249" s="163" t="s">
        <v>533</v>
      </c>
      <c r="F249" s="164" t="s">
        <v>534</v>
      </c>
      <c r="G249" s="165" t="s">
        <v>190</v>
      </c>
      <c r="H249" s="166">
        <v>2</v>
      </c>
      <c r="I249" s="167"/>
      <c r="J249" s="168">
        <f t="shared" si="50"/>
        <v>0</v>
      </c>
      <c r="K249" s="169"/>
      <c r="L249" s="170"/>
      <c r="M249" s="171" t="s">
        <v>1</v>
      </c>
      <c r="N249" s="172" t="s">
        <v>40</v>
      </c>
      <c r="O249" s="58"/>
      <c r="P249" s="158">
        <f t="shared" si="51"/>
        <v>0</v>
      </c>
      <c r="Q249" s="158">
        <v>0</v>
      </c>
      <c r="R249" s="158">
        <f t="shared" si="52"/>
        <v>0</v>
      </c>
      <c r="S249" s="158">
        <v>0</v>
      </c>
      <c r="T249" s="159">
        <f t="shared" si="53"/>
        <v>0</v>
      </c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R249" s="160" t="s">
        <v>232</v>
      </c>
      <c r="AT249" s="160" t="s">
        <v>193</v>
      </c>
      <c r="AU249" s="160" t="s">
        <v>166</v>
      </c>
      <c r="AY249" s="14" t="s">
        <v>158</v>
      </c>
      <c r="BE249" s="161">
        <f t="shared" si="54"/>
        <v>0</v>
      </c>
      <c r="BF249" s="161">
        <f t="shared" si="55"/>
        <v>0</v>
      </c>
      <c r="BG249" s="161">
        <f t="shared" si="56"/>
        <v>0</v>
      </c>
      <c r="BH249" s="161">
        <f t="shared" si="57"/>
        <v>0</v>
      </c>
      <c r="BI249" s="161">
        <f t="shared" si="58"/>
        <v>0</v>
      </c>
      <c r="BJ249" s="14" t="s">
        <v>166</v>
      </c>
      <c r="BK249" s="161">
        <f t="shared" si="59"/>
        <v>0</v>
      </c>
      <c r="BL249" s="14" t="s">
        <v>205</v>
      </c>
      <c r="BM249" s="160" t="s">
        <v>535</v>
      </c>
    </row>
    <row r="250" spans="1:65" s="2" customFormat="1" ht="24.2" customHeight="1">
      <c r="A250" s="29"/>
      <c r="B250" s="147"/>
      <c r="C250" s="148" t="s">
        <v>354</v>
      </c>
      <c r="D250" s="148" t="s">
        <v>161</v>
      </c>
      <c r="E250" s="149" t="s">
        <v>536</v>
      </c>
      <c r="F250" s="150" t="s">
        <v>537</v>
      </c>
      <c r="G250" s="151" t="s">
        <v>497</v>
      </c>
      <c r="H250" s="152">
        <v>2</v>
      </c>
      <c r="I250" s="153"/>
      <c r="J250" s="154">
        <f t="shared" si="50"/>
        <v>0</v>
      </c>
      <c r="K250" s="155"/>
      <c r="L250" s="30"/>
      <c r="M250" s="156" t="s">
        <v>1</v>
      </c>
      <c r="N250" s="157" t="s">
        <v>40</v>
      </c>
      <c r="O250" s="58"/>
      <c r="P250" s="158">
        <f t="shared" si="51"/>
        <v>0</v>
      </c>
      <c r="Q250" s="158">
        <v>2.6199999999999999E-3</v>
      </c>
      <c r="R250" s="158">
        <f t="shared" si="52"/>
        <v>5.2399999999999999E-3</v>
      </c>
      <c r="S250" s="158">
        <v>0</v>
      </c>
      <c r="T250" s="159">
        <f t="shared" si="53"/>
        <v>0</v>
      </c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R250" s="160" t="s">
        <v>205</v>
      </c>
      <c r="AT250" s="160" t="s">
        <v>161</v>
      </c>
      <c r="AU250" s="160" t="s">
        <v>166</v>
      </c>
      <c r="AY250" s="14" t="s">
        <v>158</v>
      </c>
      <c r="BE250" s="161">
        <f t="shared" si="54"/>
        <v>0</v>
      </c>
      <c r="BF250" s="161">
        <f t="shared" si="55"/>
        <v>0</v>
      </c>
      <c r="BG250" s="161">
        <f t="shared" si="56"/>
        <v>0</v>
      </c>
      <c r="BH250" s="161">
        <f t="shared" si="57"/>
        <v>0</v>
      </c>
      <c r="BI250" s="161">
        <f t="shared" si="58"/>
        <v>0</v>
      </c>
      <c r="BJ250" s="14" t="s">
        <v>166</v>
      </c>
      <c r="BK250" s="161">
        <f t="shared" si="59"/>
        <v>0</v>
      </c>
      <c r="BL250" s="14" t="s">
        <v>205</v>
      </c>
      <c r="BM250" s="160" t="s">
        <v>538</v>
      </c>
    </row>
    <row r="251" spans="1:65" s="2" customFormat="1" ht="16.5" customHeight="1">
      <c r="A251" s="29"/>
      <c r="B251" s="147"/>
      <c r="C251" s="162" t="s">
        <v>539</v>
      </c>
      <c r="D251" s="162" t="s">
        <v>193</v>
      </c>
      <c r="E251" s="163" t="s">
        <v>540</v>
      </c>
      <c r="F251" s="164" t="s">
        <v>541</v>
      </c>
      <c r="G251" s="165" t="s">
        <v>190</v>
      </c>
      <c r="H251" s="166">
        <v>2</v>
      </c>
      <c r="I251" s="167"/>
      <c r="J251" s="168">
        <f t="shared" si="50"/>
        <v>0</v>
      </c>
      <c r="K251" s="169"/>
      <c r="L251" s="170"/>
      <c r="M251" s="171" t="s">
        <v>1</v>
      </c>
      <c r="N251" s="172" t="s">
        <v>40</v>
      </c>
      <c r="O251" s="58"/>
      <c r="P251" s="158">
        <f t="shared" si="51"/>
        <v>0</v>
      </c>
      <c r="Q251" s="158">
        <v>0</v>
      </c>
      <c r="R251" s="158">
        <f t="shared" si="52"/>
        <v>0</v>
      </c>
      <c r="S251" s="158">
        <v>0</v>
      </c>
      <c r="T251" s="159">
        <f t="shared" si="53"/>
        <v>0</v>
      </c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R251" s="160" t="s">
        <v>232</v>
      </c>
      <c r="AT251" s="160" t="s">
        <v>193</v>
      </c>
      <c r="AU251" s="160" t="s">
        <v>166</v>
      </c>
      <c r="AY251" s="14" t="s">
        <v>158</v>
      </c>
      <c r="BE251" s="161">
        <f t="shared" si="54"/>
        <v>0</v>
      </c>
      <c r="BF251" s="161">
        <f t="shared" si="55"/>
        <v>0</v>
      </c>
      <c r="BG251" s="161">
        <f t="shared" si="56"/>
        <v>0</v>
      </c>
      <c r="BH251" s="161">
        <f t="shared" si="57"/>
        <v>0</v>
      </c>
      <c r="BI251" s="161">
        <f t="shared" si="58"/>
        <v>0</v>
      </c>
      <c r="BJ251" s="14" t="s">
        <v>166</v>
      </c>
      <c r="BK251" s="161">
        <f t="shared" si="59"/>
        <v>0</v>
      </c>
      <c r="BL251" s="14" t="s">
        <v>205</v>
      </c>
      <c r="BM251" s="160" t="s">
        <v>542</v>
      </c>
    </row>
    <row r="252" spans="1:65" s="2" customFormat="1" ht="16.5" customHeight="1">
      <c r="A252" s="29"/>
      <c r="B252" s="147"/>
      <c r="C252" s="148" t="s">
        <v>357</v>
      </c>
      <c r="D252" s="148" t="s">
        <v>161</v>
      </c>
      <c r="E252" s="149" t="s">
        <v>543</v>
      </c>
      <c r="F252" s="150" t="s">
        <v>544</v>
      </c>
      <c r="G252" s="151" t="s">
        <v>497</v>
      </c>
      <c r="H252" s="152">
        <v>8</v>
      </c>
      <c r="I252" s="153"/>
      <c r="J252" s="154">
        <f t="shared" si="50"/>
        <v>0</v>
      </c>
      <c r="K252" s="155"/>
      <c r="L252" s="30"/>
      <c r="M252" s="156" t="s">
        <v>1</v>
      </c>
      <c r="N252" s="157" t="s">
        <v>40</v>
      </c>
      <c r="O252" s="58"/>
      <c r="P252" s="158">
        <f t="shared" si="51"/>
        <v>0</v>
      </c>
      <c r="Q252" s="158">
        <v>4.0000000000000003E-5</v>
      </c>
      <c r="R252" s="158">
        <f t="shared" si="52"/>
        <v>3.2000000000000003E-4</v>
      </c>
      <c r="S252" s="158">
        <v>0</v>
      </c>
      <c r="T252" s="159">
        <f t="shared" si="53"/>
        <v>0</v>
      </c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R252" s="160" t="s">
        <v>205</v>
      </c>
      <c r="AT252" s="160" t="s">
        <v>161</v>
      </c>
      <c r="AU252" s="160" t="s">
        <v>166</v>
      </c>
      <c r="AY252" s="14" t="s">
        <v>158</v>
      </c>
      <c r="BE252" s="161">
        <f t="shared" si="54"/>
        <v>0</v>
      </c>
      <c r="BF252" s="161">
        <f t="shared" si="55"/>
        <v>0</v>
      </c>
      <c r="BG252" s="161">
        <f t="shared" si="56"/>
        <v>0</v>
      </c>
      <c r="BH252" s="161">
        <f t="shared" si="57"/>
        <v>0</v>
      </c>
      <c r="BI252" s="161">
        <f t="shared" si="58"/>
        <v>0</v>
      </c>
      <c r="BJ252" s="14" t="s">
        <v>166</v>
      </c>
      <c r="BK252" s="161">
        <f t="shared" si="59"/>
        <v>0</v>
      </c>
      <c r="BL252" s="14" t="s">
        <v>205</v>
      </c>
      <c r="BM252" s="160" t="s">
        <v>545</v>
      </c>
    </row>
    <row r="253" spans="1:65" s="2" customFormat="1" ht="16.5" customHeight="1">
      <c r="A253" s="29"/>
      <c r="B253" s="147"/>
      <c r="C253" s="162" t="s">
        <v>546</v>
      </c>
      <c r="D253" s="162" t="s">
        <v>193</v>
      </c>
      <c r="E253" s="163" t="s">
        <v>547</v>
      </c>
      <c r="F253" s="164" t="s">
        <v>548</v>
      </c>
      <c r="G253" s="165" t="s">
        <v>190</v>
      </c>
      <c r="H253" s="166">
        <v>8</v>
      </c>
      <c r="I253" s="167"/>
      <c r="J253" s="168">
        <f t="shared" si="50"/>
        <v>0</v>
      </c>
      <c r="K253" s="169"/>
      <c r="L253" s="170"/>
      <c r="M253" s="171" t="s">
        <v>1</v>
      </c>
      <c r="N253" s="172" t="s">
        <v>40</v>
      </c>
      <c r="O253" s="58"/>
      <c r="P253" s="158">
        <f t="shared" si="51"/>
        <v>0</v>
      </c>
      <c r="Q253" s="158">
        <v>0</v>
      </c>
      <c r="R253" s="158">
        <f t="shared" si="52"/>
        <v>0</v>
      </c>
      <c r="S253" s="158">
        <v>0</v>
      </c>
      <c r="T253" s="159">
        <f t="shared" si="53"/>
        <v>0</v>
      </c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R253" s="160" t="s">
        <v>232</v>
      </c>
      <c r="AT253" s="160" t="s">
        <v>193</v>
      </c>
      <c r="AU253" s="160" t="s">
        <v>166</v>
      </c>
      <c r="AY253" s="14" t="s">
        <v>158</v>
      </c>
      <c r="BE253" s="161">
        <f t="shared" si="54"/>
        <v>0</v>
      </c>
      <c r="BF253" s="161">
        <f t="shared" si="55"/>
        <v>0</v>
      </c>
      <c r="BG253" s="161">
        <f t="shared" si="56"/>
        <v>0</v>
      </c>
      <c r="BH253" s="161">
        <f t="shared" si="57"/>
        <v>0</v>
      </c>
      <c r="BI253" s="161">
        <f t="shared" si="58"/>
        <v>0</v>
      </c>
      <c r="BJ253" s="14" t="s">
        <v>166</v>
      </c>
      <c r="BK253" s="161">
        <f t="shared" si="59"/>
        <v>0</v>
      </c>
      <c r="BL253" s="14" t="s">
        <v>205</v>
      </c>
      <c r="BM253" s="160" t="s">
        <v>549</v>
      </c>
    </row>
    <row r="254" spans="1:65" s="2" customFormat="1" ht="24.2" customHeight="1">
      <c r="A254" s="29"/>
      <c r="B254" s="147"/>
      <c r="C254" s="148" t="s">
        <v>361</v>
      </c>
      <c r="D254" s="148" t="s">
        <v>161</v>
      </c>
      <c r="E254" s="149" t="s">
        <v>550</v>
      </c>
      <c r="F254" s="150" t="s">
        <v>551</v>
      </c>
      <c r="G254" s="151" t="s">
        <v>190</v>
      </c>
      <c r="H254" s="152">
        <v>12</v>
      </c>
      <c r="I254" s="153"/>
      <c r="J254" s="154">
        <f t="shared" si="50"/>
        <v>0</v>
      </c>
      <c r="K254" s="155"/>
      <c r="L254" s="30"/>
      <c r="M254" s="156" t="s">
        <v>1</v>
      </c>
      <c r="N254" s="157" t="s">
        <v>40</v>
      </c>
      <c r="O254" s="58"/>
      <c r="P254" s="158">
        <f t="shared" si="51"/>
        <v>0</v>
      </c>
      <c r="Q254" s="158">
        <v>0</v>
      </c>
      <c r="R254" s="158">
        <f t="shared" si="52"/>
        <v>0</v>
      </c>
      <c r="S254" s="158">
        <v>0</v>
      </c>
      <c r="T254" s="159">
        <f t="shared" si="53"/>
        <v>0</v>
      </c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R254" s="160" t="s">
        <v>205</v>
      </c>
      <c r="AT254" s="160" t="s">
        <v>161</v>
      </c>
      <c r="AU254" s="160" t="s">
        <v>166</v>
      </c>
      <c r="AY254" s="14" t="s">
        <v>158</v>
      </c>
      <c r="BE254" s="161">
        <f t="shared" si="54"/>
        <v>0</v>
      </c>
      <c r="BF254" s="161">
        <f t="shared" si="55"/>
        <v>0</v>
      </c>
      <c r="BG254" s="161">
        <f t="shared" si="56"/>
        <v>0</v>
      </c>
      <c r="BH254" s="161">
        <f t="shared" si="57"/>
        <v>0</v>
      </c>
      <c r="BI254" s="161">
        <f t="shared" si="58"/>
        <v>0</v>
      </c>
      <c r="BJ254" s="14" t="s">
        <v>166</v>
      </c>
      <c r="BK254" s="161">
        <f t="shared" si="59"/>
        <v>0</v>
      </c>
      <c r="BL254" s="14" t="s">
        <v>205</v>
      </c>
      <c r="BM254" s="160" t="s">
        <v>552</v>
      </c>
    </row>
    <row r="255" spans="1:65" s="2" customFormat="1" ht="24.2" customHeight="1">
      <c r="A255" s="29"/>
      <c r="B255" s="147"/>
      <c r="C255" s="162" t="s">
        <v>553</v>
      </c>
      <c r="D255" s="162" t="s">
        <v>193</v>
      </c>
      <c r="E255" s="163" t="s">
        <v>554</v>
      </c>
      <c r="F255" s="164" t="s">
        <v>555</v>
      </c>
      <c r="G255" s="165" t="s">
        <v>190</v>
      </c>
      <c r="H255" s="166">
        <v>5</v>
      </c>
      <c r="I255" s="167"/>
      <c r="J255" s="168">
        <f t="shared" si="50"/>
        <v>0</v>
      </c>
      <c r="K255" s="169"/>
      <c r="L255" s="170"/>
      <c r="M255" s="171" t="s">
        <v>1</v>
      </c>
      <c r="N255" s="172" t="s">
        <v>40</v>
      </c>
      <c r="O255" s="58"/>
      <c r="P255" s="158">
        <f t="shared" si="51"/>
        <v>0</v>
      </c>
      <c r="Q255" s="158">
        <v>1.33E-3</v>
      </c>
      <c r="R255" s="158">
        <f t="shared" si="52"/>
        <v>6.6499999999999997E-3</v>
      </c>
      <c r="S255" s="158">
        <v>0</v>
      </c>
      <c r="T255" s="159">
        <f t="shared" si="53"/>
        <v>0</v>
      </c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R255" s="160" t="s">
        <v>232</v>
      </c>
      <c r="AT255" s="160" t="s">
        <v>193</v>
      </c>
      <c r="AU255" s="160" t="s">
        <v>166</v>
      </c>
      <c r="AY255" s="14" t="s">
        <v>158</v>
      </c>
      <c r="BE255" s="161">
        <f t="shared" si="54"/>
        <v>0</v>
      </c>
      <c r="BF255" s="161">
        <f t="shared" si="55"/>
        <v>0</v>
      </c>
      <c r="BG255" s="161">
        <f t="shared" si="56"/>
        <v>0</v>
      </c>
      <c r="BH255" s="161">
        <f t="shared" si="57"/>
        <v>0</v>
      </c>
      <c r="BI255" s="161">
        <f t="shared" si="58"/>
        <v>0</v>
      </c>
      <c r="BJ255" s="14" t="s">
        <v>166</v>
      </c>
      <c r="BK255" s="161">
        <f t="shared" si="59"/>
        <v>0</v>
      </c>
      <c r="BL255" s="14" t="s">
        <v>205</v>
      </c>
      <c r="BM255" s="160" t="s">
        <v>556</v>
      </c>
    </row>
    <row r="256" spans="1:65" s="2" customFormat="1" ht="24.2" customHeight="1">
      <c r="A256" s="29"/>
      <c r="B256" s="147"/>
      <c r="C256" s="162" t="s">
        <v>364</v>
      </c>
      <c r="D256" s="162" t="s">
        <v>193</v>
      </c>
      <c r="E256" s="163" t="s">
        <v>557</v>
      </c>
      <c r="F256" s="164" t="s">
        <v>558</v>
      </c>
      <c r="G256" s="165" t="s">
        <v>190</v>
      </c>
      <c r="H256" s="166">
        <v>7</v>
      </c>
      <c r="I256" s="167"/>
      <c r="J256" s="168">
        <f t="shared" si="50"/>
        <v>0</v>
      </c>
      <c r="K256" s="169"/>
      <c r="L256" s="170"/>
      <c r="M256" s="171" t="s">
        <v>1</v>
      </c>
      <c r="N256" s="172" t="s">
        <v>40</v>
      </c>
      <c r="O256" s="58"/>
      <c r="P256" s="158">
        <f t="shared" si="51"/>
        <v>0</v>
      </c>
      <c r="Q256" s="158">
        <v>1.8E-3</v>
      </c>
      <c r="R256" s="158">
        <f t="shared" si="52"/>
        <v>1.26E-2</v>
      </c>
      <c r="S256" s="158">
        <v>0</v>
      </c>
      <c r="T256" s="159">
        <f t="shared" si="53"/>
        <v>0</v>
      </c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R256" s="160" t="s">
        <v>232</v>
      </c>
      <c r="AT256" s="160" t="s">
        <v>193</v>
      </c>
      <c r="AU256" s="160" t="s">
        <v>166</v>
      </c>
      <c r="AY256" s="14" t="s">
        <v>158</v>
      </c>
      <c r="BE256" s="161">
        <f t="shared" si="54"/>
        <v>0</v>
      </c>
      <c r="BF256" s="161">
        <f t="shared" si="55"/>
        <v>0</v>
      </c>
      <c r="BG256" s="161">
        <f t="shared" si="56"/>
        <v>0</v>
      </c>
      <c r="BH256" s="161">
        <f t="shared" si="57"/>
        <v>0</v>
      </c>
      <c r="BI256" s="161">
        <f t="shared" si="58"/>
        <v>0</v>
      </c>
      <c r="BJ256" s="14" t="s">
        <v>166</v>
      </c>
      <c r="BK256" s="161">
        <f t="shared" si="59"/>
        <v>0</v>
      </c>
      <c r="BL256" s="14" t="s">
        <v>205</v>
      </c>
      <c r="BM256" s="160" t="s">
        <v>559</v>
      </c>
    </row>
    <row r="257" spans="1:65" s="2" customFormat="1" ht="16.5" customHeight="1">
      <c r="A257" s="29"/>
      <c r="B257" s="147"/>
      <c r="C257" s="162" t="s">
        <v>560</v>
      </c>
      <c r="D257" s="162" t="s">
        <v>193</v>
      </c>
      <c r="E257" s="163" t="s">
        <v>561</v>
      </c>
      <c r="F257" s="164" t="s">
        <v>562</v>
      </c>
      <c r="G257" s="165" t="s">
        <v>190</v>
      </c>
      <c r="H257" s="166">
        <v>4</v>
      </c>
      <c r="I257" s="167"/>
      <c r="J257" s="168">
        <f t="shared" si="50"/>
        <v>0</v>
      </c>
      <c r="K257" s="169"/>
      <c r="L257" s="170"/>
      <c r="M257" s="171" t="s">
        <v>1</v>
      </c>
      <c r="N257" s="172" t="s">
        <v>40</v>
      </c>
      <c r="O257" s="58"/>
      <c r="P257" s="158">
        <f t="shared" si="51"/>
        <v>0</v>
      </c>
      <c r="Q257" s="158">
        <v>0</v>
      </c>
      <c r="R257" s="158">
        <f t="shared" si="52"/>
        <v>0</v>
      </c>
      <c r="S257" s="158">
        <v>0</v>
      </c>
      <c r="T257" s="159">
        <f t="shared" si="53"/>
        <v>0</v>
      </c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R257" s="160" t="s">
        <v>232</v>
      </c>
      <c r="AT257" s="160" t="s">
        <v>193</v>
      </c>
      <c r="AU257" s="160" t="s">
        <v>166</v>
      </c>
      <c r="AY257" s="14" t="s">
        <v>158</v>
      </c>
      <c r="BE257" s="161">
        <f t="shared" si="54"/>
        <v>0</v>
      </c>
      <c r="BF257" s="161">
        <f t="shared" si="55"/>
        <v>0</v>
      </c>
      <c r="BG257" s="161">
        <f t="shared" si="56"/>
        <v>0</v>
      </c>
      <c r="BH257" s="161">
        <f t="shared" si="57"/>
        <v>0</v>
      </c>
      <c r="BI257" s="161">
        <f t="shared" si="58"/>
        <v>0</v>
      </c>
      <c r="BJ257" s="14" t="s">
        <v>166</v>
      </c>
      <c r="BK257" s="161">
        <f t="shared" si="59"/>
        <v>0</v>
      </c>
      <c r="BL257" s="14" t="s">
        <v>205</v>
      </c>
      <c r="BM257" s="160" t="s">
        <v>563</v>
      </c>
    </row>
    <row r="258" spans="1:65" s="2" customFormat="1" ht="16.5" customHeight="1">
      <c r="A258" s="29"/>
      <c r="B258" s="147"/>
      <c r="C258" s="148" t="s">
        <v>368</v>
      </c>
      <c r="D258" s="148" t="s">
        <v>161</v>
      </c>
      <c r="E258" s="149" t="s">
        <v>564</v>
      </c>
      <c r="F258" s="150" t="s">
        <v>565</v>
      </c>
      <c r="G258" s="151" t="s">
        <v>190</v>
      </c>
      <c r="H258" s="152">
        <v>3</v>
      </c>
      <c r="I258" s="153"/>
      <c r="J258" s="154">
        <f t="shared" si="50"/>
        <v>0</v>
      </c>
      <c r="K258" s="155"/>
      <c r="L258" s="30"/>
      <c r="M258" s="156" t="s">
        <v>1</v>
      </c>
      <c r="N258" s="157" t="s">
        <v>40</v>
      </c>
      <c r="O258" s="58"/>
      <c r="P258" s="158">
        <f t="shared" si="51"/>
        <v>0</v>
      </c>
      <c r="Q258" s="158">
        <v>9.0000000000000006E-5</v>
      </c>
      <c r="R258" s="158">
        <f t="shared" si="52"/>
        <v>2.7E-4</v>
      </c>
      <c r="S258" s="158">
        <v>0</v>
      </c>
      <c r="T258" s="159">
        <f t="shared" si="53"/>
        <v>0</v>
      </c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R258" s="160" t="s">
        <v>205</v>
      </c>
      <c r="AT258" s="160" t="s">
        <v>161</v>
      </c>
      <c r="AU258" s="160" t="s">
        <v>166</v>
      </c>
      <c r="AY258" s="14" t="s">
        <v>158</v>
      </c>
      <c r="BE258" s="161">
        <f t="shared" si="54"/>
        <v>0</v>
      </c>
      <c r="BF258" s="161">
        <f t="shared" si="55"/>
        <v>0</v>
      </c>
      <c r="BG258" s="161">
        <f t="shared" si="56"/>
        <v>0</v>
      </c>
      <c r="BH258" s="161">
        <f t="shared" si="57"/>
        <v>0</v>
      </c>
      <c r="BI258" s="161">
        <f t="shared" si="58"/>
        <v>0</v>
      </c>
      <c r="BJ258" s="14" t="s">
        <v>166</v>
      </c>
      <c r="BK258" s="161">
        <f t="shared" si="59"/>
        <v>0</v>
      </c>
      <c r="BL258" s="14" t="s">
        <v>205</v>
      </c>
      <c r="BM258" s="160" t="s">
        <v>566</v>
      </c>
    </row>
    <row r="259" spans="1:65" s="2" customFormat="1" ht="16.5" customHeight="1">
      <c r="A259" s="29"/>
      <c r="B259" s="147"/>
      <c r="C259" s="162" t="s">
        <v>567</v>
      </c>
      <c r="D259" s="162" t="s">
        <v>193</v>
      </c>
      <c r="E259" s="163" t="s">
        <v>568</v>
      </c>
      <c r="F259" s="164" t="s">
        <v>569</v>
      </c>
      <c r="G259" s="165" t="s">
        <v>190</v>
      </c>
      <c r="H259" s="166">
        <v>3</v>
      </c>
      <c r="I259" s="167"/>
      <c r="J259" s="168">
        <f t="shared" si="50"/>
        <v>0</v>
      </c>
      <c r="K259" s="169"/>
      <c r="L259" s="170"/>
      <c r="M259" s="171" t="s">
        <v>1</v>
      </c>
      <c r="N259" s="172" t="s">
        <v>40</v>
      </c>
      <c r="O259" s="58"/>
      <c r="P259" s="158">
        <f t="shared" si="51"/>
        <v>0</v>
      </c>
      <c r="Q259" s="158">
        <v>3.0000000000000001E-3</v>
      </c>
      <c r="R259" s="158">
        <f t="shared" si="52"/>
        <v>9.0000000000000011E-3</v>
      </c>
      <c r="S259" s="158">
        <v>0</v>
      </c>
      <c r="T259" s="159">
        <f t="shared" si="53"/>
        <v>0</v>
      </c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R259" s="160" t="s">
        <v>232</v>
      </c>
      <c r="AT259" s="160" t="s">
        <v>193</v>
      </c>
      <c r="AU259" s="160" t="s">
        <v>166</v>
      </c>
      <c r="AY259" s="14" t="s">
        <v>158</v>
      </c>
      <c r="BE259" s="161">
        <f t="shared" si="54"/>
        <v>0</v>
      </c>
      <c r="BF259" s="161">
        <f t="shared" si="55"/>
        <v>0</v>
      </c>
      <c r="BG259" s="161">
        <f t="shared" si="56"/>
        <v>0</v>
      </c>
      <c r="BH259" s="161">
        <f t="shared" si="57"/>
        <v>0</v>
      </c>
      <c r="BI259" s="161">
        <f t="shared" si="58"/>
        <v>0</v>
      </c>
      <c r="BJ259" s="14" t="s">
        <v>166</v>
      </c>
      <c r="BK259" s="161">
        <f t="shared" si="59"/>
        <v>0</v>
      </c>
      <c r="BL259" s="14" t="s">
        <v>205</v>
      </c>
      <c r="BM259" s="160" t="s">
        <v>570</v>
      </c>
    </row>
    <row r="260" spans="1:65" s="2" customFormat="1" ht="16.5" customHeight="1">
      <c r="A260" s="29"/>
      <c r="B260" s="147"/>
      <c r="C260" s="148" t="s">
        <v>371</v>
      </c>
      <c r="D260" s="148" t="s">
        <v>161</v>
      </c>
      <c r="E260" s="149" t="s">
        <v>571</v>
      </c>
      <c r="F260" s="150" t="s">
        <v>572</v>
      </c>
      <c r="G260" s="151" t="s">
        <v>481</v>
      </c>
      <c r="H260" s="152">
        <v>40</v>
      </c>
      <c r="I260" s="153"/>
      <c r="J260" s="154">
        <f t="shared" si="50"/>
        <v>0</v>
      </c>
      <c r="K260" s="155"/>
      <c r="L260" s="30"/>
      <c r="M260" s="156" t="s">
        <v>1</v>
      </c>
      <c r="N260" s="157" t="s">
        <v>40</v>
      </c>
      <c r="O260" s="58"/>
      <c r="P260" s="158">
        <f t="shared" si="51"/>
        <v>0</v>
      </c>
      <c r="Q260" s="158">
        <v>0</v>
      </c>
      <c r="R260" s="158">
        <f t="shared" si="52"/>
        <v>0</v>
      </c>
      <c r="S260" s="158">
        <v>0</v>
      </c>
      <c r="T260" s="159">
        <f t="shared" si="53"/>
        <v>0</v>
      </c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R260" s="160" t="s">
        <v>482</v>
      </c>
      <c r="AT260" s="160" t="s">
        <v>161</v>
      </c>
      <c r="AU260" s="160" t="s">
        <v>166</v>
      </c>
      <c r="AY260" s="14" t="s">
        <v>158</v>
      </c>
      <c r="BE260" s="161">
        <f t="shared" si="54"/>
        <v>0</v>
      </c>
      <c r="BF260" s="161">
        <f t="shared" si="55"/>
        <v>0</v>
      </c>
      <c r="BG260" s="161">
        <f t="shared" si="56"/>
        <v>0</v>
      </c>
      <c r="BH260" s="161">
        <f t="shared" si="57"/>
        <v>0</v>
      </c>
      <c r="BI260" s="161">
        <f t="shared" si="58"/>
        <v>0</v>
      </c>
      <c r="BJ260" s="14" t="s">
        <v>166</v>
      </c>
      <c r="BK260" s="161">
        <f t="shared" si="59"/>
        <v>0</v>
      </c>
      <c r="BL260" s="14" t="s">
        <v>482</v>
      </c>
      <c r="BM260" s="160" t="s">
        <v>573</v>
      </c>
    </row>
    <row r="261" spans="1:65" s="2" customFormat="1" ht="24.2" customHeight="1">
      <c r="A261" s="29"/>
      <c r="B261" s="147"/>
      <c r="C261" s="148" t="s">
        <v>574</v>
      </c>
      <c r="D261" s="148" t="s">
        <v>161</v>
      </c>
      <c r="E261" s="149" t="s">
        <v>575</v>
      </c>
      <c r="F261" s="150" t="s">
        <v>576</v>
      </c>
      <c r="G261" s="151" t="s">
        <v>176</v>
      </c>
      <c r="H261" s="152">
        <v>0.17499999999999999</v>
      </c>
      <c r="I261" s="153"/>
      <c r="J261" s="154">
        <f t="shared" si="50"/>
        <v>0</v>
      </c>
      <c r="K261" s="155"/>
      <c r="L261" s="30"/>
      <c r="M261" s="156" t="s">
        <v>1</v>
      </c>
      <c r="N261" s="157" t="s">
        <v>40</v>
      </c>
      <c r="O261" s="58"/>
      <c r="P261" s="158">
        <f t="shared" si="51"/>
        <v>0</v>
      </c>
      <c r="Q261" s="158">
        <v>0</v>
      </c>
      <c r="R261" s="158">
        <f t="shared" si="52"/>
        <v>0</v>
      </c>
      <c r="S261" s="158">
        <v>0</v>
      </c>
      <c r="T261" s="159">
        <f t="shared" si="53"/>
        <v>0</v>
      </c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R261" s="160" t="s">
        <v>205</v>
      </c>
      <c r="AT261" s="160" t="s">
        <v>161</v>
      </c>
      <c r="AU261" s="160" t="s">
        <v>166</v>
      </c>
      <c r="AY261" s="14" t="s">
        <v>158</v>
      </c>
      <c r="BE261" s="161">
        <f t="shared" si="54"/>
        <v>0</v>
      </c>
      <c r="BF261" s="161">
        <f t="shared" si="55"/>
        <v>0</v>
      </c>
      <c r="BG261" s="161">
        <f t="shared" si="56"/>
        <v>0</v>
      </c>
      <c r="BH261" s="161">
        <f t="shared" si="57"/>
        <v>0</v>
      </c>
      <c r="BI261" s="161">
        <f t="shared" si="58"/>
        <v>0</v>
      </c>
      <c r="BJ261" s="14" t="s">
        <v>166</v>
      </c>
      <c r="BK261" s="161">
        <f t="shared" si="59"/>
        <v>0</v>
      </c>
      <c r="BL261" s="14" t="s">
        <v>205</v>
      </c>
      <c r="BM261" s="160" t="s">
        <v>577</v>
      </c>
    </row>
    <row r="262" spans="1:65" s="12" customFormat="1" ht="22.9" customHeight="1">
      <c r="B262" s="134"/>
      <c r="D262" s="135" t="s">
        <v>73</v>
      </c>
      <c r="E262" s="145" t="s">
        <v>578</v>
      </c>
      <c r="F262" s="145" t="s">
        <v>579</v>
      </c>
      <c r="I262" s="137"/>
      <c r="J262" s="146">
        <f>BK262</f>
        <v>0</v>
      </c>
      <c r="L262" s="134"/>
      <c r="M262" s="139"/>
      <c r="N262" s="140"/>
      <c r="O262" s="140"/>
      <c r="P262" s="141">
        <f>SUM(P263:P265)</f>
        <v>0</v>
      </c>
      <c r="Q262" s="140"/>
      <c r="R262" s="141">
        <f>SUM(R263:R265)</f>
        <v>4.7975360000000009E-2</v>
      </c>
      <c r="S262" s="140"/>
      <c r="T262" s="142">
        <f>SUM(T263:T265)</f>
        <v>0</v>
      </c>
      <c r="AR262" s="135" t="s">
        <v>166</v>
      </c>
      <c r="AT262" s="143" t="s">
        <v>73</v>
      </c>
      <c r="AU262" s="143" t="s">
        <v>82</v>
      </c>
      <c r="AY262" s="135" t="s">
        <v>158</v>
      </c>
      <c r="BK262" s="144">
        <f>SUM(BK263:BK265)</f>
        <v>0</v>
      </c>
    </row>
    <row r="263" spans="1:65" s="2" customFormat="1" ht="24.2" customHeight="1">
      <c r="A263" s="29"/>
      <c r="B263" s="147"/>
      <c r="C263" s="148" t="s">
        <v>375</v>
      </c>
      <c r="D263" s="148" t="s">
        <v>161</v>
      </c>
      <c r="E263" s="149" t="s">
        <v>580</v>
      </c>
      <c r="F263" s="150" t="s">
        <v>581</v>
      </c>
      <c r="G263" s="151" t="s">
        <v>164</v>
      </c>
      <c r="H263" s="152">
        <v>17.638000000000002</v>
      </c>
      <c r="I263" s="153"/>
      <c r="J263" s="154">
        <f>ROUND(I263*H263,2)</f>
        <v>0</v>
      </c>
      <c r="K263" s="155"/>
      <c r="L263" s="30"/>
      <c r="M263" s="156" t="s">
        <v>1</v>
      </c>
      <c r="N263" s="157" t="s">
        <v>40</v>
      </c>
      <c r="O263" s="58"/>
      <c r="P263" s="158">
        <f>O263*H263</f>
        <v>0</v>
      </c>
      <c r="Q263" s="158">
        <v>2.7200000000000002E-3</v>
      </c>
      <c r="R263" s="158">
        <f>Q263*H263</f>
        <v>4.7975360000000009E-2</v>
      </c>
      <c r="S263" s="158">
        <v>0</v>
      </c>
      <c r="T263" s="159">
        <f>S263*H263</f>
        <v>0</v>
      </c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R263" s="160" t="s">
        <v>205</v>
      </c>
      <c r="AT263" s="160" t="s">
        <v>161</v>
      </c>
      <c r="AU263" s="160" t="s">
        <v>166</v>
      </c>
      <c r="AY263" s="14" t="s">
        <v>158</v>
      </c>
      <c r="BE263" s="161">
        <f>IF(N263="základná",J263,0)</f>
        <v>0</v>
      </c>
      <c r="BF263" s="161">
        <f>IF(N263="znížená",J263,0)</f>
        <v>0</v>
      </c>
      <c r="BG263" s="161">
        <f>IF(N263="zákl. prenesená",J263,0)</f>
        <v>0</v>
      </c>
      <c r="BH263" s="161">
        <f>IF(N263="zníž. prenesená",J263,0)</f>
        <v>0</v>
      </c>
      <c r="BI263" s="161">
        <f>IF(N263="nulová",J263,0)</f>
        <v>0</v>
      </c>
      <c r="BJ263" s="14" t="s">
        <v>166</v>
      </c>
      <c r="BK263" s="161">
        <f>ROUND(I263*H263,2)</f>
        <v>0</v>
      </c>
      <c r="BL263" s="14" t="s">
        <v>205</v>
      </c>
      <c r="BM263" s="160" t="s">
        <v>582</v>
      </c>
    </row>
    <row r="264" spans="1:65" s="2" customFormat="1" ht="16.5" customHeight="1">
      <c r="A264" s="29"/>
      <c r="B264" s="147"/>
      <c r="C264" s="148" t="s">
        <v>583</v>
      </c>
      <c r="D264" s="148" t="s">
        <v>161</v>
      </c>
      <c r="E264" s="149" t="s">
        <v>584</v>
      </c>
      <c r="F264" s="150" t="s">
        <v>585</v>
      </c>
      <c r="G264" s="151" t="s">
        <v>481</v>
      </c>
      <c r="H264" s="152">
        <v>16</v>
      </c>
      <c r="I264" s="153"/>
      <c r="J264" s="154">
        <f>ROUND(I264*H264,2)</f>
        <v>0</v>
      </c>
      <c r="K264" s="155"/>
      <c r="L264" s="30"/>
      <c r="M264" s="156" t="s">
        <v>1</v>
      </c>
      <c r="N264" s="157" t="s">
        <v>40</v>
      </c>
      <c r="O264" s="58"/>
      <c r="P264" s="158">
        <f>O264*H264</f>
        <v>0</v>
      </c>
      <c r="Q264" s="158">
        <v>0</v>
      </c>
      <c r="R264" s="158">
        <f>Q264*H264</f>
        <v>0</v>
      </c>
      <c r="S264" s="158">
        <v>0</v>
      </c>
      <c r="T264" s="159">
        <f>S264*H264</f>
        <v>0</v>
      </c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R264" s="160" t="s">
        <v>482</v>
      </c>
      <c r="AT264" s="160" t="s">
        <v>161</v>
      </c>
      <c r="AU264" s="160" t="s">
        <v>166</v>
      </c>
      <c r="AY264" s="14" t="s">
        <v>158</v>
      </c>
      <c r="BE264" s="161">
        <f>IF(N264="základná",J264,0)</f>
        <v>0</v>
      </c>
      <c r="BF264" s="161">
        <f>IF(N264="znížená",J264,0)</f>
        <v>0</v>
      </c>
      <c r="BG264" s="161">
        <f>IF(N264="zákl. prenesená",J264,0)</f>
        <v>0</v>
      </c>
      <c r="BH264" s="161">
        <f>IF(N264="zníž. prenesená",J264,0)</f>
        <v>0</v>
      </c>
      <c r="BI264" s="161">
        <f>IF(N264="nulová",J264,0)</f>
        <v>0</v>
      </c>
      <c r="BJ264" s="14" t="s">
        <v>166</v>
      </c>
      <c r="BK264" s="161">
        <f>ROUND(I264*H264,2)</f>
        <v>0</v>
      </c>
      <c r="BL264" s="14" t="s">
        <v>482</v>
      </c>
      <c r="BM264" s="160" t="s">
        <v>586</v>
      </c>
    </row>
    <row r="265" spans="1:65" s="2" customFormat="1" ht="21.75" customHeight="1">
      <c r="A265" s="29"/>
      <c r="B265" s="147"/>
      <c r="C265" s="148" t="s">
        <v>378</v>
      </c>
      <c r="D265" s="148" t="s">
        <v>161</v>
      </c>
      <c r="E265" s="149" t="s">
        <v>587</v>
      </c>
      <c r="F265" s="150" t="s">
        <v>588</v>
      </c>
      <c r="G265" s="151" t="s">
        <v>176</v>
      </c>
      <c r="H265" s="152">
        <v>4.8000000000000001E-2</v>
      </c>
      <c r="I265" s="153"/>
      <c r="J265" s="154">
        <f>ROUND(I265*H265,2)</f>
        <v>0</v>
      </c>
      <c r="K265" s="155"/>
      <c r="L265" s="30"/>
      <c r="M265" s="156" t="s">
        <v>1</v>
      </c>
      <c r="N265" s="157" t="s">
        <v>40</v>
      </c>
      <c r="O265" s="58"/>
      <c r="P265" s="158">
        <f>O265*H265</f>
        <v>0</v>
      </c>
      <c r="Q265" s="158">
        <v>0</v>
      </c>
      <c r="R265" s="158">
        <f>Q265*H265</f>
        <v>0</v>
      </c>
      <c r="S265" s="158">
        <v>0</v>
      </c>
      <c r="T265" s="159">
        <f>S265*H265</f>
        <v>0</v>
      </c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R265" s="160" t="s">
        <v>205</v>
      </c>
      <c r="AT265" s="160" t="s">
        <v>161</v>
      </c>
      <c r="AU265" s="160" t="s">
        <v>166</v>
      </c>
      <c r="AY265" s="14" t="s">
        <v>158</v>
      </c>
      <c r="BE265" s="161">
        <f>IF(N265="základná",J265,0)</f>
        <v>0</v>
      </c>
      <c r="BF265" s="161">
        <f>IF(N265="znížená",J265,0)</f>
        <v>0</v>
      </c>
      <c r="BG265" s="161">
        <f>IF(N265="zákl. prenesená",J265,0)</f>
        <v>0</v>
      </c>
      <c r="BH265" s="161">
        <f>IF(N265="zníž. prenesená",J265,0)</f>
        <v>0</v>
      </c>
      <c r="BI265" s="161">
        <f>IF(N265="nulová",J265,0)</f>
        <v>0</v>
      </c>
      <c r="BJ265" s="14" t="s">
        <v>166</v>
      </c>
      <c r="BK265" s="161">
        <f>ROUND(I265*H265,2)</f>
        <v>0</v>
      </c>
      <c r="BL265" s="14" t="s">
        <v>205</v>
      </c>
      <c r="BM265" s="160" t="s">
        <v>589</v>
      </c>
    </row>
    <row r="266" spans="1:65" s="12" customFormat="1" ht="22.9" customHeight="1">
      <c r="B266" s="134"/>
      <c r="D266" s="135" t="s">
        <v>73</v>
      </c>
      <c r="E266" s="145" t="s">
        <v>590</v>
      </c>
      <c r="F266" s="145" t="s">
        <v>591</v>
      </c>
      <c r="I266" s="137"/>
      <c r="J266" s="146">
        <f>BK266</f>
        <v>0</v>
      </c>
      <c r="L266" s="134"/>
      <c r="M266" s="139"/>
      <c r="N266" s="140"/>
      <c r="O266" s="140"/>
      <c r="P266" s="141">
        <f>SUM(P267:P271)</f>
        <v>0</v>
      </c>
      <c r="Q266" s="140"/>
      <c r="R266" s="141">
        <f>SUM(R267:R271)</f>
        <v>0.64292660000000001</v>
      </c>
      <c r="S266" s="140"/>
      <c r="T266" s="142">
        <f>SUM(T267:T271)</f>
        <v>0.16126000000000001</v>
      </c>
      <c r="AR266" s="135" t="s">
        <v>166</v>
      </c>
      <c r="AT266" s="143" t="s">
        <v>73</v>
      </c>
      <c r="AU266" s="143" t="s">
        <v>82</v>
      </c>
      <c r="AY266" s="135" t="s">
        <v>158</v>
      </c>
      <c r="BK266" s="144">
        <f>SUM(BK267:BK271)</f>
        <v>0</v>
      </c>
    </row>
    <row r="267" spans="1:65" s="2" customFormat="1" ht="16.5" customHeight="1">
      <c r="A267" s="29"/>
      <c r="B267" s="147"/>
      <c r="C267" s="148" t="s">
        <v>592</v>
      </c>
      <c r="D267" s="148" t="s">
        <v>161</v>
      </c>
      <c r="E267" s="149" t="s">
        <v>593</v>
      </c>
      <c r="F267" s="150" t="s">
        <v>594</v>
      </c>
      <c r="G267" s="151" t="s">
        <v>288</v>
      </c>
      <c r="H267" s="152">
        <v>50.98</v>
      </c>
      <c r="I267" s="153"/>
      <c r="J267" s="154">
        <f>ROUND(I267*H267,2)</f>
        <v>0</v>
      </c>
      <c r="K267" s="155"/>
      <c r="L267" s="30"/>
      <c r="M267" s="156" t="s">
        <v>1</v>
      </c>
      <c r="N267" s="157" t="s">
        <v>40</v>
      </c>
      <c r="O267" s="58"/>
      <c r="P267" s="158">
        <f>O267*H267</f>
        <v>0</v>
      </c>
      <c r="Q267" s="158">
        <v>3.0500000000000002E-3</v>
      </c>
      <c r="R267" s="158">
        <f>Q267*H267</f>
        <v>0.15548899999999999</v>
      </c>
      <c r="S267" s="158">
        <v>0</v>
      </c>
      <c r="T267" s="159">
        <f>S267*H267</f>
        <v>0</v>
      </c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R267" s="160" t="s">
        <v>205</v>
      </c>
      <c r="AT267" s="160" t="s">
        <v>161</v>
      </c>
      <c r="AU267" s="160" t="s">
        <v>166</v>
      </c>
      <c r="AY267" s="14" t="s">
        <v>158</v>
      </c>
      <c r="BE267" s="161">
        <f>IF(N267="základná",J267,0)</f>
        <v>0</v>
      </c>
      <c r="BF267" s="161">
        <f>IF(N267="znížená",J267,0)</f>
        <v>0</v>
      </c>
      <c r="BG267" s="161">
        <f>IF(N267="zákl. prenesená",J267,0)</f>
        <v>0</v>
      </c>
      <c r="BH267" s="161">
        <f>IF(N267="zníž. prenesená",J267,0)</f>
        <v>0</v>
      </c>
      <c r="BI267" s="161">
        <f>IF(N267="nulová",J267,0)</f>
        <v>0</v>
      </c>
      <c r="BJ267" s="14" t="s">
        <v>166</v>
      </c>
      <c r="BK267" s="161">
        <f>ROUND(I267*H267,2)</f>
        <v>0</v>
      </c>
      <c r="BL267" s="14" t="s">
        <v>205</v>
      </c>
      <c r="BM267" s="160" t="s">
        <v>595</v>
      </c>
    </row>
    <row r="268" spans="1:65" s="2" customFormat="1" ht="16.5" customHeight="1">
      <c r="A268" s="29"/>
      <c r="B268" s="147"/>
      <c r="C268" s="148" t="s">
        <v>382</v>
      </c>
      <c r="D268" s="148" t="s">
        <v>161</v>
      </c>
      <c r="E268" s="149" t="s">
        <v>596</v>
      </c>
      <c r="F268" s="150" t="s">
        <v>597</v>
      </c>
      <c r="G268" s="151" t="s">
        <v>288</v>
      </c>
      <c r="H268" s="152">
        <v>50.98</v>
      </c>
      <c r="I268" s="153"/>
      <c r="J268" s="154">
        <f>ROUND(I268*H268,2)</f>
        <v>0</v>
      </c>
      <c r="K268" s="155"/>
      <c r="L268" s="30"/>
      <c r="M268" s="156" t="s">
        <v>1</v>
      </c>
      <c r="N268" s="157" t="s">
        <v>40</v>
      </c>
      <c r="O268" s="58"/>
      <c r="P268" s="158">
        <f>O268*H268</f>
        <v>0</v>
      </c>
      <c r="Q268" s="158">
        <v>0</v>
      </c>
      <c r="R268" s="158">
        <f>Q268*H268</f>
        <v>0</v>
      </c>
      <c r="S268" s="158">
        <v>1E-3</v>
      </c>
      <c r="T268" s="159">
        <f>S268*H268</f>
        <v>5.0979999999999998E-2</v>
      </c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R268" s="160" t="s">
        <v>205</v>
      </c>
      <c r="AT268" s="160" t="s">
        <v>161</v>
      </c>
      <c r="AU268" s="160" t="s">
        <v>166</v>
      </c>
      <c r="AY268" s="14" t="s">
        <v>158</v>
      </c>
      <c r="BE268" s="161">
        <f>IF(N268="základná",J268,0)</f>
        <v>0</v>
      </c>
      <c r="BF268" s="161">
        <f>IF(N268="znížená",J268,0)</f>
        <v>0</v>
      </c>
      <c r="BG268" s="161">
        <f>IF(N268="zákl. prenesená",J268,0)</f>
        <v>0</v>
      </c>
      <c r="BH268" s="161">
        <f>IF(N268="zníž. prenesená",J268,0)</f>
        <v>0</v>
      </c>
      <c r="BI268" s="161">
        <f>IF(N268="nulová",J268,0)</f>
        <v>0</v>
      </c>
      <c r="BJ268" s="14" t="s">
        <v>166</v>
      </c>
      <c r="BK268" s="161">
        <f>ROUND(I268*H268,2)</f>
        <v>0</v>
      </c>
      <c r="BL268" s="14" t="s">
        <v>205</v>
      </c>
      <c r="BM268" s="160" t="s">
        <v>598</v>
      </c>
    </row>
    <row r="269" spans="1:65" s="2" customFormat="1" ht="16.5" customHeight="1">
      <c r="A269" s="29"/>
      <c r="B269" s="147"/>
      <c r="C269" s="148" t="s">
        <v>599</v>
      </c>
      <c r="D269" s="148" t="s">
        <v>161</v>
      </c>
      <c r="E269" s="149" t="s">
        <v>600</v>
      </c>
      <c r="F269" s="150" t="s">
        <v>601</v>
      </c>
      <c r="G269" s="151" t="s">
        <v>288</v>
      </c>
      <c r="H269" s="152">
        <v>55.14</v>
      </c>
      <c r="I269" s="153"/>
      <c r="J269" s="154">
        <f>ROUND(I269*H269,2)</f>
        <v>0</v>
      </c>
      <c r="K269" s="155"/>
      <c r="L269" s="30"/>
      <c r="M269" s="156" t="s">
        <v>1</v>
      </c>
      <c r="N269" s="157" t="s">
        <v>40</v>
      </c>
      <c r="O269" s="58"/>
      <c r="P269" s="158">
        <f>O269*H269</f>
        <v>0</v>
      </c>
      <c r="Q269" s="158">
        <v>8.8400000000000006E-3</v>
      </c>
      <c r="R269" s="158">
        <f>Q269*H269</f>
        <v>0.48743760000000003</v>
      </c>
      <c r="S269" s="158">
        <v>0</v>
      </c>
      <c r="T269" s="159">
        <f>S269*H269</f>
        <v>0</v>
      </c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R269" s="160" t="s">
        <v>205</v>
      </c>
      <c r="AT269" s="160" t="s">
        <v>161</v>
      </c>
      <c r="AU269" s="160" t="s">
        <v>166</v>
      </c>
      <c r="AY269" s="14" t="s">
        <v>158</v>
      </c>
      <c r="BE269" s="161">
        <f>IF(N269="základná",J269,0)</f>
        <v>0</v>
      </c>
      <c r="BF269" s="161">
        <f>IF(N269="znížená",J269,0)</f>
        <v>0</v>
      </c>
      <c r="BG269" s="161">
        <f>IF(N269="zákl. prenesená",J269,0)</f>
        <v>0</v>
      </c>
      <c r="BH269" s="161">
        <f>IF(N269="zníž. prenesená",J269,0)</f>
        <v>0</v>
      </c>
      <c r="BI269" s="161">
        <f>IF(N269="nulová",J269,0)</f>
        <v>0</v>
      </c>
      <c r="BJ269" s="14" t="s">
        <v>166</v>
      </c>
      <c r="BK269" s="161">
        <f>ROUND(I269*H269,2)</f>
        <v>0</v>
      </c>
      <c r="BL269" s="14" t="s">
        <v>205</v>
      </c>
      <c r="BM269" s="160" t="s">
        <v>602</v>
      </c>
    </row>
    <row r="270" spans="1:65" s="2" customFormat="1" ht="16.5" customHeight="1">
      <c r="A270" s="29"/>
      <c r="B270" s="147"/>
      <c r="C270" s="148" t="s">
        <v>385</v>
      </c>
      <c r="D270" s="148" t="s">
        <v>161</v>
      </c>
      <c r="E270" s="149" t="s">
        <v>603</v>
      </c>
      <c r="F270" s="150" t="s">
        <v>604</v>
      </c>
      <c r="G270" s="151" t="s">
        <v>288</v>
      </c>
      <c r="H270" s="152">
        <v>55.14</v>
      </c>
      <c r="I270" s="153"/>
      <c r="J270" s="154">
        <f>ROUND(I270*H270,2)</f>
        <v>0</v>
      </c>
      <c r="K270" s="155"/>
      <c r="L270" s="30"/>
      <c r="M270" s="156" t="s">
        <v>1</v>
      </c>
      <c r="N270" s="157" t="s">
        <v>40</v>
      </c>
      <c r="O270" s="58"/>
      <c r="P270" s="158">
        <f>O270*H270</f>
        <v>0</v>
      </c>
      <c r="Q270" s="158">
        <v>0</v>
      </c>
      <c r="R270" s="158">
        <f>Q270*H270</f>
        <v>0</v>
      </c>
      <c r="S270" s="158">
        <v>2E-3</v>
      </c>
      <c r="T270" s="159">
        <f>S270*H270</f>
        <v>0.11028</v>
      </c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R270" s="160" t="s">
        <v>205</v>
      </c>
      <c r="AT270" s="160" t="s">
        <v>161</v>
      </c>
      <c r="AU270" s="160" t="s">
        <v>166</v>
      </c>
      <c r="AY270" s="14" t="s">
        <v>158</v>
      </c>
      <c r="BE270" s="161">
        <f>IF(N270="základná",J270,0)</f>
        <v>0</v>
      </c>
      <c r="BF270" s="161">
        <f>IF(N270="znížená",J270,0)</f>
        <v>0</v>
      </c>
      <c r="BG270" s="161">
        <f>IF(N270="zákl. prenesená",J270,0)</f>
        <v>0</v>
      </c>
      <c r="BH270" s="161">
        <f>IF(N270="zníž. prenesená",J270,0)</f>
        <v>0</v>
      </c>
      <c r="BI270" s="161">
        <f>IF(N270="nulová",J270,0)</f>
        <v>0</v>
      </c>
      <c r="BJ270" s="14" t="s">
        <v>166</v>
      </c>
      <c r="BK270" s="161">
        <f>ROUND(I270*H270,2)</f>
        <v>0</v>
      </c>
      <c r="BL270" s="14" t="s">
        <v>205</v>
      </c>
      <c r="BM270" s="160" t="s">
        <v>605</v>
      </c>
    </row>
    <row r="271" spans="1:65" s="2" customFormat="1" ht="24.2" customHeight="1">
      <c r="A271" s="29"/>
      <c r="B271" s="147"/>
      <c r="C271" s="148" t="s">
        <v>606</v>
      </c>
      <c r="D271" s="148" t="s">
        <v>161</v>
      </c>
      <c r="E271" s="149" t="s">
        <v>607</v>
      </c>
      <c r="F271" s="150" t="s">
        <v>608</v>
      </c>
      <c r="G271" s="151" t="s">
        <v>176</v>
      </c>
      <c r="H271" s="152">
        <v>0.64300000000000002</v>
      </c>
      <c r="I271" s="153"/>
      <c r="J271" s="154">
        <f>ROUND(I271*H271,2)</f>
        <v>0</v>
      </c>
      <c r="K271" s="155"/>
      <c r="L271" s="30"/>
      <c r="M271" s="156" t="s">
        <v>1</v>
      </c>
      <c r="N271" s="157" t="s">
        <v>40</v>
      </c>
      <c r="O271" s="58"/>
      <c r="P271" s="158">
        <f>O271*H271</f>
        <v>0</v>
      </c>
      <c r="Q271" s="158">
        <v>0</v>
      </c>
      <c r="R271" s="158">
        <f>Q271*H271</f>
        <v>0</v>
      </c>
      <c r="S271" s="158">
        <v>0</v>
      </c>
      <c r="T271" s="159">
        <f>S271*H271</f>
        <v>0</v>
      </c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R271" s="160" t="s">
        <v>205</v>
      </c>
      <c r="AT271" s="160" t="s">
        <v>161</v>
      </c>
      <c r="AU271" s="160" t="s">
        <v>166</v>
      </c>
      <c r="AY271" s="14" t="s">
        <v>158</v>
      </c>
      <c r="BE271" s="161">
        <f>IF(N271="základná",J271,0)</f>
        <v>0</v>
      </c>
      <c r="BF271" s="161">
        <f>IF(N271="znížená",J271,0)</f>
        <v>0</v>
      </c>
      <c r="BG271" s="161">
        <f>IF(N271="zákl. prenesená",J271,0)</f>
        <v>0</v>
      </c>
      <c r="BH271" s="161">
        <f>IF(N271="zníž. prenesená",J271,0)</f>
        <v>0</v>
      </c>
      <c r="BI271" s="161">
        <f>IF(N271="nulová",J271,0)</f>
        <v>0</v>
      </c>
      <c r="BJ271" s="14" t="s">
        <v>166</v>
      </c>
      <c r="BK271" s="161">
        <f>ROUND(I271*H271,2)</f>
        <v>0</v>
      </c>
      <c r="BL271" s="14" t="s">
        <v>205</v>
      </c>
      <c r="BM271" s="160" t="s">
        <v>609</v>
      </c>
    </row>
    <row r="272" spans="1:65" s="12" customFormat="1" ht="22.9" customHeight="1">
      <c r="B272" s="134"/>
      <c r="D272" s="135" t="s">
        <v>73</v>
      </c>
      <c r="E272" s="145" t="s">
        <v>610</v>
      </c>
      <c r="F272" s="145" t="s">
        <v>611</v>
      </c>
      <c r="I272" s="137"/>
      <c r="J272" s="146">
        <f>BK272</f>
        <v>0</v>
      </c>
      <c r="L272" s="134"/>
      <c r="M272" s="139"/>
      <c r="N272" s="140"/>
      <c r="O272" s="140"/>
      <c r="P272" s="141">
        <f>SUM(P273:P288)</f>
        <v>0</v>
      </c>
      <c r="Q272" s="140"/>
      <c r="R272" s="141">
        <f>SUM(R273:R288)</f>
        <v>0.93002280000000004</v>
      </c>
      <c r="S272" s="140"/>
      <c r="T272" s="142">
        <f>SUM(T273:T288)</f>
        <v>0</v>
      </c>
      <c r="AR272" s="135" t="s">
        <v>166</v>
      </c>
      <c r="AT272" s="143" t="s">
        <v>73</v>
      </c>
      <c r="AU272" s="143" t="s">
        <v>82</v>
      </c>
      <c r="AY272" s="135" t="s">
        <v>158</v>
      </c>
      <c r="BK272" s="144">
        <f>SUM(BK273:BK288)</f>
        <v>0</v>
      </c>
    </row>
    <row r="273" spans="1:65" s="2" customFormat="1" ht="24.2" customHeight="1">
      <c r="A273" s="29"/>
      <c r="B273" s="147"/>
      <c r="C273" s="148" t="s">
        <v>389</v>
      </c>
      <c r="D273" s="148" t="s">
        <v>161</v>
      </c>
      <c r="E273" s="149" t="s">
        <v>612</v>
      </c>
      <c r="F273" s="150" t="s">
        <v>613</v>
      </c>
      <c r="G273" s="151" t="s">
        <v>288</v>
      </c>
      <c r="H273" s="152">
        <v>36.96</v>
      </c>
      <c r="I273" s="153"/>
      <c r="J273" s="154">
        <f t="shared" ref="J273:J288" si="60">ROUND(I273*H273,2)</f>
        <v>0</v>
      </c>
      <c r="K273" s="155"/>
      <c r="L273" s="30"/>
      <c r="M273" s="156" t="s">
        <v>1</v>
      </c>
      <c r="N273" s="157" t="s">
        <v>40</v>
      </c>
      <c r="O273" s="58"/>
      <c r="P273" s="158">
        <f t="shared" ref="P273:P288" si="61">O273*H273</f>
        <v>0</v>
      </c>
      <c r="Q273" s="158">
        <v>9.3000000000000005E-4</v>
      </c>
      <c r="R273" s="158">
        <f t="shared" ref="R273:R288" si="62">Q273*H273</f>
        <v>3.4372800000000002E-2</v>
      </c>
      <c r="S273" s="158">
        <v>0</v>
      </c>
      <c r="T273" s="159">
        <f t="shared" ref="T273:T288" si="63">S273*H273</f>
        <v>0</v>
      </c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R273" s="160" t="s">
        <v>205</v>
      </c>
      <c r="AT273" s="160" t="s">
        <v>161</v>
      </c>
      <c r="AU273" s="160" t="s">
        <v>166</v>
      </c>
      <c r="AY273" s="14" t="s">
        <v>158</v>
      </c>
      <c r="BE273" s="161">
        <f t="shared" ref="BE273:BE288" si="64">IF(N273="základná",J273,0)</f>
        <v>0</v>
      </c>
      <c r="BF273" s="161">
        <f t="shared" ref="BF273:BF288" si="65">IF(N273="znížená",J273,0)</f>
        <v>0</v>
      </c>
      <c r="BG273" s="161">
        <f t="shared" ref="BG273:BG288" si="66">IF(N273="zákl. prenesená",J273,0)</f>
        <v>0</v>
      </c>
      <c r="BH273" s="161">
        <f t="shared" ref="BH273:BH288" si="67">IF(N273="zníž. prenesená",J273,0)</f>
        <v>0</v>
      </c>
      <c r="BI273" s="161">
        <f t="shared" ref="BI273:BI288" si="68">IF(N273="nulová",J273,0)</f>
        <v>0</v>
      </c>
      <c r="BJ273" s="14" t="s">
        <v>166</v>
      </c>
      <c r="BK273" s="161">
        <f t="shared" ref="BK273:BK288" si="69">ROUND(I273*H273,2)</f>
        <v>0</v>
      </c>
      <c r="BL273" s="14" t="s">
        <v>205</v>
      </c>
      <c r="BM273" s="160" t="s">
        <v>614</v>
      </c>
    </row>
    <row r="274" spans="1:65" s="2" customFormat="1" ht="24.2" customHeight="1">
      <c r="A274" s="29"/>
      <c r="B274" s="147"/>
      <c r="C274" s="162" t="s">
        <v>615</v>
      </c>
      <c r="D274" s="162" t="s">
        <v>193</v>
      </c>
      <c r="E274" s="163" t="s">
        <v>616</v>
      </c>
      <c r="F274" s="164" t="s">
        <v>617</v>
      </c>
      <c r="G274" s="165" t="s">
        <v>182</v>
      </c>
      <c r="H274" s="166">
        <v>0.84299999999999997</v>
      </c>
      <c r="I274" s="167"/>
      <c r="J274" s="168">
        <f t="shared" si="60"/>
        <v>0</v>
      </c>
      <c r="K274" s="169"/>
      <c r="L274" s="170"/>
      <c r="M274" s="171" t="s">
        <v>1</v>
      </c>
      <c r="N274" s="172" t="s">
        <v>40</v>
      </c>
      <c r="O274" s="58"/>
      <c r="P274" s="158">
        <f t="shared" si="61"/>
        <v>0</v>
      </c>
      <c r="Q274" s="158">
        <v>0.55000000000000004</v>
      </c>
      <c r="R274" s="158">
        <f t="shared" si="62"/>
        <v>0.46365000000000001</v>
      </c>
      <c r="S274" s="158">
        <v>0</v>
      </c>
      <c r="T274" s="159">
        <f t="shared" si="63"/>
        <v>0</v>
      </c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R274" s="160" t="s">
        <v>232</v>
      </c>
      <c r="AT274" s="160" t="s">
        <v>193</v>
      </c>
      <c r="AU274" s="160" t="s">
        <v>166</v>
      </c>
      <c r="AY274" s="14" t="s">
        <v>158</v>
      </c>
      <c r="BE274" s="161">
        <f t="shared" si="64"/>
        <v>0</v>
      </c>
      <c r="BF274" s="161">
        <f t="shared" si="65"/>
        <v>0</v>
      </c>
      <c r="BG274" s="161">
        <f t="shared" si="66"/>
        <v>0</v>
      </c>
      <c r="BH274" s="161">
        <f t="shared" si="67"/>
        <v>0</v>
      </c>
      <c r="BI274" s="161">
        <f t="shared" si="68"/>
        <v>0</v>
      </c>
      <c r="BJ274" s="14" t="s">
        <v>166</v>
      </c>
      <c r="BK274" s="161">
        <f t="shared" si="69"/>
        <v>0</v>
      </c>
      <c r="BL274" s="14" t="s">
        <v>205</v>
      </c>
      <c r="BM274" s="160" t="s">
        <v>618</v>
      </c>
    </row>
    <row r="275" spans="1:65" s="2" customFormat="1" ht="16.5" customHeight="1">
      <c r="A275" s="29"/>
      <c r="B275" s="147"/>
      <c r="C275" s="148" t="s">
        <v>392</v>
      </c>
      <c r="D275" s="148" t="s">
        <v>161</v>
      </c>
      <c r="E275" s="149" t="s">
        <v>619</v>
      </c>
      <c r="F275" s="150" t="s">
        <v>620</v>
      </c>
      <c r="G275" s="151" t="s">
        <v>190</v>
      </c>
      <c r="H275" s="152">
        <v>7</v>
      </c>
      <c r="I275" s="153"/>
      <c r="J275" s="154">
        <f t="shared" si="60"/>
        <v>0</v>
      </c>
      <c r="K275" s="155"/>
      <c r="L275" s="30"/>
      <c r="M275" s="156" t="s">
        <v>1</v>
      </c>
      <c r="N275" s="157" t="s">
        <v>40</v>
      </c>
      <c r="O275" s="58"/>
      <c r="P275" s="158">
        <f t="shared" si="61"/>
        <v>0</v>
      </c>
      <c r="Q275" s="158">
        <v>0</v>
      </c>
      <c r="R275" s="158">
        <f t="shared" si="62"/>
        <v>0</v>
      </c>
      <c r="S275" s="158">
        <v>0</v>
      </c>
      <c r="T275" s="159">
        <f t="shared" si="63"/>
        <v>0</v>
      </c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R275" s="160" t="s">
        <v>205</v>
      </c>
      <c r="AT275" s="160" t="s">
        <v>161</v>
      </c>
      <c r="AU275" s="160" t="s">
        <v>166</v>
      </c>
      <c r="AY275" s="14" t="s">
        <v>158</v>
      </c>
      <c r="BE275" s="161">
        <f t="shared" si="64"/>
        <v>0</v>
      </c>
      <c r="BF275" s="161">
        <f t="shared" si="65"/>
        <v>0</v>
      </c>
      <c r="BG275" s="161">
        <f t="shared" si="66"/>
        <v>0</v>
      </c>
      <c r="BH275" s="161">
        <f t="shared" si="67"/>
        <v>0</v>
      </c>
      <c r="BI275" s="161">
        <f t="shared" si="68"/>
        <v>0</v>
      </c>
      <c r="BJ275" s="14" t="s">
        <v>166</v>
      </c>
      <c r="BK275" s="161">
        <f t="shared" si="69"/>
        <v>0</v>
      </c>
      <c r="BL275" s="14" t="s">
        <v>205</v>
      </c>
      <c r="BM275" s="160" t="s">
        <v>621</v>
      </c>
    </row>
    <row r="276" spans="1:65" s="2" customFormat="1" ht="16.5" customHeight="1">
      <c r="A276" s="29"/>
      <c r="B276" s="147"/>
      <c r="C276" s="162" t="s">
        <v>622</v>
      </c>
      <c r="D276" s="162" t="s">
        <v>193</v>
      </c>
      <c r="E276" s="163" t="s">
        <v>623</v>
      </c>
      <c r="F276" s="164" t="s">
        <v>624</v>
      </c>
      <c r="G276" s="165" t="s">
        <v>190</v>
      </c>
      <c r="H276" s="166">
        <v>3</v>
      </c>
      <c r="I276" s="167"/>
      <c r="J276" s="168">
        <f t="shared" si="60"/>
        <v>0</v>
      </c>
      <c r="K276" s="169"/>
      <c r="L276" s="170"/>
      <c r="M276" s="171" t="s">
        <v>1</v>
      </c>
      <c r="N276" s="172" t="s">
        <v>40</v>
      </c>
      <c r="O276" s="58"/>
      <c r="P276" s="158">
        <f t="shared" si="61"/>
        <v>0</v>
      </c>
      <c r="Q276" s="158">
        <v>0</v>
      </c>
      <c r="R276" s="158">
        <f t="shared" si="62"/>
        <v>0</v>
      </c>
      <c r="S276" s="158">
        <v>0</v>
      </c>
      <c r="T276" s="159">
        <f t="shared" si="63"/>
        <v>0</v>
      </c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R276" s="160" t="s">
        <v>232</v>
      </c>
      <c r="AT276" s="160" t="s">
        <v>193</v>
      </c>
      <c r="AU276" s="160" t="s">
        <v>166</v>
      </c>
      <c r="AY276" s="14" t="s">
        <v>158</v>
      </c>
      <c r="BE276" s="161">
        <f t="shared" si="64"/>
        <v>0</v>
      </c>
      <c r="BF276" s="161">
        <f t="shared" si="65"/>
        <v>0</v>
      </c>
      <c r="BG276" s="161">
        <f t="shared" si="66"/>
        <v>0</v>
      </c>
      <c r="BH276" s="161">
        <f t="shared" si="67"/>
        <v>0</v>
      </c>
      <c r="BI276" s="161">
        <f t="shared" si="68"/>
        <v>0</v>
      </c>
      <c r="BJ276" s="14" t="s">
        <v>166</v>
      </c>
      <c r="BK276" s="161">
        <f t="shared" si="69"/>
        <v>0</v>
      </c>
      <c r="BL276" s="14" t="s">
        <v>205</v>
      </c>
      <c r="BM276" s="160" t="s">
        <v>625</v>
      </c>
    </row>
    <row r="277" spans="1:65" s="2" customFormat="1" ht="16.5" customHeight="1">
      <c r="A277" s="29"/>
      <c r="B277" s="147"/>
      <c r="C277" s="162" t="s">
        <v>396</v>
      </c>
      <c r="D277" s="162" t="s">
        <v>193</v>
      </c>
      <c r="E277" s="163" t="s">
        <v>626</v>
      </c>
      <c r="F277" s="164" t="s">
        <v>627</v>
      </c>
      <c r="G277" s="165" t="s">
        <v>190</v>
      </c>
      <c r="H277" s="166">
        <v>1</v>
      </c>
      <c r="I277" s="167"/>
      <c r="J277" s="168">
        <f t="shared" si="60"/>
        <v>0</v>
      </c>
      <c r="K277" s="169"/>
      <c r="L277" s="170"/>
      <c r="M277" s="171" t="s">
        <v>1</v>
      </c>
      <c r="N277" s="172" t="s">
        <v>40</v>
      </c>
      <c r="O277" s="58"/>
      <c r="P277" s="158">
        <f t="shared" si="61"/>
        <v>0</v>
      </c>
      <c r="Q277" s="158">
        <v>0</v>
      </c>
      <c r="R277" s="158">
        <f t="shared" si="62"/>
        <v>0</v>
      </c>
      <c r="S277" s="158">
        <v>0</v>
      </c>
      <c r="T277" s="159">
        <f t="shared" si="63"/>
        <v>0</v>
      </c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R277" s="160" t="s">
        <v>232</v>
      </c>
      <c r="AT277" s="160" t="s">
        <v>193</v>
      </c>
      <c r="AU277" s="160" t="s">
        <v>166</v>
      </c>
      <c r="AY277" s="14" t="s">
        <v>158</v>
      </c>
      <c r="BE277" s="161">
        <f t="shared" si="64"/>
        <v>0</v>
      </c>
      <c r="BF277" s="161">
        <f t="shared" si="65"/>
        <v>0</v>
      </c>
      <c r="BG277" s="161">
        <f t="shared" si="66"/>
        <v>0</v>
      </c>
      <c r="BH277" s="161">
        <f t="shared" si="67"/>
        <v>0</v>
      </c>
      <c r="BI277" s="161">
        <f t="shared" si="68"/>
        <v>0</v>
      </c>
      <c r="BJ277" s="14" t="s">
        <v>166</v>
      </c>
      <c r="BK277" s="161">
        <f t="shared" si="69"/>
        <v>0</v>
      </c>
      <c r="BL277" s="14" t="s">
        <v>205</v>
      </c>
      <c r="BM277" s="160" t="s">
        <v>628</v>
      </c>
    </row>
    <row r="278" spans="1:65" s="2" customFormat="1" ht="16.5" customHeight="1">
      <c r="A278" s="29"/>
      <c r="B278" s="147"/>
      <c r="C278" s="162" t="s">
        <v>629</v>
      </c>
      <c r="D278" s="162" t="s">
        <v>193</v>
      </c>
      <c r="E278" s="163" t="s">
        <v>630</v>
      </c>
      <c r="F278" s="164" t="s">
        <v>631</v>
      </c>
      <c r="G278" s="165" t="s">
        <v>190</v>
      </c>
      <c r="H278" s="166">
        <v>3</v>
      </c>
      <c r="I278" s="167"/>
      <c r="J278" s="168">
        <f t="shared" si="60"/>
        <v>0</v>
      </c>
      <c r="K278" s="169"/>
      <c r="L278" s="170"/>
      <c r="M278" s="171" t="s">
        <v>1</v>
      </c>
      <c r="N278" s="172" t="s">
        <v>40</v>
      </c>
      <c r="O278" s="58"/>
      <c r="P278" s="158">
        <f t="shared" si="61"/>
        <v>0</v>
      </c>
      <c r="Q278" s="158">
        <v>0</v>
      </c>
      <c r="R278" s="158">
        <f t="shared" si="62"/>
        <v>0</v>
      </c>
      <c r="S278" s="158">
        <v>0</v>
      </c>
      <c r="T278" s="159">
        <f t="shared" si="63"/>
        <v>0</v>
      </c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R278" s="160" t="s">
        <v>232</v>
      </c>
      <c r="AT278" s="160" t="s">
        <v>193</v>
      </c>
      <c r="AU278" s="160" t="s">
        <v>166</v>
      </c>
      <c r="AY278" s="14" t="s">
        <v>158</v>
      </c>
      <c r="BE278" s="161">
        <f t="shared" si="64"/>
        <v>0</v>
      </c>
      <c r="BF278" s="161">
        <f t="shared" si="65"/>
        <v>0</v>
      </c>
      <c r="BG278" s="161">
        <f t="shared" si="66"/>
        <v>0</v>
      </c>
      <c r="BH278" s="161">
        <f t="shared" si="67"/>
        <v>0</v>
      </c>
      <c r="BI278" s="161">
        <f t="shared" si="68"/>
        <v>0</v>
      </c>
      <c r="BJ278" s="14" t="s">
        <v>166</v>
      </c>
      <c r="BK278" s="161">
        <f t="shared" si="69"/>
        <v>0</v>
      </c>
      <c r="BL278" s="14" t="s">
        <v>205</v>
      </c>
      <c r="BM278" s="160" t="s">
        <v>632</v>
      </c>
    </row>
    <row r="279" spans="1:65" s="2" customFormat="1" ht="21.75" customHeight="1">
      <c r="A279" s="29"/>
      <c r="B279" s="147"/>
      <c r="C279" s="148" t="s">
        <v>399</v>
      </c>
      <c r="D279" s="148" t="s">
        <v>161</v>
      </c>
      <c r="E279" s="149" t="s">
        <v>633</v>
      </c>
      <c r="F279" s="150" t="s">
        <v>634</v>
      </c>
      <c r="G279" s="151" t="s">
        <v>190</v>
      </c>
      <c r="H279" s="152">
        <v>22</v>
      </c>
      <c r="I279" s="153"/>
      <c r="J279" s="154">
        <f t="shared" si="60"/>
        <v>0</v>
      </c>
      <c r="K279" s="155"/>
      <c r="L279" s="30"/>
      <c r="M279" s="156" t="s">
        <v>1</v>
      </c>
      <c r="N279" s="157" t="s">
        <v>40</v>
      </c>
      <c r="O279" s="58"/>
      <c r="P279" s="158">
        <f t="shared" si="61"/>
        <v>0</v>
      </c>
      <c r="Q279" s="158">
        <v>0</v>
      </c>
      <c r="R279" s="158">
        <f t="shared" si="62"/>
        <v>0</v>
      </c>
      <c r="S279" s="158">
        <v>0</v>
      </c>
      <c r="T279" s="159">
        <f t="shared" si="63"/>
        <v>0</v>
      </c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R279" s="160" t="s">
        <v>205</v>
      </c>
      <c r="AT279" s="160" t="s">
        <v>161</v>
      </c>
      <c r="AU279" s="160" t="s">
        <v>166</v>
      </c>
      <c r="AY279" s="14" t="s">
        <v>158</v>
      </c>
      <c r="BE279" s="161">
        <f t="shared" si="64"/>
        <v>0</v>
      </c>
      <c r="BF279" s="161">
        <f t="shared" si="65"/>
        <v>0</v>
      </c>
      <c r="BG279" s="161">
        <f t="shared" si="66"/>
        <v>0</v>
      </c>
      <c r="BH279" s="161">
        <f t="shared" si="67"/>
        <v>0</v>
      </c>
      <c r="BI279" s="161">
        <f t="shared" si="68"/>
        <v>0</v>
      </c>
      <c r="BJ279" s="14" t="s">
        <v>166</v>
      </c>
      <c r="BK279" s="161">
        <f t="shared" si="69"/>
        <v>0</v>
      </c>
      <c r="BL279" s="14" t="s">
        <v>205</v>
      </c>
      <c r="BM279" s="160" t="s">
        <v>635</v>
      </c>
    </row>
    <row r="280" spans="1:65" s="2" customFormat="1" ht="16.5" customHeight="1">
      <c r="A280" s="29"/>
      <c r="B280" s="147"/>
      <c r="C280" s="162" t="s">
        <v>636</v>
      </c>
      <c r="D280" s="162" t="s">
        <v>193</v>
      </c>
      <c r="E280" s="163" t="s">
        <v>637</v>
      </c>
      <c r="F280" s="164" t="s">
        <v>638</v>
      </c>
      <c r="G280" s="165" t="s">
        <v>190</v>
      </c>
      <c r="H280" s="166">
        <v>1</v>
      </c>
      <c r="I280" s="167"/>
      <c r="J280" s="168">
        <f t="shared" si="60"/>
        <v>0</v>
      </c>
      <c r="K280" s="169"/>
      <c r="L280" s="170"/>
      <c r="M280" s="171" t="s">
        <v>1</v>
      </c>
      <c r="N280" s="172" t="s">
        <v>40</v>
      </c>
      <c r="O280" s="58"/>
      <c r="P280" s="158">
        <f t="shared" si="61"/>
        <v>0</v>
      </c>
      <c r="Q280" s="158">
        <v>1.6E-2</v>
      </c>
      <c r="R280" s="158">
        <f t="shared" si="62"/>
        <v>1.6E-2</v>
      </c>
      <c r="S280" s="158">
        <v>0</v>
      </c>
      <c r="T280" s="159">
        <f t="shared" si="63"/>
        <v>0</v>
      </c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R280" s="160" t="s">
        <v>232</v>
      </c>
      <c r="AT280" s="160" t="s">
        <v>193</v>
      </c>
      <c r="AU280" s="160" t="s">
        <v>166</v>
      </c>
      <c r="AY280" s="14" t="s">
        <v>158</v>
      </c>
      <c r="BE280" s="161">
        <f t="shared" si="64"/>
        <v>0</v>
      </c>
      <c r="BF280" s="161">
        <f t="shared" si="65"/>
        <v>0</v>
      </c>
      <c r="BG280" s="161">
        <f t="shared" si="66"/>
        <v>0</v>
      </c>
      <c r="BH280" s="161">
        <f t="shared" si="67"/>
        <v>0</v>
      </c>
      <c r="BI280" s="161">
        <f t="shared" si="68"/>
        <v>0</v>
      </c>
      <c r="BJ280" s="14" t="s">
        <v>166</v>
      </c>
      <c r="BK280" s="161">
        <f t="shared" si="69"/>
        <v>0</v>
      </c>
      <c r="BL280" s="14" t="s">
        <v>205</v>
      </c>
      <c r="BM280" s="160" t="s">
        <v>639</v>
      </c>
    </row>
    <row r="281" spans="1:65" s="2" customFormat="1" ht="16.5" customHeight="1">
      <c r="A281" s="29"/>
      <c r="B281" s="147"/>
      <c r="C281" s="162" t="s">
        <v>403</v>
      </c>
      <c r="D281" s="162" t="s">
        <v>193</v>
      </c>
      <c r="E281" s="163" t="s">
        <v>640</v>
      </c>
      <c r="F281" s="164" t="s">
        <v>641</v>
      </c>
      <c r="G281" s="165" t="s">
        <v>190</v>
      </c>
      <c r="H281" s="166">
        <v>2</v>
      </c>
      <c r="I281" s="167"/>
      <c r="J281" s="168">
        <f t="shared" si="60"/>
        <v>0</v>
      </c>
      <c r="K281" s="169"/>
      <c r="L281" s="170"/>
      <c r="M281" s="171" t="s">
        <v>1</v>
      </c>
      <c r="N281" s="172" t="s">
        <v>40</v>
      </c>
      <c r="O281" s="58"/>
      <c r="P281" s="158">
        <f t="shared" si="61"/>
        <v>0</v>
      </c>
      <c r="Q281" s="158">
        <v>1.7999999999999999E-2</v>
      </c>
      <c r="R281" s="158">
        <f t="shared" si="62"/>
        <v>3.5999999999999997E-2</v>
      </c>
      <c r="S281" s="158">
        <v>0</v>
      </c>
      <c r="T281" s="159">
        <f t="shared" si="63"/>
        <v>0</v>
      </c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R281" s="160" t="s">
        <v>232</v>
      </c>
      <c r="AT281" s="160" t="s">
        <v>193</v>
      </c>
      <c r="AU281" s="160" t="s">
        <v>166</v>
      </c>
      <c r="AY281" s="14" t="s">
        <v>158</v>
      </c>
      <c r="BE281" s="161">
        <f t="shared" si="64"/>
        <v>0</v>
      </c>
      <c r="BF281" s="161">
        <f t="shared" si="65"/>
        <v>0</v>
      </c>
      <c r="BG281" s="161">
        <f t="shared" si="66"/>
        <v>0</v>
      </c>
      <c r="BH281" s="161">
        <f t="shared" si="67"/>
        <v>0</v>
      </c>
      <c r="BI281" s="161">
        <f t="shared" si="68"/>
        <v>0</v>
      </c>
      <c r="BJ281" s="14" t="s">
        <v>166</v>
      </c>
      <c r="BK281" s="161">
        <f t="shared" si="69"/>
        <v>0</v>
      </c>
      <c r="BL281" s="14" t="s">
        <v>205</v>
      </c>
      <c r="BM281" s="160" t="s">
        <v>642</v>
      </c>
    </row>
    <row r="282" spans="1:65" s="2" customFormat="1" ht="16.5" customHeight="1">
      <c r="A282" s="29"/>
      <c r="B282" s="147"/>
      <c r="C282" s="162" t="s">
        <v>643</v>
      </c>
      <c r="D282" s="162" t="s">
        <v>193</v>
      </c>
      <c r="E282" s="163" t="s">
        <v>644</v>
      </c>
      <c r="F282" s="164" t="s">
        <v>645</v>
      </c>
      <c r="G282" s="165" t="s">
        <v>190</v>
      </c>
      <c r="H282" s="166">
        <v>19</v>
      </c>
      <c r="I282" s="167"/>
      <c r="J282" s="168">
        <f t="shared" si="60"/>
        <v>0</v>
      </c>
      <c r="K282" s="169"/>
      <c r="L282" s="170"/>
      <c r="M282" s="171" t="s">
        <v>1</v>
      </c>
      <c r="N282" s="172" t="s">
        <v>40</v>
      </c>
      <c r="O282" s="58"/>
      <c r="P282" s="158">
        <f t="shared" si="61"/>
        <v>0</v>
      </c>
      <c r="Q282" s="158">
        <v>0.02</v>
      </c>
      <c r="R282" s="158">
        <f t="shared" si="62"/>
        <v>0.38</v>
      </c>
      <c r="S282" s="158">
        <v>0</v>
      </c>
      <c r="T282" s="159">
        <f t="shared" si="63"/>
        <v>0</v>
      </c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R282" s="160" t="s">
        <v>232</v>
      </c>
      <c r="AT282" s="160" t="s">
        <v>193</v>
      </c>
      <c r="AU282" s="160" t="s">
        <v>166</v>
      </c>
      <c r="AY282" s="14" t="s">
        <v>158</v>
      </c>
      <c r="BE282" s="161">
        <f t="shared" si="64"/>
        <v>0</v>
      </c>
      <c r="BF282" s="161">
        <f t="shared" si="65"/>
        <v>0</v>
      </c>
      <c r="BG282" s="161">
        <f t="shared" si="66"/>
        <v>0</v>
      </c>
      <c r="BH282" s="161">
        <f t="shared" si="67"/>
        <v>0</v>
      </c>
      <c r="BI282" s="161">
        <f t="shared" si="68"/>
        <v>0</v>
      </c>
      <c r="BJ282" s="14" t="s">
        <v>166</v>
      </c>
      <c r="BK282" s="161">
        <f t="shared" si="69"/>
        <v>0</v>
      </c>
      <c r="BL282" s="14" t="s">
        <v>205</v>
      </c>
      <c r="BM282" s="160" t="s">
        <v>646</v>
      </c>
    </row>
    <row r="283" spans="1:65" s="2" customFormat="1" ht="21.75" customHeight="1">
      <c r="A283" s="29"/>
      <c r="B283" s="147"/>
      <c r="C283" s="148" t="s">
        <v>406</v>
      </c>
      <c r="D283" s="148" t="s">
        <v>161</v>
      </c>
      <c r="E283" s="149" t="s">
        <v>647</v>
      </c>
      <c r="F283" s="150" t="s">
        <v>648</v>
      </c>
      <c r="G283" s="151" t="s">
        <v>190</v>
      </c>
      <c r="H283" s="152">
        <v>1</v>
      </c>
      <c r="I283" s="153"/>
      <c r="J283" s="154">
        <f t="shared" si="60"/>
        <v>0</v>
      </c>
      <c r="K283" s="155"/>
      <c r="L283" s="30"/>
      <c r="M283" s="156" t="s">
        <v>1</v>
      </c>
      <c r="N283" s="157" t="s">
        <v>40</v>
      </c>
      <c r="O283" s="58"/>
      <c r="P283" s="158">
        <f t="shared" si="61"/>
        <v>0</v>
      </c>
      <c r="Q283" s="158">
        <v>0</v>
      </c>
      <c r="R283" s="158">
        <f t="shared" si="62"/>
        <v>0</v>
      </c>
      <c r="S283" s="158">
        <v>0</v>
      </c>
      <c r="T283" s="159">
        <f t="shared" si="63"/>
        <v>0</v>
      </c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R283" s="160" t="s">
        <v>205</v>
      </c>
      <c r="AT283" s="160" t="s">
        <v>161</v>
      </c>
      <c r="AU283" s="160" t="s">
        <v>166</v>
      </c>
      <c r="AY283" s="14" t="s">
        <v>158</v>
      </c>
      <c r="BE283" s="161">
        <f t="shared" si="64"/>
        <v>0</v>
      </c>
      <c r="BF283" s="161">
        <f t="shared" si="65"/>
        <v>0</v>
      </c>
      <c r="BG283" s="161">
        <f t="shared" si="66"/>
        <v>0</v>
      </c>
      <c r="BH283" s="161">
        <f t="shared" si="67"/>
        <v>0</v>
      </c>
      <c r="BI283" s="161">
        <f t="shared" si="68"/>
        <v>0</v>
      </c>
      <c r="BJ283" s="14" t="s">
        <v>166</v>
      </c>
      <c r="BK283" s="161">
        <f t="shared" si="69"/>
        <v>0</v>
      </c>
      <c r="BL283" s="14" t="s">
        <v>205</v>
      </c>
      <c r="BM283" s="160" t="s">
        <v>649</v>
      </c>
    </row>
    <row r="284" spans="1:65" s="2" customFormat="1" ht="16.5" customHeight="1">
      <c r="A284" s="29"/>
      <c r="B284" s="147"/>
      <c r="C284" s="231" t="s">
        <v>650</v>
      </c>
      <c r="D284" s="231" t="s">
        <v>193</v>
      </c>
      <c r="E284" s="232" t="s">
        <v>651</v>
      </c>
      <c r="F284" s="233" t="s">
        <v>652</v>
      </c>
      <c r="G284" s="234" t="s">
        <v>190</v>
      </c>
      <c r="H284" s="235">
        <v>0</v>
      </c>
      <c r="I284" s="167"/>
      <c r="J284" s="168">
        <f t="shared" si="60"/>
        <v>0</v>
      </c>
      <c r="K284" s="169"/>
      <c r="L284" s="170"/>
      <c r="M284" s="171" t="s">
        <v>1</v>
      </c>
      <c r="N284" s="172" t="s">
        <v>40</v>
      </c>
      <c r="O284" s="58"/>
      <c r="P284" s="158">
        <f t="shared" si="61"/>
        <v>0</v>
      </c>
      <c r="Q284" s="158">
        <v>2.1999999999999999E-2</v>
      </c>
      <c r="R284" s="158">
        <f t="shared" si="62"/>
        <v>0</v>
      </c>
      <c r="S284" s="158">
        <v>0</v>
      </c>
      <c r="T284" s="159">
        <f t="shared" si="63"/>
        <v>0</v>
      </c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R284" s="160" t="s">
        <v>232</v>
      </c>
      <c r="AT284" s="160" t="s">
        <v>193</v>
      </c>
      <c r="AU284" s="160" t="s">
        <v>166</v>
      </c>
      <c r="AY284" s="14" t="s">
        <v>158</v>
      </c>
      <c r="BE284" s="161">
        <f t="shared" si="64"/>
        <v>0</v>
      </c>
      <c r="BF284" s="161">
        <f t="shared" si="65"/>
        <v>0</v>
      </c>
      <c r="BG284" s="161">
        <f t="shared" si="66"/>
        <v>0</v>
      </c>
      <c r="BH284" s="161">
        <f t="shared" si="67"/>
        <v>0</v>
      </c>
      <c r="BI284" s="161">
        <f t="shared" si="68"/>
        <v>0</v>
      </c>
      <c r="BJ284" s="14" t="s">
        <v>166</v>
      </c>
      <c r="BK284" s="161">
        <f t="shared" si="69"/>
        <v>0</v>
      </c>
      <c r="BL284" s="14" t="s">
        <v>205</v>
      </c>
      <c r="BM284" s="160" t="s">
        <v>653</v>
      </c>
    </row>
    <row r="285" spans="1:65" s="2" customFormat="1" ht="21.75" customHeight="1">
      <c r="A285" s="29"/>
      <c r="B285" s="147"/>
      <c r="C285" s="148" t="s">
        <v>410</v>
      </c>
      <c r="D285" s="148" t="s">
        <v>161</v>
      </c>
      <c r="E285" s="149" t="s">
        <v>654</v>
      </c>
      <c r="F285" s="150" t="s">
        <v>655</v>
      </c>
      <c r="G285" s="151" t="s">
        <v>190</v>
      </c>
      <c r="H285" s="152">
        <v>3</v>
      </c>
      <c r="I285" s="153"/>
      <c r="J285" s="154">
        <f t="shared" si="60"/>
        <v>0</v>
      </c>
      <c r="K285" s="155"/>
      <c r="L285" s="30"/>
      <c r="M285" s="156" t="s">
        <v>1</v>
      </c>
      <c r="N285" s="157" t="s">
        <v>40</v>
      </c>
      <c r="O285" s="58"/>
      <c r="P285" s="158">
        <f t="shared" si="61"/>
        <v>0</v>
      </c>
      <c r="Q285" s="158">
        <v>0</v>
      </c>
      <c r="R285" s="158">
        <f t="shared" si="62"/>
        <v>0</v>
      </c>
      <c r="S285" s="158">
        <v>0</v>
      </c>
      <c r="T285" s="159">
        <f t="shared" si="63"/>
        <v>0</v>
      </c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R285" s="160" t="s">
        <v>205</v>
      </c>
      <c r="AT285" s="160" t="s">
        <v>161</v>
      </c>
      <c r="AU285" s="160" t="s">
        <v>166</v>
      </c>
      <c r="AY285" s="14" t="s">
        <v>158</v>
      </c>
      <c r="BE285" s="161">
        <f t="shared" si="64"/>
        <v>0</v>
      </c>
      <c r="BF285" s="161">
        <f t="shared" si="65"/>
        <v>0</v>
      </c>
      <c r="BG285" s="161">
        <f t="shared" si="66"/>
        <v>0</v>
      </c>
      <c r="BH285" s="161">
        <f t="shared" si="67"/>
        <v>0</v>
      </c>
      <c r="BI285" s="161">
        <f t="shared" si="68"/>
        <v>0</v>
      </c>
      <c r="BJ285" s="14" t="s">
        <v>166</v>
      </c>
      <c r="BK285" s="161">
        <f t="shared" si="69"/>
        <v>0</v>
      </c>
      <c r="BL285" s="14" t="s">
        <v>205</v>
      </c>
      <c r="BM285" s="160" t="s">
        <v>656</v>
      </c>
    </row>
    <row r="286" spans="1:65" s="2" customFormat="1" ht="21.75" customHeight="1">
      <c r="A286" s="29"/>
      <c r="B286" s="147"/>
      <c r="C286" s="148" t="s">
        <v>657</v>
      </c>
      <c r="D286" s="148" t="s">
        <v>161</v>
      </c>
      <c r="E286" s="149" t="s">
        <v>658</v>
      </c>
      <c r="F286" s="150" t="s">
        <v>659</v>
      </c>
      <c r="G286" s="151" t="s">
        <v>190</v>
      </c>
      <c r="H286" s="152">
        <v>3</v>
      </c>
      <c r="I286" s="153"/>
      <c r="J286" s="154">
        <f t="shared" si="60"/>
        <v>0</v>
      </c>
      <c r="K286" s="155"/>
      <c r="L286" s="30"/>
      <c r="M286" s="156" t="s">
        <v>1</v>
      </c>
      <c r="N286" s="157" t="s">
        <v>40</v>
      </c>
      <c r="O286" s="58"/>
      <c r="P286" s="158">
        <f t="shared" si="61"/>
        <v>0</v>
      </c>
      <c r="Q286" s="158">
        <v>0</v>
      </c>
      <c r="R286" s="158">
        <f t="shared" si="62"/>
        <v>0</v>
      </c>
      <c r="S286" s="158">
        <v>0</v>
      </c>
      <c r="T286" s="159">
        <f t="shared" si="63"/>
        <v>0</v>
      </c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R286" s="160" t="s">
        <v>205</v>
      </c>
      <c r="AT286" s="160" t="s">
        <v>161</v>
      </c>
      <c r="AU286" s="160" t="s">
        <v>166</v>
      </c>
      <c r="AY286" s="14" t="s">
        <v>158</v>
      </c>
      <c r="BE286" s="161">
        <f t="shared" si="64"/>
        <v>0</v>
      </c>
      <c r="BF286" s="161">
        <f t="shared" si="65"/>
        <v>0</v>
      </c>
      <c r="BG286" s="161">
        <f t="shared" si="66"/>
        <v>0</v>
      </c>
      <c r="BH286" s="161">
        <f t="shared" si="67"/>
        <v>0</v>
      </c>
      <c r="BI286" s="161">
        <f t="shared" si="68"/>
        <v>0</v>
      </c>
      <c r="BJ286" s="14" t="s">
        <v>166</v>
      </c>
      <c r="BK286" s="161">
        <f t="shared" si="69"/>
        <v>0</v>
      </c>
      <c r="BL286" s="14" t="s">
        <v>205</v>
      </c>
      <c r="BM286" s="160" t="s">
        <v>660</v>
      </c>
    </row>
    <row r="287" spans="1:65" s="2" customFormat="1" ht="16.5" customHeight="1">
      <c r="A287" s="29"/>
      <c r="B287" s="147"/>
      <c r="C287" s="162" t="s">
        <v>413</v>
      </c>
      <c r="D287" s="162" t="s">
        <v>193</v>
      </c>
      <c r="E287" s="163" t="s">
        <v>661</v>
      </c>
      <c r="F287" s="164" t="s">
        <v>662</v>
      </c>
      <c r="G287" s="165" t="s">
        <v>190</v>
      </c>
      <c r="H287" s="166">
        <v>3</v>
      </c>
      <c r="I287" s="167"/>
      <c r="J287" s="168">
        <f t="shared" si="60"/>
        <v>0</v>
      </c>
      <c r="K287" s="169"/>
      <c r="L287" s="170"/>
      <c r="M287" s="171" t="s">
        <v>1</v>
      </c>
      <c r="N287" s="172" t="s">
        <v>40</v>
      </c>
      <c r="O287" s="58"/>
      <c r="P287" s="158">
        <f t="shared" si="61"/>
        <v>0</v>
      </c>
      <c r="Q287" s="158">
        <v>0</v>
      </c>
      <c r="R287" s="158">
        <f t="shared" si="62"/>
        <v>0</v>
      </c>
      <c r="S287" s="158">
        <v>0</v>
      </c>
      <c r="T287" s="159">
        <f t="shared" si="63"/>
        <v>0</v>
      </c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R287" s="160" t="s">
        <v>232</v>
      </c>
      <c r="AT287" s="160" t="s">
        <v>193</v>
      </c>
      <c r="AU287" s="160" t="s">
        <v>166</v>
      </c>
      <c r="AY287" s="14" t="s">
        <v>158</v>
      </c>
      <c r="BE287" s="161">
        <f t="shared" si="64"/>
        <v>0</v>
      </c>
      <c r="BF287" s="161">
        <f t="shared" si="65"/>
        <v>0</v>
      </c>
      <c r="BG287" s="161">
        <f t="shared" si="66"/>
        <v>0</v>
      </c>
      <c r="BH287" s="161">
        <f t="shared" si="67"/>
        <v>0</v>
      </c>
      <c r="BI287" s="161">
        <f t="shared" si="68"/>
        <v>0</v>
      </c>
      <c r="BJ287" s="14" t="s">
        <v>166</v>
      </c>
      <c r="BK287" s="161">
        <f t="shared" si="69"/>
        <v>0</v>
      </c>
      <c r="BL287" s="14" t="s">
        <v>205</v>
      </c>
      <c r="BM287" s="160" t="s">
        <v>663</v>
      </c>
    </row>
    <row r="288" spans="1:65" s="2" customFormat="1" ht="24.2" customHeight="1">
      <c r="A288" s="29"/>
      <c r="B288" s="147"/>
      <c r="C288" s="148" t="s">
        <v>664</v>
      </c>
      <c r="D288" s="148" t="s">
        <v>161</v>
      </c>
      <c r="E288" s="149" t="s">
        <v>665</v>
      </c>
      <c r="F288" s="150" t="s">
        <v>666</v>
      </c>
      <c r="G288" s="151" t="s">
        <v>176</v>
      </c>
      <c r="H288" s="152">
        <v>0.95199999999999996</v>
      </c>
      <c r="I288" s="153"/>
      <c r="J288" s="154">
        <f t="shared" si="60"/>
        <v>0</v>
      </c>
      <c r="K288" s="155"/>
      <c r="L288" s="30"/>
      <c r="M288" s="156" t="s">
        <v>1</v>
      </c>
      <c r="N288" s="157" t="s">
        <v>40</v>
      </c>
      <c r="O288" s="58"/>
      <c r="P288" s="158">
        <f t="shared" si="61"/>
        <v>0</v>
      </c>
      <c r="Q288" s="158">
        <v>0</v>
      </c>
      <c r="R288" s="158">
        <f t="shared" si="62"/>
        <v>0</v>
      </c>
      <c r="S288" s="158">
        <v>0</v>
      </c>
      <c r="T288" s="159">
        <f t="shared" si="63"/>
        <v>0</v>
      </c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R288" s="160" t="s">
        <v>205</v>
      </c>
      <c r="AT288" s="160" t="s">
        <v>161</v>
      </c>
      <c r="AU288" s="160" t="s">
        <v>166</v>
      </c>
      <c r="AY288" s="14" t="s">
        <v>158</v>
      </c>
      <c r="BE288" s="161">
        <f t="shared" si="64"/>
        <v>0</v>
      </c>
      <c r="BF288" s="161">
        <f t="shared" si="65"/>
        <v>0</v>
      </c>
      <c r="BG288" s="161">
        <f t="shared" si="66"/>
        <v>0</v>
      </c>
      <c r="BH288" s="161">
        <f t="shared" si="67"/>
        <v>0</v>
      </c>
      <c r="BI288" s="161">
        <f t="shared" si="68"/>
        <v>0</v>
      </c>
      <c r="BJ288" s="14" t="s">
        <v>166</v>
      </c>
      <c r="BK288" s="161">
        <f t="shared" si="69"/>
        <v>0</v>
      </c>
      <c r="BL288" s="14" t="s">
        <v>205</v>
      </c>
      <c r="BM288" s="160" t="s">
        <v>667</v>
      </c>
    </row>
    <row r="289" spans="1:65" s="12" customFormat="1" ht="22.9" customHeight="1">
      <c r="B289" s="134"/>
      <c r="D289" s="135" t="s">
        <v>73</v>
      </c>
      <c r="E289" s="145" t="s">
        <v>668</v>
      </c>
      <c r="F289" s="145" t="s">
        <v>669</v>
      </c>
      <c r="I289" s="137"/>
      <c r="J289" s="146">
        <f>BK289</f>
        <v>0</v>
      </c>
      <c r="L289" s="134"/>
      <c r="M289" s="139"/>
      <c r="N289" s="140"/>
      <c r="O289" s="140"/>
      <c r="P289" s="141">
        <f>SUM(P290:P318)</f>
        <v>0</v>
      </c>
      <c r="Q289" s="140"/>
      <c r="R289" s="141">
        <f>SUM(R290:R318)</f>
        <v>1.07756E-2</v>
      </c>
      <c r="S289" s="140"/>
      <c r="T289" s="142">
        <f>SUM(T290:T318)</f>
        <v>0</v>
      </c>
      <c r="AR289" s="135" t="s">
        <v>166</v>
      </c>
      <c r="AT289" s="143" t="s">
        <v>73</v>
      </c>
      <c r="AU289" s="143" t="s">
        <v>82</v>
      </c>
      <c r="AY289" s="135" t="s">
        <v>158</v>
      </c>
      <c r="BK289" s="144">
        <f>SUM(BK290:BK318)</f>
        <v>0</v>
      </c>
    </row>
    <row r="290" spans="1:65" s="2" customFormat="1" ht="16.5" customHeight="1">
      <c r="A290" s="29"/>
      <c r="B290" s="147"/>
      <c r="C290" s="148" t="s">
        <v>417</v>
      </c>
      <c r="D290" s="148" t="s">
        <v>161</v>
      </c>
      <c r="E290" s="149" t="s">
        <v>670</v>
      </c>
      <c r="F290" s="150" t="s">
        <v>671</v>
      </c>
      <c r="G290" s="151" t="s">
        <v>288</v>
      </c>
      <c r="H290" s="152">
        <v>100.02</v>
      </c>
      <c r="I290" s="153"/>
      <c r="J290" s="154">
        <f t="shared" ref="J290:J318" si="70">ROUND(I290*H290,2)</f>
        <v>0</v>
      </c>
      <c r="K290" s="155"/>
      <c r="L290" s="30"/>
      <c r="M290" s="156" t="s">
        <v>1</v>
      </c>
      <c r="N290" s="157" t="s">
        <v>40</v>
      </c>
      <c r="O290" s="58"/>
      <c r="P290" s="158">
        <f t="shared" ref="P290:P318" si="71">O290*H290</f>
        <v>0</v>
      </c>
      <c r="Q290" s="158">
        <v>8.0000000000000007E-5</v>
      </c>
      <c r="R290" s="158">
        <f t="shared" ref="R290:R318" si="72">Q290*H290</f>
        <v>8.0016000000000011E-3</v>
      </c>
      <c r="S290" s="158">
        <v>0</v>
      </c>
      <c r="T290" s="159">
        <f t="shared" ref="T290:T318" si="73">S290*H290</f>
        <v>0</v>
      </c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R290" s="160" t="s">
        <v>205</v>
      </c>
      <c r="AT290" s="160" t="s">
        <v>161</v>
      </c>
      <c r="AU290" s="160" t="s">
        <v>166</v>
      </c>
      <c r="AY290" s="14" t="s">
        <v>158</v>
      </c>
      <c r="BE290" s="161">
        <f t="shared" ref="BE290:BE318" si="74">IF(N290="základná",J290,0)</f>
        <v>0</v>
      </c>
      <c r="BF290" s="161">
        <f t="shared" ref="BF290:BF318" si="75">IF(N290="znížená",J290,0)</f>
        <v>0</v>
      </c>
      <c r="BG290" s="161">
        <f t="shared" ref="BG290:BG318" si="76">IF(N290="zákl. prenesená",J290,0)</f>
        <v>0</v>
      </c>
      <c r="BH290" s="161">
        <f t="shared" ref="BH290:BH318" si="77">IF(N290="zníž. prenesená",J290,0)</f>
        <v>0</v>
      </c>
      <c r="BI290" s="161">
        <f t="shared" ref="BI290:BI318" si="78">IF(N290="nulová",J290,0)</f>
        <v>0</v>
      </c>
      <c r="BJ290" s="14" t="s">
        <v>166</v>
      </c>
      <c r="BK290" s="161">
        <f t="shared" ref="BK290:BK318" si="79">ROUND(I290*H290,2)</f>
        <v>0</v>
      </c>
      <c r="BL290" s="14" t="s">
        <v>205</v>
      </c>
      <c r="BM290" s="160" t="s">
        <v>672</v>
      </c>
    </row>
    <row r="291" spans="1:65" s="2" customFormat="1" ht="16.5" customHeight="1">
      <c r="A291" s="29"/>
      <c r="B291" s="147"/>
      <c r="C291" s="162" t="s">
        <v>673</v>
      </c>
      <c r="D291" s="162" t="s">
        <v>193</v>
      </c>
      <c r="E291" s="163" t="s">
        <v>674</v>
      </c>
      <c r="F291" s="164" t="s">
        <v>675</v>
      </c>
      <c r="G291" s="165" t="s">
        <v>190</v>
      </c>
      <c r="H291" s="166">
        <v>1</v>
      </c>
      <c r="I291" s="167"/>
      <c r="J291" s="168">
        <f t="shared" si="70"/>
        <v>0</v>
      </c>
      <c r="K291" s="169"/>
      <c r="L291" s="170"/>
      <c r="M291" s="171" t="s">
        <v>1</v>
      </c>
      <c r="N291" s="172" t="s">
        <v>40</v>
      </c>
      <c r="O291" s="58"/>
      <c r="P291" s="158">
        <f t="shared" si="71"/>
        <v>0</v>
      </c>
      <c r="Q291" s="158">
        <v>0</v>
      </c>
      <c r="R291" s="158">
        <f t="shared" si="72"/>
        <v>0</v>
      </c>
      <c r="S291" s="158">
        <v>0</v>
      </c>
      <c r="T291" s="159">
        <f t="shared" si="73"/>
        <v>0</v>
      </c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R291" s="160" t="s">
        <v>232</v>
      </c>
      <c r="AT291" s="160" t="s">
        <v>193</v>
      </c>
      <c r="AU291" s="160" t="s">
        <v>166</v>
      </c>
      <c r="AY291" s="14" t="s">
        <v>158</v>
      </c>
      <c r="BE291" s="161">
        <f t="shared" si="74"/>
        <v>0</v>
      </c>
      <c r="BF291" s="161">
        <f t="shared" si="75"/>
        <v>0</v>
      </c>
      <c r="BG291" s="161">
        <f t="shared" si="76"/>
        <v>0</v>
      </c>
      <c r="BH291" s="161">
        <f t="shared" si="77"/>
        <v>0</v>
      </c>
      <c r="BI291" s="161">
        <f t="shared" si="78"/>
        <v>0</v>
      </c>
      <c r="BJ291" s="14" t="s">
        <v>166</v>
      </c>
      <c r="BK291" s="161">
        <f t="shared" si="79"/>
        <v>0</v>
      </c>
      <c r="BL291" s="14" t="s">
        <v>205</v>
      </c>
      <c r="BM291" s="160" t="s">
        <v>676</v>
      </c>
    </row>
    <row r="292" spans="1:65" s="2" customFormat="1" ht="16.5" customHeight="1">
      <c r="A292" s="29"/>
      <c r="B292" s="147"/>
      <c r="C292" s="162" t="s">
        <v>424</v>
      </c>
      <c r="D292" s="162" t="s">
        <v>193</v>
      </c>
      <c r="E292" s="163" t="s">
        <v>677</v>
      </c>
      <c r="F292" s="164" t="s">
        <v>678</v>
      </c>
      <c r="G292" s="165" t="s">
        <v>190</v>
      </c>
      <c r="H292" s="166">
        <v>1</v>
      </c>
      <c r="I292" s="167"/>
      <c r="J292" s="168">
        <f t="shared" si="70"/>
        <v>0</v>
      </c>
      <c r="K292" s="169"/>
      <c r="L292" s="170"/>
      <c r="M292" s="171" t="s">
        <v>1</v>
      </c>
      <c r="N292" s="172" t="s">
        <v>40</v>
      </c>
      <c r="O292" s="58"/>
      <c r="P292" s="158">
        <f t="shared" si="71"/>
        <v>0</v>
      </c>
      <c r="Q292" s="158">
        <v>0</v>
      </c>
      <c r="R292" s="158">
        <f t="shared" si="72"/>
        <v>0</v>
      </c>
      <c r="S292" s="158">
        <v>0</v>
      </c>
      <c r="T292" s="159">
        <f t="shared" si="73"/>
        <v>0</v>
      </c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R292" s="160" t="s">
        <v>232</v>
      </c>
      <c r="AT292" s="160" t="s">
        <v>193</v>
      </c>
      <c r="AU292" s="160" t="s">
        <v>166</v>
      </c>
      <c r="AY292" s="14" t="s">
        <v>158</v>
      </c>
      <c r="BE292" s="161">
        <f t="shared" si="74"/>
        <v>0</v>
      </c>
      <c r="BF292" s="161">
        <f t="shared" si="75"/>
        <v>0</v>
      </c>
      <c r="BG292" s="161">
        <f t="shared" si="76"/>
        <v>0</v>
      </c>
      <c r="BH292" s="161">
        <f t="shared" si="77"/>
        <v>0</v>
      </c>
      <c r="BI292" s="161">
        <f t="shared" si="78"/>
        <v>0</v>
      </c>
      <c r="BJ292" s="14" t="s">
        <v>166</v>
      </c>
      <c r="BK292" s="161">
        <f t="shared" si="79"/>
        <v>0</v>
      </c>
      <c r="BL292" s="14" t="s">
        <v>205</v>
      </c>
      <c r="BM292" s="160" t="s">
        <v>679</v>
      </c>
    </row>
    <row r="293" spans="1:65" s="2" customFormat="1" ht="16.5" customHeight="1">
      <c r="A293" s="29"/>
      <c r="B293" s="147"/>
      <c r="C293" s="231" t="s">
        <v>680</v>
      </c>
      <c r="D293" s="231" t="s">
        <v>193</v>
      </c>
      <c r="E293" s="232" t="s">
        <v>681</v>
      </c>
      <c r="F293" s="233" t="s">
        <v>682</v>
      </c>
      <c r="G293" s="234" t="s">
        <v>190</v>
      </c>
      <c r="H293" s="235">
        <v>0</v>
      </c>
      <c r="I293" s="167"/>
      <c r="J293" s="168">
        <f t="shared" si="70"/>
        <v>0</v>
      </c>
      <c r="K293" s="169"/>
      <c r="L293" s="170"/>
      <c r="M293" s="171" t="s">
        <v>1</v>
      </c>
      <c r="N293" s="172" t="s">
        <v>40</v>
      </c>
      <c r="O293" s="58"/>
      <c r="P293" s="158">
        <f t="shared" si="71"/>
        <v>0</v>
      </c>
      <c r="Q293" s="158">
        <v>0</v>
      </c>
      <c r="R293" s="158">
        <f t="shared" si="72"/>
        <v>0</v>
      </c>
      <c r="S293" s="158">
        <v>0</v>
      </c>
      <c r="T293" s="159">
        <f t="shared" si="73"/>
        <v>0</v>
      </c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R293" s="160" t="s">
        <v>232</v>
      </c>
      <c r="AT293" s="160" t="s">
        <v>193</v>
      </c>
      <c r="AU293" s="160" t="s">
        <v>166</v>
      </c>
      <c r="AY293" s="14" t="s">
        <v>158</v>
      </c>
      <c r="BE293" s="161">
        <f t="shared" si="74"/>
        <v>0</v>
      </c>
      <c r="BF293" s="161">
        <f t="shared" si="75"/>
        <v>0</v>
      </c>
      <c r="BG293" s="161">
        <f t="shared" si="76"/>
        <v>0</v>
      </c>
      <c r="BH293" s="161">
        <f t="shared" si="77"/>
        <v>0</v>
      </c>
      <c r="BI293" s="161">
        <f t="shared" si="78"/>
        <v>0</v>
      </c>
      <c r="BJ293" s="14" t="s">
        <v>166</v>
      </c>
      <c r="BK293" s="161">
        <f t="shared" si="79"/>
        <v>0</v>
      </c>
      <c r="BL293" s="14" t="s">
        <v>205</v>
      </c>
      <c r="BM293" s="160" t="s">
        <v>683</v>
      </c>
    </row>
    <row r="294" spans="1:65" s="2" customFormat="1" ht="16.5" customHeight="1">
      <c r="A294" s="29"/>
      <c r="B294" s="147"/>
      <c r="C294" s="162" t="s">
        <v>428</v>
      </c>
      <c r="D294" s="162" t="s">
        <v>193</v>
      </c>
      <c r="E294" s="163" t="s">
        <v>684</v>
      </c>
      <c r="F294" s="164" t="s">
        <v>685</v>
      </c>
      <c r="G294" s="165" t="s">
        <v>190</v>
      </c>
      <c r="H294" s="166">
        <v>9</v>
      </c>
      <c r="I294" s="167"/>
      <c r="J294" s="168">
        <f t="shared" si="70"/>
        <v>0</v>
      </c>
      <c r="K294" s="169"/>
      <c r="L294" s="170"/>
      <c r="M294" s="171" t="s">
        <v>1</v>
      </c>
      <c r="N294" s="172" t="s">
        <v>40</v>
      </c>
      <c r="O294" s="58"/>
      <c r="P294" s="158">
        <f t="shared" si="71"/>
        <v>0</v>
      </c>
      <c r="Q294" s="158">
        <v>0</v>
      </c>
      <c r="R294" s="158">
        <f t="shared" si="72"/>
        <v>0</v>
      </c>
      <c r="S294" s="158">
        <v>0</v>
      </c>
      <c r="T294" s="159">
        <f t="shared" si="73"/>
        <v>0</v>
      </c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R294" s="160" t="s">
        <v>232</v>
      </c>
      <c r="AT294" s="160" t="s">
        <v>193</v>
      </c>
      <c r="AU294" s="160" t="s">
        <v>166</v>
      </c>
      <c r="AY294" s="14" t="s">
        <v>158</v>
      </c>
      <c r="BE294" s="161">
        <f t="shared" si="74"/>
        <v>0</v>
      </c>
      <c r="BF294" s="161">
        <f t="shared" si="75"/>
        <v>0</v>
      </c>
      <c r="BG294" s="161">
        <f t="shared" si="76"/>
        <v>0</v>
      </c>
      <c r="BH294" s="161">
        <f t="shared" si="77"/>
        <v>0</v>
      </c>
      <c r="BI294" s="161">
        <f t="shared" si="78"/>
        <v>0</v>
      </c>
      <c r="BJ294" s="14" t="s">
        <v>166</v>
      </c>
      <c r="BK294" s="161">
        <f t="shared" si="79"/>
        <v>0</v>
      </c>
      <c r="BL294" s="14" t="s">
        <v>205</v>
      </c>
      <c r="BM294" s="160" t="s">
        <v>686</v>
      </c>
    </row>
    <row r="295" spans="1:65" s="2" customFormat="1" ht="16.5" customHeight="1">
      <c r="A295" s="29"/>
      <c r="B295" s="147"/>
      <c r="C295" s="162" t="s">
        <v>687</v>
      </c>
      <c r="D295" s="162" t="s">
        <v>193</v>
      </c>
      <c r="E295" s="163" t="s">
        <v>688</v>
      </c>
      <c r="F295" s="164" t="s">
        <v>689</v>
      </c>
      <c r="G295" s="165" t="s">
        <v>190</v>
      </c>
      <c r="H295" s="166">
        <v>2</v>
      </c>
      <c r="I295" s="167"/>
      <c r="J295" s="168">
        <f t="shared" si="70"/>
        <v>0</v>
      </c>
      <c r="K295" s="169"/>
      <c r="L295" s="170"/>
      <c r="M295" s="171" t="s">
        <v>1</v>
      </c>
      <c r="N295" s="172" t="s">
        <v>40</v>
      </c>
      <c r="O295" s="58"/>
      <c r="P295" s="158">
        <f t="shared" si="71"/>
        <v>0</v>
      </c>
      <c r="Q295" s="158">
        <v>0</v>
      </c>
      <c r="R295" s="158">
        <f t="shared" si="72"/>
        <v>0</v>
      </c>
      <c r="S295" s="158">
        <v>0</v>
      </c>
      <c r="T295" s="159">
        <f t="shared" si="73"/>
        <v>0</v>
      </c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R295" s="160" t="s">
        <v>232</v>
      </c>
      <c r="AT295" s="160" t="s">
        <v>193</v>
      </c>
      <c r="AU295" s="160" t="s">
        <v>166</v>
      </c>
      <c r="AY295" s="14" t="s">
        <v>158</v>
      </c>
      <c r="BE295" s="161">
        <f t="shared" si="74"/>
        <v>0</v>
      </c>
      <c r="BF295" s="161">
        <f t="shared" si="75"/>
        <v>0</v>
      </c>
      <c r="BG295" s="161">
        <f t="shared" si="76"/>
        <v>0</v>
      </c>
      <c r="BH295" s="161">
        <f t="shared" si="77"/>
        <v>0</v>
      </c>
      <c r="BI295" s="161">
        <f t="shared" si="78"/>
        <v>0</v>
      </c>
      <c r="BJ295" s="14" t="s">
        <v>166</v>
      </c>
      <c r="BK295" s="161">
        <f t="shared" si="79"/>
        <v>0</v>
      </c>
      <c r="BL295" s="14" t="s">
        <v>205</v>
      </c>
      <c r="BM295" s="160" t="s">
        <v>690</v>
      </c>
    </row>
    <row r="296" spans="1:65" s="2" customFormat="1" ht="16.5" customHeight="1">
      <c r="A296" s="29"/>
      <c r="B296" s="147"/>
      <c r="C296" s="162" t="s">
        <v>431</v>
      </c>
      <c r="D296" s="162" t="s">
        <v>193</v>
      </c>
      <c r="E296" s="163" t="s">
        <v>691</v>
      </c>
      <c r="F296" s="164" t="s">
        <v>692</v>
      </c>
      <c r="G296" s="165" t="s">
        <v>190</v>
      </c>
      <c r="H296" s="166">
        <v>1</v>
      </c>
      <c r="I296" s="167"/>
      <c r="J296" s="168">
        <f t="shared" si="70"/>
        <v>0</v>
      </c>
      <c r="K296" s="169"/>
      <c r="L296" s="170"/>
      <c r="M296" s="171" t="s">
        <v>1</v>
      </c>
      <c r="N296" s="172" t="s">
        <v>40</v>
      </c>
      <c r="O296" s="58"/>
      <c r="P296" s="158">
        <f t="shared" si="71"/>
        <v>0</v>
      </c>
      <c r="Q296" s="158">
        <v>0</v>
      </c>
      <c r="R296" s="158">
        <f t="shared" si="72"/>
        <v>0</v>
      </c>
      <c r="S296" s="158">
        <v>0</v>
      </c>
      <c r="T296" s="159">
        <f t="shared" si="73"/>
        <v>0</v>
      </c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R296" s="160" t="s">
        <v>232</v>
      </c>
      <c r="AT296" s="160" t="s">
        <v>193</v>
      </c>
      <c r="AU296" s="160" t="s">
        <v>166</v>
      </c>
      <c r="AY296" s="14" t="s">
        <v>158</v>
      </c>
      <c r="BE296" s="161">
        <f t="shared" si="74"/>
        <v>0</v>
      </c>
      <c r="BF296" s="161">
        <f t="shared" si="75"/>
        <v>0</v>
      </c>
      <c r="BG296" s="161">
        <f t="shared" si="76"/>
        <v>0</v>
      </c>
      <c r="BH296" s="161">
        <f t="shared" si="77"/>
        <v>0</v>
      </c>
      <c r="BI296" s="161">
        <f t="shared" si="78"/>
        <v>0</v>
      </c>
      <c r="BJ296" s="14" t="s">
        <v>166</v>
      </c>
      <c r="BK296" s="161">
        <f t="shared" si="79"/>
        <v>0</v>
      </c>
      <c r="BL296" s="14" t="s">
        <v>205</v>
      </c>
      <c r="BM296" s="160" t="s">
        <v>693</v>
      </c>
    </row>
    <row r="297" spans="1:65" s="2" customFormat="1" ht="16.5" customHeight="1">
      <c r="A297" s="29"/>
      <c r="B297" s="147"/>
      <c r="C297" s="231" t="s">
        <v>694</v>
      </c>
      <c r="D297" s="231" t="s">
        <v>193</v>
      </c>
      <c r="E297" s="232" t="s">
        <v>695</v>
      </c>
      <c r="F297" s="233" t="s">
        <v>696</v>
      </c>
      <c r="G297" s="234" t="s">
        <v>190</v>
      </c>
      <c r="H297" s="235">
        <v>1</v>
      </c>
      <c r="I297" s="167"/>
      <c r="J297" s="168">
        <f t="shared" si="70"/>
        <v>0</v>
      </c>
      <c r="K297" s="169"/>
      <c r="L297" s="170"/>
      <c r="M297" s="171" t="s">
        <v>1</v>
      </c>
      <c r="N297" s="172" t="s">
        <v>40</v>
      </c>
      <c r="O297" s="58"/>
      <c r="P297" s="158">
        <f t="shared" si="71"/>
        <v>0</v>
      </c>
      <c r="Q297" s="158">
        <v>0</v>
      </c>
      <c r="R297" s="158">
        <f t="shared" si="72"/>
        <v>0</v>
      </c>
      <c r="S297" s="158">
        <v>0</v>
      </c>
      <c r="T297" s="159">
        <f t="shared" si="73"/>
        <v>0</v>
      </c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R297" s="160" t="s">
        <v>232</v>
      </c>
      <c r="AT297" s="160" t="s">
        <v>193</v>
      </c>
      <c r="AU297" s="160" t="s">
        <v>166</v>
      </c>
      <c r="AY297" s="14" t="s">
        <v>158</v>
      </c>
      <c r="BE297" s="161">
        <f t="shared" si="74"/>
        <v>0</v>
      </c>
      <c r="BF297" s="161">
        <f t="shared" si="75"/>
        <v>0</v>
      </c>
      <c r="BG297" s="161">
        <f t="shared" si="76"/>
        <v>0</v>
      </c>
      <c r="BH297" s="161">
        <f t="shared" si="77"/>
        <v>0</v>
      </c>
      <c r="BI297" s="161">
        <f t="shared" si="78"/>
        <v>0</v>
      </c>
      <c r="BJ297" s="14" t="s">
        <v>166</v>
      </c>
      <c r="BK297" s="161">
        <f t="shared" si="79"/>
        <v>0</v>
      </c>
      <c r="BL297" s="14" t="s">
        <v>205</v>
      </c>
      <c r="BM297" s="160" t="s">
        <v>697</v>
      </c>
    </row>
    <row r="298" spans="1:65" s="2" customFormat="1" ht="16.5" customHeight="1">
      <c r="A298" s="29"/>
      <c r="B298" s="147"/>
      <c r="C298" s="162" t="s">
        <v>698</v>
      </c>
      <c r="D298" s="162" t="s">
        <v>193</v>
      </c>
      <c r="E298" s="163" t="s">
        <v>699</v>
      </c>
      <c r="F298" s="164" t="s">
        <v>700</v>
      </c>
      <c r="G298" s="165" t="s">
        <v>190</v>
      </c>
      <c r="H298" s="166">
        <v>2</v>
      </c>
      <c r="I298" s="167"/>
      <c r="J298" s="168">
        <f t="shared" si="70"/>
        <v>0</v>
      </c>
      <c r="K298" s="169"/>
      <c r="L298" s="170"/>
      <c r="M298" s="171" t="s">
        <v>1</v>
      </c>
      <c r="N298" s="172" t="s">
        <v>40</v>
      </c>
      <c r="O298" s="58"/>
      <c r="P298" s="158">
        <f t="shared" si="71"/>
        <v>0</v>
      </c>
      <c r="Q298" s="158">
        <v>0</v>
      </c>
      <c r="R298" s="158">
        <f t="shared" si="72"/>
        <v>0</v>
      </c>
      <c r="S298" s="158">
        <v>0</v>
      </c>
      <c r="T298" s="159">
        <f t="shared" si="73"/>
        <v>0</v>
      </c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R298" s="160" t="s">
        <v>232</v>
      </c>
      <c r="AT298" s="160" t="s">
        <v>193</v>
      </c>
      <c r="AU298" s="160" t="s">
        <v>166</v>
      </c>
      <c r="AY298" s="14" t="s">
        <v>158</v>
      </c>
      <c r="BE298" s="161">
        <f t="shared" si="74"/>
        <v>0</v>
      </c>
      <c r="BF298" s="161">
        <f t="shared" si="75"/>
        <v>0</v>
      </c>
      <c r="BG298" s="161">
        <f t="shared" si="76"/>
        <v>0</v>
      </c>
      <c r="BH298" s="161">
        <f t="shared" si="77"/>
        <v>0</v>
      </c>
      <c r="BI298" s="161">
        <f t="shared" si="78"/>
        <v>0</v>
      </c>
      <c r="BJ298" s="14" t="s">
        <v>166</v>
      </c>
      <c r="BK298" s="161">
        <f t="shared" si="79"/>
        <v>0</v>
      </c>
      <c r="BL298" s="14" t="s">
        <v>205</v>
      </c>
      <c r="BM298" s="160" t="s">
        <v>701</v>
      </c>
    </row>
    <row r="299" spans="1:65" s="2" customFormat="1" ht="16.5" customHeight="1">
      <c r="A299" s="29"/>
      <c r="B299" s="147"/>
      <c r="C299" s="162" t="s">
        <v>435</v>
      </c>
      <c r="D299" s="162" t="s">
        <v>193</v>
      </c>
      <c r="E299" s="163" t="s">
        <v>702</v>
      </c>
      <c r="F299" s="164" t="s">
        <v>703</v>
      </c>
      <c r="G299" s="165" t="s">
        <v>190</v>
      </c>
      <c r="H299" s="166">
        <v>2</v>
      </c>
      <c r="I299" s="167"/>
      <c r="J299" s="168">
        <f t="shared" si="70"/>
        <v>0</v>
      </c>
      <c r="K299" s="169"/>
      <c r="L299" s="170"/>
      <c r="M299" s="171" t="s">
        <v>1</v>
      </c>
      <c r="N299" s="172" t="s">
        <v>40</v>
      </c>
      <c r="O299" s="58"/>
      <c r="P299" s="158">
        <f t="shared" si="71"/>
        <v>0</v>
      </c>
      <c r="Q299" s="158">
        <v>0</v>
      </c>
      <c r="R299" s="158">
        <f t="shared" si="72"/>
        <v>0</v>
      </c>
      <c r="S299" s="158">
        <v>0</v>
      </c>
      <c r="T299" s="159">
        <f t="shared" si="73"/>
        <v>0</v>
      </c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R299" s="160" t="s">
        <v>232</v>
      </c>
      <c r="AT299" s="160" t="s">
        <v>193</v>
      </c>
      <c r="AU299" s="160" t="s">
        <v>166</v>
      </c>
      <c r="AY299" s="14" t="s">
        <v>158</v>
      </c>
      <c r="BE299" s="161">
        <f t="shared" si="74"/>
        <v>0</v>
      </c>
      <c r="BF299" s="161">
        <f t="shared" si="75"/>
        <v>0</v>
      </c>
      <c r="BG299" s="161">
        <f t="shared" si="76"/>
        <v>0</v>
      </c>
      <c r="BH299" s="161">
        <f t="shared" si="77"/>
        <v>0</v>
      </c>
      <c r="BI299" s="161">
        <f t="shared" si="78"/>
        <v>0</v>
      </c>
      <c r="BJ299" s="14" t="s">
        <v>166</v>
      </c>
      <c r="BK299" s="161">
        <f t="shared" si="79"/>
        <v>0</v>
      </c>
      <c r="BL299" s="14" t="s">
        <v>205</v>
      </c>
      <c r="BM299" s="160" t="s">
        <v>704</v>
      </c>
    </row>
    <row r="300" spans="1:65" s="2" customFormat="1" ht="16.5" customHeight="1">
      <c r="A300" s="29"/>
      <c r="B300" s="147"/>
      <c r="C300" s="231" t="s">
        <v>524</v>
      </c>
      <c r="D300" s="231" t="s">
        <v>193</v>
      </c>
      <c r="E300" s="232" t="s">
        <v>705</v>
      </c>
      <c r="F300" s="233" t="s">
        <v>706</v>
      </c>
      <c r="G300" s="234" t="s">
        <v>190</v>
      </c>
      <c r="H300" s="235">
        <v>1</v>
      </c>
      <c r="I300" s="167"/>
      <c r="J300" s="168">
        <f t="shared" si="70"/>
        <v>0</v>
      </c>
      <c r="K300" s="169"/>
      <c r="L300" s="170"/>
      <c r="M300" s="171" t="s">
        <v>1</v>
      </c>
      <c r="N300" s="172" t="s">
        <v>40</v>
      </c>
      <c r="O300" s="58"/>
      <c r="P300" s="158">
        <f t="shared" si="71"/>
        <v>0</v>
      </c>
      <c r="Q300" s="158">
        <v>0</v>
      </c>
      <c r="R300" s="158">
        <f t="shared" si="72"/>
        <v>0</v>
      </c>
      <c r="S300" s="158">
        <v>0</v>
      </c>
      <c r="T300" s="159">
        <f t="shared" si="73"/>
        <v>0</v>
      </c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R300" s="160" t="s">
        <v>232</v>
      </c>
      <c r="AT300" s="160" t="s">
        <v>193</v>
      </c>
      <c r="AU300" s="160" t="s">
        <v>166</v>
      </c>
      <c r="AY300" s="14" t="s">
        <v>158</v>
      </c>
      <c r="BE300" s="161">
        <f t="shared" si="74"/>
        <v>0</v>
      </c>
      <c r="BF300" s="161">
        <f t="shared" si="75"/>
        <v>0</v>
      </c>
      <c r="BG300" s="161">
        <f t="shared" si="76"/>
        <v>0</v>
      </c>
      <c r="BH300" s="161">
        <f t="shared" si="77"/>
        <v>0</v>
      </c>
      <c r="BI300" s="161">
        <f t="shared" si="78"/>
        <v>0</v>
      </c>
      <c r="BJ300" s="14" t="s">
        <v>166</v>
      </c>
      <c r="BK300" s="161">
        <f t="shared" si="79"/>
        <v>0</v>
      </c>
      <c r="BL300" s="14" t="s">
        <v>205</v>
      </c>
      <c r="BM300" s="160" t="s">
        <v>707</v>
      </c>
    </row>
    <row r="301" spans="1:65" s="2" customFormat="1" ht="16.5" customHeight="1">
      <c r="A301" s="29"/>
      <c r="B301" s="147"/>
      <c r="C301" s="231" t="s">
        <v>708</v>
      </c>
      <c r="D301" s="231" t="s">
        <v>193</v>
      </c>
      <c r="E301" s="232" t="s">
        <v>709</v>
      </c>
      <c r="F301" s="233" t="s">
        <v>710</v>
      </c>
      <c r="G301" s="234" t="s">
        <v>190</v>
      </c>
      <c r="H301" s="235">
        <v>1</v>
      </c>
      <c r="I301" s="167"/>
      <c r="J301" s="168">
        <f t="shared" si="70"/>
        <v>0</v>
      </c>
      <c r="K301" s="169"/>
      <c r="L301" s="170"/>
      <c r="M301" s="171" t="s">
        <v>1</v>
      </c>
      <c r="N301" s="172" t="s">
        <v>40</v>
      </c>
      <c r="O301" s="58"/>
      <c r="P301" s="158">
        <f t="shared" si="71"/>
        <v>0</v>
      </c>
      <c r="Q301" s="158">
        <v>0</v>
      </c>
      <c r="R301" s="158">
        <f t="shared" si="72"/>
        <v>0</v>
      </c>
      <c r="S301" s="158">
        <v>0</v>
      </c>
      <c r="T301" s="159">
        <f t="shared" si="73"/>
        <v>0</v>
      </c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R301" s="160" t="s">
        <v>232</v>
      </c>
      <c r="AT301" s="160" t="s">
        <v>193</v>
      </c>
      <c r="AU301" s="160" t="s">
        <v>166</v>
      </c>
      <c r="AY301" s="14" t="s">
        <v>158</v>
      </c>
      <c r="BE301" s="161">
        <f t="shared" si="74"/>
        <v>0</v>
      </c>
      <c r="BF301" s="161">
        <f t="shared" si="75"/>
        <v>0</v>
      </c>
      <c r="BG301" s="161">
        <f t="shared" si="76"/>
        <v>0</v>
      </c>
      <c r="BH301" s="161">
        <f t="shared" si="77"/>
        <v>0</v>
      </c>
      <c r="BI301" s="161">
        <f t="shared" si="78"/>
        <v>0</v>
      </c>
      <c r="BJ301" s="14" t="s">
        <v>166</v>
      </c>
      <c r="BK301" s="161">
        <f t="shared" si="79"/>
        <v>0</v>
      </c>
      <c r="BL301" s="14" t="s">
        <v>205</v>
      </c>
      <c r="BM301" s="160" t="s">
        <v>711</v>
      </c>
    </row>
    <row r="302" spans="1:65" s="2" customFormat="1" ht="21.75" customHeight="1">
      <c r="A302" s="29"/>
      <c r="B302" s="147"/>
      <c r="C302" s="226" t="s">
        <v>528</v>
      </c>
      <c r="D302" s="226" t="s">
        <v>161</v>
      </c>
      <c r="E302" s="227" t="s">
        <v>712</v>
      </c>
      <c r="F302" s="228" t="s">
        <v>713</v>
      </c>
      <c r="G302" s="229" t="s">
        <v>190</v>
      </c>
      <c r="H302" s="230">
        <v>1</v>
      </c>
      <c r="I302" s="153"/>
      <c r="J302" s="154">
        <f t="shared" si="70"/>
        <v>0</v>
      </c>
      <c r="K302" s="155"/>
      <c r="L302" s="30"/>
      <c r="M302" s="156" t="s">
        <v>1</v>
      </c>
      <c r="N302" s="157" t="s">
        <v>40</v>
      </c>
      <c r="O302" s="58"/>
      <c r="P302" s="158">
        <f t="shared" si="71"/>
        <v>0</v>
      </c>
      <c r="Q302" s="158">
        <v>0</v>
      </c>
      <c r="R302" s="158">
        <f t="shared" si="72"/>
        <v>0</v>
      </c>
      <c r="S302" s="158">
        <v>0</v>
      </c>
      <c r="T302" s="159">
        <f t="shared" si="73"/>
        <v>0</v>
      </c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R302" s="160" t="s">
        <v>205</v>
      </c>
      <c r="AT302" s="160" t="s">
        <v>161</v>
      </c>
      <c r="AU302" s="160" t="s">
        <v>166</v>
      </c>
      <c r="AY302" s="14" t="s">
        <v>158</v>
      </c>
      <c r="BE302" s="161">
        <f t="shared" si="74"/>
        <v>0</v>
      </c>
      <c r="BF302" s="161">
        <f t="shared" si="75"/>
        <v>0</v>
      </c>
      <c r="BG302" s="161">
        <f t="shared" si="76"/>
        <v>0</v>
      </c>
      <c r="BH302" s="161">
        <f t="shared" si="77"/>
        <v>0</v>
      </c>
      <c r="BI302" s="161">
        <f t="shared" si="78"/>
        <v>0</v>
      </c>
      <c r="BJ302" s="14" t="s">
        <v>166</v>
      </c>
      <c r="BK302" s="161">
        <f t="shared" si="79"/>
        <v>0</v>
      </c>
      <c r="BL302" s="14" t="s">
        <v>205</v>
      </c>
      <c r="BM302" s="160" t="s">
        <v>714</v>
      </c>
    </row>
    <row r="303" spans="1:65" s="2" customFormat="1" ht="21.75" customHeight="1">
      <c r="A303" s="29"/>
      <c r="B303" s="147"/>
      <c r="C303" s="226" t="s">
        <v>715</v>
      </c>
      <c r="D303" s="226" t="s">
        <v>161</v>
      </c>
      <c r="E303" s="227" t="s">
        <v>716</v>
      </c>
      <c r="F303" s="228" t="s">
        <v>717</v>
      </c>
      <c r="G303" s="229" t="s">
        <v>190</v>
      </c>
      <c r="H303" s="230">
        <v>1</v>
      </c>
      <c r="I303" s="153"/>
      <c r="J303" s="154">
        <f t="shared" si="70"/>
        <v>0</v>
      </c>
      <c r="K303" s="155"/>
      <c r="L303" s="30"/>
      <c r="M303" s="156" t="s">
        <v>1</v>
      </c>
      <c r="N303" s="157" t="s">
        <v>40</v>
      </c>
      <c r="O303" s="58"/>
      <c r="P303" s="158">
        <f t="shared" si="71"/>
        <v>0</v>
      </c>
      <c r="Q303" s="158">
        <v>0</v>
      </c>
      <c r="R303" s="158">
        <f t="shared" si="72"/>
        <v>0</v>
      </c>
      <c r="S303" s="158">
        <v>0</v>
      </c>
      <c r="T303" s="159">
        <f t="shared" si="73"/>
        <v>0</v>
      </c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R303" s="160" t="s">
        <v>205</v>
      </c>
      <c r="AT303" s="160" t="s">
        <v>161</v>
      </c>
      <c r="AU303" s="160" t="s">
        <v>166</v>
      </c>
      <c r="AY303" s="14" t="s">
        <v>158</v>
      </c>
      <c r="BE303" s="161">
        <f t="shared" si="74"/>
        <v>0</v>
      </c>
      <c r="BF303" s="161">
        <f t="shared" si="75"/>
        <v>0</v>
      </c>
      <c r="BG303" s="161">
        <f t="shared" si="76"/>
        <v>0</v>
      </c>
      <c r="BH303" s="161">
        <f t="shared" si="77"/>
        <v>0</v>
      </c>
      <c r="BI303" s="161">
        <f t="shared" si="78"/>
        <v>0</v>
      </c>
      <c r="BJ303" s="14" t="s">
        <v>166</v>
      </c>
      <c r="BK303" s="161">
        <f t="shared" si="79"/>
        <v>0</v>
      </c>
      <c r="BL303" s="14" t="s">
        <v>205</v>
      </c>
      <c r="BM303" s="160" t="s">
        <v>718</v>
      </c>
    </row>
    <row r="304" spans="1:65" s="2" customFormat="1" ht="21.75" customHeight="1">
      <c r="A304" s="29"/>
      <c r="B304" s="147"/>
      <c r="C304" s="226" t="s">
        <v>517</v>
      </c>
      <c r="D304" s="226" t="s">
        <v>161</v>
      </c>
      <c r="E304" s="227" t="s">
        <v>719</v>
      </c>
      <c r="F304" s="228" t="s">
        <v>720</v>
      </c>
      <c r="G304" s="229" t="s">
        <v>190</v>
      </c>
      <c r="H304" s="230">
        <v>2</v>
      </c>
      <c r="I304" s="153"/>
      <c r="J304" s="154">
        <f t="shared" si="70"/>
        <v>0</v>
      </c>
      <c r="K304" s="155"/>
      <c r="L304" s="30"/>
      <c r="M304" s="156" t="s">
        <v>1</v>
      </c>
      <c r="N304" s="157" t="s">
        <v>40</v>
      </c>
      <c r="O304" s="58"/>
      <c r="P304" s="158">
        <f t="shared" si="71"/>
        <v>0</v>
      </c>
      <c r="Q304" s="158">
        <v>0</v>
      </c>
      <c r="R304" s="158">
        <f t="shared" si="72"/>
        <v>0</v>
      </c>
      <c r="S304" s="158">
        <v>0</v>
      </c>
      <c r="T304" s="159">
        <f t="shared" si="73"/>
        <v>0</v>
      </c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R304" s="160" t="s">
        <v>205</v>
      </c>
      <c r="AT304" s="160" t="s">
        <v>161</v>
      </c>
      <c r="AU304" s="160" t="s">
        <v>166</v>
      </c>
      <c r="AY304" s="14" t="s">
        <v>158</v>
      </c>
      <c r="BE304" s="161">
        <f t="shared" si="74"/>
        <v>0</v>
      </c>
      <c r="BF304" s="161">
        <f t="shared" si="75"/>
        <v>0</v>
      </c>
      <c r="BG304" s="161">
        <f t="shared" si="76"/>
        <v>0</v>
      </c>
      <c r="BH304" s="161">
        <f t="shared" si="77"/>
        <v>0</v>
      </c>
      <c r="BI304" s="161">
        <f t="shared" si="78"/>
        <v>0</v>
      </c>
      <c r="BJ304" s="14" t="s">
        <v>166</v>
      </c>
      <c r="BK304" s="161">
        <f t="shared" si="79"/>
        <v>0</v>
      </c>
      <c r="BL304" s="14" t="s">
        <v>205</v>
      </c>
      <c r="BM304" s="160" t="s">
        <v>721</v>
      </c>
    </row>
    <row r="305" spans="1:65" s="2" customFormat="1" ht="24.2" customHeight="1">
      <c r="A305" s="29"/>
      <c r="B305" s="147"/>
      <c r="C305" s="226" t="s">
        <v>722</v>
      </c>
      <c r="D305" s="226" t="s">
        <v>161</v>
      </c>
      <c r="E305" s="227" t="s">
        <v>723</v>
      </c>
      <c r="F305" s="228" t="s">
        <v>724</v>
      </c>
      <c r="G305" s="229" t="s">
        <v>725</v>
      </c>
      <c r="H305" s="230">
        <v>2</v>
      </c>
      <c r="I305" s="153"/>
      <c r="J305" s="154">
        <f t="shared" si="70"/>
        <v>0</v>
      </c>
      <c r="K305" s="155"/>
      <c r="L305" s="30"/>
      <c r="M305" s="156" t="s">
        <v>1</v>
      </c>
      <c r="N305" s="157" t="s">
        <v>40</v>
      </c>
      <c r="O305" s="58"/>
      <c r="P305" s="158">
        <f t="shared" si="71"/>
        <v>0</v>
      </c>
      <c r="Q305" s="158">
        <v>0</v>
      </c>
      <c r="R305" s="158">
        <f t="shared" si="72"/>
        <v>0</v>
      </c>
      <c r="S305" s="158">
        <v>0</v>
      </c>
      <c r="T305" s="159">
        <f t="shared" si="73"/>
        <v>0</v>
      </c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R305" s="160" t="s">
        <v>205</v>
      </c>
      <c r="AT305" s="160" t="s">
        <v>161</v>
      </c>
      <c r="AU305" s="160" t="s">
        <v>166</v>
      </c>
      <c r="AY305" s="14" t="s">
        <v>158</v>
      </c>
      <c r="BE305" s="161">
        <f t="shared" si="74"/>
        <v>0</v>
      </c>
      <c r="BF305" s="161">
        <f t="shared" si="75"/>
        <v>0</v>
      </c>
      <c r="BG305" s="161">
        <f t="shared" si="76"/>
        <v>0</v>
      </c>
      <c r="BH305" s="161">
        <f t="shared" si="77"/>
        <v>0</v>
      </c>
      <c r="BI305" s="161">
        <f t="shared" si="78"/>
        <v>0</v>
      </c>
      <c r="BJ305" s="14" t="s">
        <v>166</v>
      </c>
      <c r="BK305" s="161">
        <f t="shared" si="79"/>
        <v>0</v>
      </c>
      <c r="BL305" s="14" t="s">
        <v>205</v>
      </c>
      <c r="BM305" s="160" t="s">
        <v>726</v>
      </c>
    </row>
    <row r="306" spans="1:65" s="2" customFormat="1" ht="16.5" customHeight="1">
      <c r="A306" s="29"/>
      <c r="B306" s="147"/>
      <c r="C306" s="148" t="s">
        <v>727</v>
      </c>
      <c r="D306" s="148" t="s">
        <v>161</v>
      </c>
      <c r="E306" s="149" t="s">
        <v>728</v>
      </c>
      <c r="F306" s="150" t="s">
        <v>729</v>
      </c>
      <c r="G306" s="151" t="s">
        <v>288</v>
      </c>
      <c r="H306" s="152">
        <v>82.646000000000001</v>
      </c>
      <c r="I306" s="153"/>
      <c r="J306" s="154">
        <f t="shared" si="70"/>
        <v>0</v>
      </c>
      <c r="K306" s="155"/>
      <c r="L306" s="30"/>
      <c r="M306" s="156" t="s">
        <v>1</v>
      </c>
      <c r="N306" s="157" t="s">
        <v>40</v>
      </c>
      <c r="O306" s="58"/>
      <c r="P306" s="158">
        <f t="shared" si="71"/>
        <v>0</v>
      </c>
      <c r="Q306" s="158">
        <v>0</v>
      </c>
      <c r="R306" s="158">
        <f t="shared" si="72"/>
        <v>0</v>
      </c>
      <c r="S306" s="158">
        <v>0</v>
      </c>
      <c r="T306" s="159">
        <f t="shared" si="73"/>
        <v>0</v>
      </c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R306" s="160" t="s">
        <v>205</v>
      </c>
      <c r="AT306" s="160" t="s">
        <v>161</v>
      </c>
      <c r="AU306" s="160" t="s">
        <v>166</v>
      </c>
      <c r="AY306" s="14" t="s">
        <v>158</v>
      </c>
      <c r="BE306" s="161">
        <f t="shared" si="74"/>
        <v>0</v>
      </c>
      <c r="BF306" s="161">
        <f t="shared" si="75"/>
        <v>0</v>
      </c>
      <c r="BG306" s="161">
        <f t="shared" si="76"/>
        <v>0</v>
      </c>
      <c r="BH306" s="161">
        <f t="shared" si="77"/>
        <v>0</v>
      </c>
      <c r="BI306" s="161">
        <f t="shared" si="78"/>
        <v>0</v>
      </c>
      <c r="BJ306" s="14" t="s">
        <v>166</v>
      </c>
      <c r="BK306" s="161">
        <f t="shared" si="79"/>
        <v>0</v>
      </c>
      <c r="BL306" s="14" t="s">
        <v>205</v>
      </c>
      <c r="BM306" s="160" t="s">
        <v>730</v>
      </c>
    </row>
    <row r="307" spans="1:65" s="2" customFormat="1" ht="16.5" customHeight="1">
      <c r="A307" s="29"/>
      <c r="B307" s="147"/>
      <c r="C307" s="148" t="s">
        <v>442</v>
      </c>
      <c r="D307" s="148" t="s">
        <v>161</v>
      </c>
      <c r="E307" s="149" t="s">
        <v>731</v>
      </c>
      <c r="F307" s="150" t="s">
        <v>732</v>
      </c>
      <c r="G307" s="151" t="s">
        <v>288</v>
      </c>
      <c r="H307" s="152">
        <v>30.3</v>
      </c>
      <c r="I307" s="153"/>
      <c r="J307" s="154">
        <f t="shared" si="70"/>
        <v>0</v>
      </c>
      <c r="K307" s="155"/>
      <c r="L307" s="30"/>
      <c r="M307" s="156" t="s">
        <v>1</v>
      </c>
      <c r="N307" s="157" t="s">
        <v>40</v>
      </c>
      <c r="O307" s="58"/>
      <c r="P307" s="158">
        <f t="shared" si="71"/>
        <v>0</v>
      </c>
      <c r="Q307" s="158">
        <v>8.0000000000000007E-5</v>
      </c>
      <c r="R307" s="158">
        <f t="shared" si="72"/>
        <v>2.4240000000000004E-3</v>
      </c>
      <c r="S307" s="158">
        <v>0</v>
      </c>
      <c r="T307" s="159">
        <f t="shared" si="73"/>
        <v>0</v>
      </c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R307" s="160" t="s">
        <v>205</v>
      </c>
      <c r="AT307" s="160" t="s">
        <v>161</v>
      </c>
      <c r="AU307" s="160" t="s">
        <v>166</v>
      </c>
      <c r="AY307" s="14" t="s">
        <v>158</v>
      </c>
      <c r="BE307" s="161">
        <f t="shared" si="74"/>
        <v>0</v>
      </c>
      <c r="BF307" s="161">
        <f t="shared" si="75"/>
        <v>0</v>
      </c>
      <c r="BG307" s="161">
        <f t="shared" si="76"/>
        <v>0</v>
      </c>
      <c r="BH307" s="161">
        <f t="shared" si="77"/>
        <v>0</v>
      </c>
      <c r="BI307" s="161">
        <f t="shared" si="78"/>
        <v>0</v>
      </c>
      <c r="BJ307" s="14" t="s">
        <v>166</v>
      </c>
      <c r="BK307" s="161">
        <f t="shared" si="79"/>
        <v>0</v>
      </c>
      <c r="BL307" s="14" t="s">
        <v>205</v>
      </c>
      <c r="BM307" s="160" t="s">
        <v>733</v>
      </c>
    </row>
    <row r="308" spans="1:65" s="2" customFormat="1" ht="16.5" customHeight="1">
      <c r="A308" s="29"/>
      <c r="B308" s="147"/>
      <c r="C308" s="231" t="s">
        <v>734</v>
      </c>
      <c r="D308" s="231" t="s">
        <v>193</v>
      </c>
      <c r="E308" s="232" t="s">
        <v>735</v>
      </c>
      <c r="F308" s="233" t="s">
        <v>736</v>
      </c>
      <c r="G308" s="234" t="s">
        <v>190</v>
      </c>
      <c r="H308" s="235">
        <v>1</v>
      </c>
      <c r="I308" s="167"/>
      <c r="J308" s="168">
        <f t="shared" si="70"/>
        <v>0</v>
      </c>
      <c r="K308" s="169"/>
      <c r="L308" s="170"/>
      <c r="M308" s="171" t="s">
        <v>1</v>
      </c>
      <c r="N308" s="172" t="s">
        <v>40</v>
      </c>
      <c r="O308" s="58"/>
      <c r="P308" s="158">
        <f t="shared" si="71"/>
        <v>0</v>
      </c>
      <c r="Q308" s="158">
        <v>0</v>
      </c>
      <c r="R308" s="158">
        <f t="shared" si="72"/>
        <v>0</v>
      </c>
      <c r="S308" s="158">
        <v>0</v>
      </c>
      <c r="T308" s="159">
        <f t="shared" si="73"/>
        <v>0</v>
      </c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R308" s="160" t="s">
        <v>232</v>
      </c>
      <c r="AT308" s="160" t="s">
        <v>193</v>
      </c>
      <c r="AU308" s="160" t="s">
        <v>166</v>
      </c>
      <c r="AY308" s="14" t="s">
        <v>158</v>
      </c>
      <c r="BE308" s="161">
        <f t="shared" si="74"/>
        <v>0</v>
      </c>
      <c r="BF308" s="161">
        <f t="shared" si="75"/>
        <v>0</v>
      </c>
      <c r="BG308" s="161">
        <f t="shared" si="76"/>
        <v>0</v>
      </c>
      <c r="BH308" s="161">
        <f t="shared" si="77"/>
        <v>0</v>
      </c>
      <c r="BI308" s="161">
        <f t="shared" si="78"/>
        <v>0</v>
      </c>
      <c r="BJ308" s="14" t="s">
        <v>166</v>
      </c>
      <c r="BK308" s="161">
        <f t="shared" si="79"/>
        <v>0</v>
      </c>
      <c r="BL308" s="14" t="s">
        <v>205</v>
      </c>
      <c r="BM308" s="160" t="s">
        <v>737</v>
      </c>
    </row>
    <row r="309" spans="1:65" s="2" customFormat="1" ht="16.5" customHeight="1">
      <c r="A309" s="29"/>
      <c r="B309" s="147"/>
      <c r="C309" s="226" t="s">
        <v>531</v>
      </c>
      <c r="D309" s="226" t="s">
        <v>161</v>
      </c>
      <c r="E309" s="227" t="s">
        <v>738</v>
      </c>
      <c r="F309" s="228" t="s">
        <v>739</v>
      </c>
      <c r="G309" s="229" t="s">
        <v>190</v>
      </c>
      <c r="H309" s="230">
        <v>2</v>
      </c>
      <c r="I309" s="153"/>
      <c r="J309" s="154">
        <f t="shared" si="70"/>
        <v>0</v>
      </c>
      <c r="K309" s="155"/>
      <c r="L309" s="30"/>
      <c r="M309" s="156" t="s">
        <v>1</v>
      </c>
      <c r="N309" s="157" t="s">
        <v>40</v>
      </c>
      <c r="O309" s="58"/>
      <c r="P309" s="158">
        <f t="shared" si="71"/>
        <v>0</v>
      </c>
      <c r="Q309" s="158">
        <v>0</v>
      </c>
      <c r="R309" s="158">
        <f t="shared" si="72"/>
        <v>0</v>
      </c>
      <c r="S309" s="158">
        <v>0</v>
      </c>
      <c r="T309" s="159">
        <f t="shared" si="73"/>
        <v>0</v>
      </c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R309" s="160" t="s">
        <v>205</v>
      </c>
      <c r="AT309" s="160" t="s">
        <v>161</v>
      </c>
      <c r="AU309" s="160" t="s">
        <v>166</v>
      </c>
      <c r="AY309" s="14" t="s">
        <v>158</v>
      </c>
      <c r="BE309" s="161">
        <f t="shared" si="74"/>
        <v>0</v>
      </c>
      <c r="BF309" s="161">
        <f t="shared" si="75"/>
        <v>0</v>
      </c>
      <c r="BG309" s="161">
        <f t="shared" si="76"/>
        <v>0</v>
      </c>
      <c r="BH309" s="161">
        <f t="shared" si="77"/>
        <v>0</v>
      </c>
      <c r="BI309" s="161">
        <f t="shared" si="78"/>
        <v>0</v>
      </c>
      <c r="BJ309" s="14" t="s">
        <v>166</v>
      </c>
      <c r="BK309" s="161">
        <f t="shared" si="79"/>
        <v>0</v>
      </c>
      <c r="BL309" s="14" t="s">
        <v>205</v>
      </c>
      <c r="BM309" s="160" t="s">
        <v>740</v>
      </c>
    </row>
    <row r="310" spans="1:65" s="2" customFormat="1" ht="24.2" customHeight="1">
      <c r="A310" s="29"/>
      <c r="B310" s="147"/>
      <c r="C310" s="231" t="s">
        <v>445</v>
      </c>
      <c r="D310" s="231" t="s">
        <v>193</v>
      </c>
      <c r="E310" s="232" t="s">
        <v>741</v>
      </c>
      <c r="F310" s="233" t="s">
        <v>742</v>
      </c>
      <c r="G310" s="234" t="s">
        <v>190</v>
      </c>
      <c r="H310" s="235">
        <v>2</v>
      </c>
      <c r="I310" s="167"/>
      <c r="J310" s="168">
        <f t="shared" si="70"/>
        <v>0</v>
      </c>
      <c r="K310" s="169"/>
      <c r="L310" s="170"/>
      <c r="M310" s="171" t="s">
        <v>1</v>
      </c>
      <c r="N310" s="172" t="s">
        <v>40</v>
      </c>
      <c r="O310" s="58"/>
      <c r="P310" s="158">
        <f t="shared" si="71"/>
        <v>0</v>
      </c>
      <c r="Q310" s="158">
        <v>0</v>
      </c>
      <c r="R310" s="158">
        <f t="shared" si="72"/>
        <v>0</v>
      </c>
      <c r="S310" s="158">
        <v>0</v>
      </c>
      <c r="T310" s="159">
        <f t="shared" si="73"/>
        <v>0</v>
      </c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R310" s="160" t="s">
        <v>232</v>
      </c>
      <c r="AT310" s="160" t="s">
        <v>193</v>
      </c>
      <c r="AU310" s="160" t="s">
        <v>166</v>
      </c>
      <c r="AY310" s="14" t="s">
        <v>158</v>
      </c>
      <c r="BE310" s="161">
        <f t="shared" si="74"/>
        <v>0</v>
      </c>
      <c r="BF310" s="161">
        <f t="shared" si="75"/>
        <v>0</v>
      </c>
      <c r="BG310" s="161">
        <f t="shared" si="76"/>
        <v>0</v>
      </c>
      <c r="BH310" s="161">
        <f t="shared" si="77"/>
        <v>0</v>
      </c>
      <c r="BI310" s="161">
        <f t="shared" si="78"/>
        <v>0</v>
      </c>
      <c r="BJ310" s="14" t="s">
        <v>166</v>
      </c>
      <c r="BK310" s="161">
        <f t="shared" si="79"/>
        <v>0</v>
      </c>
      <c r="BL310" s="14" t="s">
        <v>205</v>
      </c>
      <c r="BM310" s="160" t="s">
        <v>743</v>
      </c>
    </row>
    <row r="311" spans="1:65" s="2" customFormat="1" ht="16.5" customHeight="1">
      <c r="A311" s="29"/>
      <c r="B311" s="147"/>
      <c r="C311" s="226" t="s">
        <v>744</v>
      </c>
      <c r="D311" s="226" t="s">
        <v>161</v>
      </c>
      <c r="E311" s="227" t="s">
        <v>745</v>
      </c>
      <c r="F311" s="228" t="s">
        <v>746</v>
      </c>
      <c r="G311" s="229" t="s">
        <v>190</v>
      </c>
      <c r="H311" s="230">
        <v>2</v>
      </c>
      <c r="I311" s="153"/>
      <c r="J311" s="154">
        <f t="shared" si="70"/>
        <v>0</v>
      </c>
      <c r="K311" s="155"/>
      <c r="L311" s="30"/>
      <c r="M311" s="156" t="s">
        <v>1</v>
      </c>
      <c r="N311" s="157" t="s">
        <v>40</v>
      </c>
      <c r="O311" s="58"/>
      <c r="P311" s="158">
        <f t="shared" si="71"/>
        <v>0</v>
      </c>
      <c r="Q311" s="158">
        <v>0</v>
      </c>
      <c r="R311" s="158">
        <f t="shared" si="72"/>
        <v>0</v>
      </c>
      <c r="S311" s="158">
        <v>0</v>
      </c>
      <c r="T311" s="159">
        <f t="shared" si="73"/>
        <v>0</v>
      </c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R311" s="160" t="s">
        <v>205</v>
      </c>
      <c r="AT311" s="160" t="s">
        <v>161</v>
      </c>
      <c r="AU311" s="160" t="s">
        <v>166</v>
      </c>
      <c r="AY311" s="14" t="s">
        <v>158</v>
      </c>
      <c r="BE311" s="161">
        <f t="shared" si="74"/>
        <v>0</v>
      </c>
      <c r="BF311" s="161">
        <f t="shared" si="75"/>
        <v>0</v>
      </c>
      <c r="BG311" s="161">
        <f t="shared" si="76"/>
        <v>0</v>
      </c>
      <c r="BH311" s="161">
        <f t="shared" si="77"/>
        <v>0</v>
      </c>
      <c r="BI311" s="161">
        <f t="shared" si="78"/>
        <v>0</v>
      </c>
      <c r="BJ311" s="14" t="s">
        <v>166</v>
      </c>
      <c r="BK311" s="161">
        <f t="shared" si="79"/>
        <v>0</v>
      </c>
      <c r="BL311" s="14" t="s">
        <v>205</v>
      </c>
      <c r="BM311" s="160" t="s">
        <v>747</v>
      </c>
    </row>
    <row r="312" spans="1:65" s="2" customFormat="1" ht="16.5" customHeight="1">
      <c r="A312" s="29"/>
      <c r="B312" s="147"/>
      <c r="C312" s="162" t="s">
        <v>748</v>
      </c>
      <c r="D312" s="162" t="s">
        <v>193</v>
      </c>
      <c r="E312" s="163" t="s">
        <v>749</v>
      </c>
      <c r="F312" s="164" t="s">
        <v>750</v>
      </c>
      <c r="G312" s="165" t="s">
        <v>190</v>
      </c>
      <c r="H312" s="166">
        <v>2</v>
      </c>
      <c r="I312" s="167"/>
      <c r="J312" s="168">
        <f t="shared" si="70"/>
        <v>0</v>
      </c>
      <c r="K312" s="169"/>
      <c r="L312" s="170"/>
      <c r="M312" s="171" t="s">
        <v>1</v>
      </c>
      <c r="N312" s="172" t="s">
        <v>40</v>
      </c>
      <c r="O312" s="58"/>
      <c r="P312" s="158">
        <f t="shared" si="71"/>
        <v>0</v>
      </c>
      <c r="Q312" s="158">
        <v>0</v>
      </c>
      <c r="R312" s="158">
        <f t="shared" si="72"/>
        <v>0</v>
      </c>
      <c r="S312" s="158">
        <v>0</v>
      </c>
      <c r="T312" s="159">
        <f t="shared" si="73"/>
        <v>0</v>
      </c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R312" s="160" t="s">
        <v>232</v>
      </c>
      <c r="AT312" s="160" t="s">
        <v>193</v>
      </c>
      <c r="AU312" s="160" t="s">
        <v>166</v>
      </c>
      <c r="AY312" s="14" t="s">
        <v>158</v>
      </c>
      <c r="BE312" s="161">
        <f t="shared" si="74"/>
        <v>0</v>
      </c>
      <c r="BF312" s="161">
        <f t="shared" si="75"/>
        <v>0</v>
      </c>
      <c r="BG312" s="161">
        <f t="shared" si="76"/>
        <v>0</v>
      </c>
      <c r="BH312" s="161">
        <f t="shared" si="77"/>
        <v>0</v>
      </c>
      <c r="BI312" s="161">
        <f t="shared" si="78"/>
        <v>0</v>
      </c>
      <c r="BJ312" s="14" t="s">
        <v>166</v>
      </c>
      <c r="BK312" s="161">
        <f t="shared" si="79"/>
        <v>0</v>
      </c>
      <c r="BL312" s="14" t="s">
        <v>205</v>
      </c>
      <c r="BM312" s="160" t="s">
        <v>751</v>
      </c>
    </row>
    <row r="313" spans="1:65" s="2" customFormat="1" ht="16.5" customHeight="1">
      <c r="A313" s="29"/>
      <c r="B313" s="147"/>
      <c r="C313" s="148" t="s">
        <v>451</v>
      </c>
      <c r="D313" s="148" t="s">
        <v>161</v>
      </c>
      <c r="E313" s="149" t="s">
        <v>752</v>
      </c>
      <c r="F313" s="150" t="s">
        <v>753</v>
      </c>
      <c r="G313" s="151" t="s">
        <v>288</v>
      </c>
      <c r="H313" s="152">
        <v>25.38</v>
      </c>
      <c r="I313" s="153"/>
      <c r="J313" s="154">
        <f t="shared" si="70"/>
        <v>0</v>
      </c>
      <c r="K313" s="155"/>
      <c r="L313" s="30"/>
      <c r="M313" s="156" t="s">
        <v>1</v>
      </c>
      <c r="N313" s="157" t="s">
        <v>40</v>
      </c>
      <c r="O313" s="58"/>
      <c r="P313" s="158">
        <f t="shared" si="71"/>
        <v>0</v>
      </c>
      <c r="Q313" s="158">
        <v>0</v>
      </c>
      <c r="R313" s="158">
        <f t="shared" si="72"/>
        <v>0</v>
      </c>
      <c r="S313" s="158">
        <v>0</v>
      </c>
      <c r="T313" s="159">
        <f t="shared" si="73"/>
        <v>0</v>
      </c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R313" s="160" t="s">
        <v>205</v>
      </c>
      <c r="AT313" s="160" t="s">
        <v>161</v>
      </c>
      <c r="AU313" s="160" t="s">
        <v>166</v>
      </c>
      <c r="AY313" s="14" t="s">
        <v>158</v>
      </c>
      <c r="BE313" s="161">
        <f t="shared" si="74"/>
        <v>0</v>
      </c>
      <c r="BF313" s="161">
        <f t="shared" si="75"/>
        <v>0</v>
      </c>
      <c r="BG313" s="161">
        <f t="shared" si="76"/>
        <v>0</v>
      </c>
      <c r="BH313" s="161">
        <f t="shared" si="77"/>
        <v>0</v>
      </c>
      <c r="BI313" s="161">
        <f t="shared" si="78"/>
        <v>0</v>
      </c>
      <c r="BJ313" s="14" t="s">
        <v>166</v>
      </c>
      <c r="BK313" s="161">
        <f t="shared" si="79"/>
        <v>0</v>
      </c>
      <c r="BL313" s="14" t="s">
        <v>205</v>
      </c>
      <c r="BM313" s="160" t="s">
        <v>754</v>
      </c>
    </row>
    <row r="314" spans="1:65" s="2" customFormat="1" ht="16.5" customHeight="1">
      <c r="A314" s="29"/>
      <c r="B314" s="147"/>
      <c r="C314" s="226" t="s">
        <v>755</v>
      </c>
      <c r="D314" s="226" t="s">
        <v>161</v>
      </c>
      <c r="E314" s="227" t="s">
        <v>756</v>
      </c>
      <c r="F314" s="228" t="s">
        <v>757</v>
      </c>
      <c r="G314" s="229" t="s">
        <v>171</v>
      </c>
      <c r="H314" s="230">
        <v>1</v>
      </c>
      <c r="I314" s="153"/>
      <c r="J314" s="154">
        <f t="shared" si="70"/>
        <v>0</v>
      </c>
      <c r="K314" s="155"/>
      <c r="L314" s="30"/>
      <c r="M314" s="156" t="s">
        <v>1</v>
      </c>
      <c r="N314" s="157" t="s">
        <v>40</v>
      </c>
      <c r="O314" s="58"/>
      <c r="P314" s="158">
        <f t="shared" si="71"/>
        <v>0</v>
      </c>
      <c r="Q314" s="158">
        <v>5.0000000000000002E-5</v>
      </c>
      <c r="R314" s="158">
        <f t="shared" si="72"/>
        <v>5.0000000000000002E-5</v>
      </c>
      <c r="S314" s="158">
        <v>0</v>
      </c>
      <c r="T314" s="159">
        <f t="shared" si="73"/>
        <v>0</v>
      </c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R314" s="160" t="s">
        <v>205</v>
      </c>
      <c r="AT314" s="160" t="s">
        <v>161</v>
      </c>
      <c r="AU314" s="160" t="s">
        <v>166</v>
      </c>
      <c r="AY314" s="14" t="s">
        <v>158</v>
      </c>
      <c r="BE314" s="161">
        <f t="shared" si="74"/>
        <v>0</v>
      </c>
      <c r="BF314" s="161">
        <f t="shared" si="75"/>
        <v>0</v>
      </c>
      <c r="BG314" s="161">
        <f t="shared" si="76"/>
        <v>0</v>
      </c>
      <c r="BH314" s="161">
        <f t="shared" si="77"/>
        <v>0</v>
      </c>
      <c r="BI314" s="161">
        <f t="shared" si="78"/>
        <v>0</v>
      </c>
      <c r="BJ314" s="14" t="s">
        <v>166</v>
      </c>
      <c r="BK314" s="161">
        <f t="shared" si="79"/>
        <v>0</v>
      </c>
      <c r="BL314" s="14" t="s">
        <v>205</v>
      </c>
      <c r="BM314" s="160" t="s">
        <v>758</v>
      </c>
    </row>
    <row r="315" spans="1:65" s="2" customFormat="1" ht="21.75" customHeight="1">
      <c r="A315" s="29"/>
      <c r="B315" s="147"/>
      <c r="C315" s="226" t="s">
        <v>510</v>
      </c>
      <c r="D315" s="226" t="s">
        <v>161</v>
      </c>
      <c r="E315" s="227" t="s">
        <v>759</v>
      </c>
      <c r="F315" s="228" t="s">
        <v>760</v>
      </c>
      <c r="G315" s="229" t="s">
        <v>171</v>
      </c>
      <c r="H315" s="230">
        <v>2</v>
      </c>
      <c r="I315" s="153"/>
      <c r="J315" s="154">
        <f t="shared" si="70"/>
        <v>0</v>
      </c>
      <c r="K315" s="155"/>
      <c r="L315" s="30"/>
      <c r="M315" s="156" t="s">
        <v>1</v>
      </c>
      <c r="N315" s="157" t="s">
        <v>40</v>
      </c>
      <c r="O315" s="58"/>
      <c r="P315" s="158">
        <f t="shared" si="71"/>
        <v>0</v>
      </c>
      <c r="Q315" s="158">
        <v>5.0000000000000002E-5</v>
      </c>
      <c r="R315" s="158">
        <f t="shared" si="72"/>
        <v>1E-4</v>
      </c>
      <c r="S315" s="158">
        <v>0</v>
      </c>
      <c r="T315" s="159">
        <f t="shared" si="73"/>
        <v>0</v>
      </c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R315" s="160" t="s">
        <v>205</v>
      </c>
      <c r="AT315" s="160" t="s">
        <v>161</v>
      </c>
      <c r="AU315" s="160" t="s">
        <v>166</v>
      </c>
      <c r="AY315" s="14" t="s">
        <v>158</v>
      </c>
      <c r="BE315" s="161">
        <f t="shared" si="74"/>
        <v>0</v>
      </c>
      <c r="BF315" s="161">
        <f t="shared" si="75"/>
        <v>0</v>
      </c>
      <c r="BG315" s="161">
        <f t="shared" si="76"/>
        <v>0</v>
      </c>
      <c r="BH315" s="161">
        <f t="shared" si="77"/>
        <v>0</v>
      </c>
      <c r="BI315" s="161">
        <f t="shared" si="78"/>
        <v>0</v>
      </c>
      <c r="BJ315" s="14" t="s">
        <v>166</v>
      </c>
      <c r="BK315" s="161">
        <f t="shared" si="79"/>
        <v>0</v>
      </c>
      <c r="BL315" s="14" t="s">
        <v>205</v>
      </c>
      <c r="BM315" s="160" t="s">
        <v>761</v>
      </c>
    </row>
    <row r="316" spans="1:65" s="2" customFormat="1" ht="24.2" customHeight="1">
      <c r="A316" s="29"/>
      <c r="B316" s="147"/>
      <c r="C316" s="226" t="s">
        <v>762</v>
      </c>
      <c r="D316" s="226" t="s">
        <v>161</v>
      </c>
      <c r="E316" s="227" t="s">
        <v>763</v>
      </c>
      <c r="F316" s="228" t="s">
        <v>764</v>
      </c>
      <c r="G316" s="229" t="s">
        <v>171</v>
      </c>
      <c r="H316" s="230">
        <v>2</v>
      </c>
      <c r="I316" s="153"/>
      <c r="J316" s="154">
        <f t="shared" si="70"/>
        <v>0</v>
      </c>
      <c r="K316" s="155"/>
      <c r="L316" s="30"/>
      <c r="M316" s="156" t="s">
        <v>1</v>
      </c>
      <c r="N316" s="157" t="s">
        <v>40</v>
      </c>
      <c r="O316" s="58"/>
      <c r="P316" s="158">
        <f t="shared" si="71"/>
        <v>0</v>
      </c>
      <c r="Q316" s="158">
        <v>5.0000000000000002E-5</v>
      </c>
      <c r="R316" s="158">
        <f t="shared" si="72"/>
        <v>1E-4</v>
      </c>
      <c r="S316" s="158">
        <v>0</v>
      </c>
      <c r="T316" s="159">
        <f t="shared" si="73"/>
        <v>0</v>
      </c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R316" s="160" t="s">
        <v>205</v>
      </c>
      <c r="AT316" s="160" t="s">
        <v>161</v>
      </c>
      <c r="AU316" s="160" t="s">
        <v>166</v>
      </c>
      <c r="AY316" s="14" t="s">
        <v>158</v>
      </c>
      <c r="BE316" s="161">
        <f t="shared" si="74"/>
        <v>0</v>
      </c>
      <c r="BF316" s="161">
        <f t="shared" si="75"/>
        <v>0</v>
      </c>
      <c r="BG316" s="161">
        <f t="shared" si="76"/>
        <v>0</v>
      </c>
      <c r="BH316" s="161">
        <f t="shared" si="77"/>
        <v>0</v>
      </c>
      <c r="BI316" s="161">
        <f t="shared" si="78"/>
        <v>0</v>
      </c>
      <c r="BJ316" s="14" t="s">
        <v>166</v>
      </c>
      <c r="BK316" s="161">
        <f t="shared" si="79"/>
        <v>0</v>
      </c>
      <c r="BL316" s="14" t="s">
        <v>205</v>
      </c>
      <c r="BM316" s="160" t="s">
        <v>765</v>
      </c>
    </row>
    <row r="317" spans="1:65" s="2" customFormat="1" ht="16.5" customHeight="1">
      <c r="A317" s="29"/>
      <c r="B317" s="147"/>
      <c r="C317" s="226" t="s">
        <v>514</v>
      </c>
      <c r="D317" s="226" t="s">
        <v>161</v>
      </c>
      <c r="E317" s="227" t="s">
        <v>766</v>
      </c>
      <c r="F317" s="228" t="s">
        <v>767</v>
      </c>
      <c r="G317" s="229" t="s">
        <v>171</v>
      </c>
      <c r="H317" s="230">
        <v>2</v>
      </c>
      <c r="I317" s="153"/>
      <c r="J317" s="154">
        <f t="shared" si="70"/>
        <v>0</v>
      </c>
      <c r="K317" s="155"/>
      <c r="L317" s="30"/>
      <c r="M317" s="156" t="s">
        <v>1</v>
      </c>
      <c r="N317" s="157" t="s">
        <v>40</v>
      </c>
      <c r="O317" s="58"/>
      <c r="P317" s="158">
        <f t="shared" si="71"/>
        <v>0</v>
      </c>
      <c r="Q317" s="158">
        <v>5.0000000000000002E-5</v>
      </c>
      <c r="R317" s="158">
        <f t="shared" si="72"/>
        <v>1E-4</v>
      </c>
      <c r="S317" s="158">
        <v>0</v>
      </c>
      <c r="T317" s="159">
        <f t="shared" si="73"/>
        <v>0</v>
      </c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R317" s="160" t="s">
        <v>205</v>
      </c>
      <c r="AT317" s="160" t="s">
        <v>161</v>
      </c>
      <c r="AU317" s="160" t="s">
        <v>166</v>
      </c>
      <c r="AY317" s="14" t="s">
        <v>158</v>
      </c>
      <c r="BE317" s="161">
        <f t="shared" si="74"/>
        <v>0</v>
      </c>
      <c r="BF317" s="161">
        <f t="shared" si="75"/>
        <v>0</v>
      </c>
      <c r="BG317" s="161">
        <f t="shared" si="76"/>
        <v>0</v>
      </c>
      <c r="BH317" s="161">
        <f t="shared" si="77"/>
        <v>0</v>
      </c>
      <c r="BI317" s="161">
        <f t="shared" si="78"/>
        <v>0</v>
      </c>
      <c r="BJ317" s="14" t="s">
        <v>166</v>
      </c>
      <c r="BK317" s="161">
        <f t="shared" si="79"/>
        <v>0</v>
      </c>
      <c r="BL317" s="14" t="s">
        <v>205</v>
      </c>
      <c r="BM317" s="160" t="s">
        <v>768</v>
      </c>
    </row>
    <row r="318" spans="1:65" s="2" customFormat="1" ht="24.2" customHeight="1">
      <c r="A318" s="29"/>
      <c r="B318" s="147"/>
      <c r="C318" s="148" t="s">
        <v>769</v>
      </c>
      <c r="D318" s="148" t="s">
        <v>161</v>
      </c>
      <c r="E318" s="149" t="s">
        <v>770</v>
      </c>
      <c r="F318" s="150" t="s">
        <v>771</v>
      </c>
      <c r="G318" s="151" t="s">
        <v>176</v>
      </c>
      <c r="H318" s="152">
        <v>0.01</v>
      </c>
      <c r="I318" s="153"/>
      <c r="J318" s="154">
        <f t="shared" si="70"/>
        <v>0</v>
      </c>
      <c r="K318" s="155"/>
      <c r="L318" s="30"/>
      <c r="M318" s="156" t="s">
        <v>1</v>
      </c>
      <c r="N318" s="157" t="s">
        <v>40</v>
      </c>
      <c r="O318" s="58"/>
      <c r="P318" s="158">
        <f t="shared" si="71"/>
        <v>0</v>
      </c>
      <c r="Q318" s="158">
        <v>0</v>
      </c>
      <c r="R318" s="158">
        <f t="shared" si="72"/>
        <v>0</v>
      </c>
      <c r="S318" s="158">
        <v>0</v>
      </c>
      <c r="T318" s="159">
        <f t="shared" si="73"/>
        <v>0</v>
      </c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R318" s="160" t="s">
        <v>205</v>
      </c>
      <c r="AT318" s="160" t="s">
        <v>161</v>
      </c>
      <c r="AU318" s="160" t="s">
        <v>166</v>
      </c>
      <c r="AY318" s="14" t="s">
        <v>158</v>
      </c>
      <c r="BE318" s="161">
        <f t="shared" si="74"/>
        <v>0</v>
      </c>
      <c r="BF318" s="161">
        <f t="shared" si="75"/>
        <v>0</v>
      </c>
      <c r="BG318" s="161">
        <f t="shared" si="76"/>
        <v>0</v>
      </c>
      <c r="BH318" s="161">
        <f t="shared" si="77"/>
        <v>0</v>
      </c>
      <c r="BI318" s="161">
        <f t="shared" si="78"/>
        <v>0</v>
      </c>
      <c r="BJ318" s="14" t="s">
        <v>166</v>
      </c>
      <c r="BK318" s="161">
        <f t="shared" si="79"/>
        <v>0</v>
      </c>
      <c r="BL318" s="14" t="s">
        <v>205</v>
      </c>
      <c r="BM318" s="160" t="s">
        <v>772</v>
      </c>
    </row>
    <row r="319" spans="1:65" s="12" customFormat="1" ht="22.9" customHeight="1">
      <c r="B319" s="134"/>
      <c r="D319" s="135" t="s">
        <v>73</v>
      </c>
      <c r="E319" s="145" t="s">
        <v>773</v>
      </c>
      <c r="F319" s="145" t="s">
        <v>774</v>
      </c>
      <c r="I319" s="137"/>
      <c r="J319" s="146">
        <f>BK319</f>
        <v>0</v>
      </c>
      <c r="L319" s="134"/>
      <c r="M319" s="139"/>
      <c r="N319" s="140"/>
      <c r="O319" s="140"/>
      <c r="P319" s="141">
        <f>SUM(P320:P328)</f>
        <v>0</v>
      </c>
      <c r="Q319" s="140"/>
      <c r="R319" s="141">
        <f>SUM(R320:R328)</f>
        <v>1.1783517000000001</v>
      </c>
      <c r="S319" s="140"/>
      <c r="T319" s="142">
        <f>SUM(T320:T328)</f>
        <v>0</v>
      </c>
      <c r="AR319" s="135" t="s">
        <v>166</v>
      </c>
      <c r="AT319" s="143" t="s">
        <v>73</v>
      </c>
      <c r="AU319" s="143" t="s">
        <v>82</v>
      </c>
      <c r="AY319" s="135" t="s">
        <v>158</v>
      </c>
      <c r="BK319" s="144">
        <f>SUM(BK320:BK328)</f>
        <v>0</v>
      </c>
    </row>
    <row r="320" spans="1:65" s="2" customFormat="1" ht="24.2" customHeight="1">
      <c r="A320" s="29"/>
      <c r="B320" s="147"/>
      <c r="C320" s="148" t="s">
        <v>454</v>
      </c>
      <c r="D320" s="148" t="s">
        <v>161</v>
      </c>
      <c r="E320" s="149" t="s">
        <v>775</v>
      </c>
      <c r="F320" s="150" t="s">
        <v>776</v>
      </c>
      <c r="G320" s="151" t="s">
        <v>288</v>
      </c>
      <c r="H320" s="152">
        <v>48.44</v>
      </c>
      <c r="I320" s="153"/>
      <c r="J320" s="154">
        <f t="shared" ref="J320:J328" si="80">ROUND(I320*H320,2)</f>
        <v>0</v>
      </c>
      <c r="K320" s="155"/>
      <c r="L320" s="30"/>
      <c r="M320" s="156" t="s">
        <v>1</v>
      </c>
      <c r="N320" s="157" t="s">
        <v>40</v>
      </c>
      <c r="O320" s="58"/>
      <c r="P320" s="158">
        <f t="shared" ref="P320:P328" si="81">O320*H320</f>
        <v>0</v>
      </c>
      <c r="Q320" s="158">
        <v>0</v>
      </c>
      <c r="R320" s="158">
        <f t="shared" ref="R320:R328" si="82">Q320*H320</f>
        <v>0</v>
      </c>
      <c r="S320" s="158">
        <v>0</v>
      </c>
      <c r="T320" s="159">
        <f t="shared" ref="T320:T328" si="83">S320*H320</f>
        <v>0</v>
      </c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R320" s="160" t="s">
        <v>205</v>
      </c>
      <c r="AT320" s="160" t="s">
        <v>161</v>
      </c>
      <c r="AU320" s="160" t="s">
        <v>166</v>
      </c>
      <c r="AY320" s="14" t="s">
        <v>158</v>
      </c>
      <c r="BE320" s="161">
        <f t="shared" ref="BE320:BE328" si="84">IF(N320="základná",J320,0)</f>
        <v>0</v>
      </c>
      <c r="BF320" s="161">
        <f t="shared" ref="BF320:BF328" si="85">IF(N320="znížená",J320,0)</f>
        <v>0</v>
      </c>
      <c r="BG320" s="161">
        <f t="shared" ref="BG320:BG328" si="86">IF(N320="zákl. prenesená",J320,0)</f>
        <v>0</v>
      </c>
      <c r="BH320" s="161">
        <f t="shared" ref="BH320:BH328" si="87">IF(N320="zníž. prenesená",J320,0)</f>
        <v>0</v>
      </c>
      <c r="BI320" s="161">
        <f t="shared" ref="BI320:BI328" si="88">IF(N320="nulová",J320,0)</f>
        <v>0</v>
      </c>
      <c r="BJ320" s="14" t="s">
        <v>166</v>
      </c>
      <c r="BK320" s="161">
        <f t="shared" ref="BK320:BK328" si="89">ROUND(I320*H320,2)</f>
        <v>0</v>
      </c>
      <c r="BL320" s="14" t="s">
        <v>205</v>
      </c>
      <c r="BM320" s="160" t="s">
        <v>777</v>
      </c>
    </row>
    <row r="321" spans="1:65" s="2" customFormat="1" ht="24.2" customHeight="1">
      <c r="A321" s="29"/>
      <c r="B321" s="147"/>
      <c r="C321" s="148" t="s">
        <v>778</v>
      </c>
      <c r="D321" s="148" t="s">
        <v>161</v>
      </c>
      <c r="E321" s="149" t="s">
        <v>779</v>
      </c>
      <c r="F321" s="150" t="s">
        <v>780</v>
      </c>
      <c r="G321" s="151" t="s">
        <v>288</v>
      </c>
      <c r="H321" s="152">
        <v>48.44</v>
      </c>
      <c r="I321" s="153"/>
      <c r="J321" s="154">
        <f t="shared" si="80"/>
        <v>0</v>
      </c>
      <c r="K321" s="155"/>
      <c r="L321" s="30"/>
      <c r="M321" s="156" t="s">
        <v>1</v>
      </c>
      <c r="N321" s="157" t="s">
        <v>40</v>
      </c>
      <c r="O321" s="58"/>
      <c r="P321" s="158">
        <f t="shared" si="81"/>
        <v>0</v>
      </c>
      <c r="Q321" s="158">
        <v>0</v>
      </c>
      <c r="R321" s="158">
        <f t="shared" si="82"/>
        <v>0</v>
      </c>
      <c r="S321" s="158">
        <v>0</v>
      </c>
      <c r="T321" s="159">
        <f t="shared" si="83"/>
        <v>0</v>
      </c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R321" s="160" t="s">
        <v>205</v>
      </c>
      <c r="AT321" s="160" t="s">
        <v>161</v>
      </c>
      <c r="AU321" s="160" t="s">
        <v>166</v>
      </c>
      <c r="AY321" s="14" t="s">
        <v>158</v>
      </c>
      <c r="BE321" s="161">
        <f t="shared" si="84"/>
        <v>0</v>
      </c>
      <c r="BF321" s="161">
        <f t="shared" si="85"/>
        <v>0</v>
      </c>
      <c r="BG321" s="161">
        <f t="shared" si="86"/>
        <v>0</v>
      </c>
      <c r="BH321" s="161">
        <f t="shared" si="87"/>
        <v>0</v>
      </c>
      <c r="BI321" s="161">
        <f t="shared" si="88"/>
        <v>0</v>
      </c>
      <c r="BJ321" s="14" t="s">
        <v>166</v>
      </c>
      <c r="BK321" s="161">
        <f t="shared" si="89"/>
        <v>0</v>
      </c>
      <c r="BL321" s="14" t="s">
        <v>205</v>
      </c>
      <c r="BM321" s="160" t="s">
        <v>781</v>
      </c>
    </row>
    <row r="322" spans="1:65" s="2" customFormat="1" ht="21.75" customHeight="1">
      <c r="A322" s="29"/>
      <c r="B322" s="147"/>
      <c r="C322" s="148" t="s">
        <v>458</v>
      </c>
      <c r="D322" s="148" t="s">
        <v>161</v>
      </c>
      <c r="E322" s="149" t="s">
        <v>782</v>
      </c>
      <c r="F322" s="150" t="s">
        <v>783</v>
      </c>
      <c r="G322" s="151" t="s">
        <v>288</v>
      </c>
      <c r="H322" s="152">
        <v>48.44</v>
      </c>
      <c r="I322" s="153"/>
      <c r="J322" s="154">
        <f t="shared" si="80"/>
        <v>0</v>
      </c>
      <c r="K322" s="155"/>
      <c r="L322" s="30"/>
      <c r="M322" s="156" t="s">
        <v>1</v>
      </c>
      <c r="N322" s="157" t="s">
        <v>40</v>
      </c>
      <c r="O322" s="58"/>
      <c r="P322" s="158">
        <f t="shared" si="81"/>
        <v>0</v>
      </c>
      <c r="Q322" s="158">
        <v>1.47E-3</v>
      </c>
      <c r="R322" s="158">
        <f t="shared" si="82"/>
        <v>7.1206800000000001E-2</v>
      </c>
      <c r="S322" s="158">
        <v>0</v>
      </c>
      <c r="T322" s="159">
        <f t="shared" si="83"/>
        <v>0</v>
      </c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R322" s="160" t="s">
        <v>205</v>
      </c>
      <c r="AT322" s="160" t="s">
        <v>161</v>
      </c>
      <c r="AU322" s="160" t="s">
        <v>166</v>
      </c>
      <c r="AY322" s="14" t="s">
        <v>158</v>
      </c>
      <c r="BE322" s="161">
        <f t="shared" si="84"/>
        <v>0</v>
      </c>
      <c r="BF322" s="161">
        <f t="shared" si="85"/>
        <v>0</v>
      </c>
      <c r="BG322" s="161">
        <f t="shared" si="86"/>
        <v>0</v>
      </c>
      <c r="BH322" s="161">
        <f t="shared" si="87"/>
        <v>0</v>
      </c>
      <c r="BI322" s="161">
        <f t="shared" si="88"/>
        <v>0</v>
      </c>
      <c r="BJ322" s="14" t="s">
        <v>166</v>
      </c>
      <c r="BK322" s="161">
        <f t="shared" si="89"/>
        <v>0</v>
      </c>
      <c r="BL322" s="14" t="s">
        <v>205</v>
      </c>
      <c r="BM322" s="160" t="s">
        <v>784</v>
      </c>
    </row>
    <row r="323" spans="1:65" s="2" customFormat="1" ht="16.5" customHeight="1">
      <c r="A323" s="29"/>
      <c r="B323" s="147"/>
      <c r="C323" s="148" t="s">
        <v>785</v>
      </c>
      <c r="D323" s="148" t="s">
        <v>161</v>
      </c>
      <c r="E323" s="149" t="s">
        <v>786</v>
      </c>
      <c r="F323" s="150" t="s">
        <v>787</v>
      </c>
      <c r="G323" s="151" t="s">
        <v>288</v>
      </c>
      <c r="H323" s="152">
        <v>48.44</v>
      </c>
      <c r="I323" s="153"/>
      <c r="J323" s="154">
        <f t="shared" si="80"/>
        <v>0</v>
      </c>
      <c r="K323" s="155"/>
      <c r="L323" s="30"/>
      <c r="M323" s="156" t="s">
        <v>1</v>
      </c>
      <c r="N323" s="157" t="s">
        <v>40</v>
      </c>
      <c r="O323" s="58"/>
      <c r="P323" s="158">
        <f t="shared" si="81"/>
        <v>0</v>
      </c>
      <c r="Q323" s="158">
        <v>9.6000000000000002E-4</v>
      </c>
      <c r="R323" s="158">
        <f t="shared" si="82"/>
        <v>4.6502399999999999E-2</v>
      </c>
      <c r="S323" s="158">
        <v>0</v>
      </c>
      <c r="T323" s="159">
        <f t="shared" si="83"/>
        <v>0</v>
      </c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R323" s="160" t="s">
        <v>205</v>
      </c>
      <c r="AT323" s="160" t="s">
        <v>161</v>
      </c>
      <c r="AU323" s="160" t="s">
        <v>166</v>
      </c>
      <c r="AY323" s="14" t="s">
        <v>158</v>
      </c>
      <c r="BE323" s="161">
        <f t="shared" si="84"/>
        <v>0</v>
      </c>
      <c r="BF323" s="161">
        <f t="shared" si="85"/>
        <v>0</v>
      </c>
      <c r="BG323" s="161">
        <f t="shared" si="86"/>
        <v>0</v>
      </c>
      <c r="BH323" s="161">
        <f t="shared" si="87"/>
        <v>0</v>
      </c>
      <c r="BI323" s="161">
        <f t="shared" si="88"/>
        <v>0</v>
      </c>
      <c r="BJ323" s="14" t="s">
        <v>166</v>
      </c>
      <c r="BK323" s="161">
        <f t="shared" si="89"/>
        <v>0</v>
      </c>
      <c r="BL323" s="14" t="s">
        <v>205</v>
      </c>
      <c r="BM323" s="160" t="s">
        <v>788</v>
      </c>
    </row>
    <row r="324" spans="1:65" s="2" customFormat="1" ht="16.5" customHeight="1">
      <c r="A324" s="29"/>
      <c r="B324" s="147"/>
      <c r="C324" s="162" t="s">
        <v>461</v>
      </c>
      <c r="D324" s="162" t="s">
        <v>193</v>
      </c>
      <c r="E324" s="163" t="s">
        <v>789</v>
      </c>
      <c r="F324" s="164" t="s">
        <v>790</v>
      </c>
      <c r="G324" s="165" t="s">
        <v>164</v>
      </c>
      <c r="H324" s="166">
        <v>22.452000000000002</v>
      </c>
      <c r="I324" s="167"/>
      <c r="J324" s="168">
        <f t="shared" si="80"/>
        <v>0</v>
      </c>
      <c r="K324" s="169"/>
      <c r="L324" s="170"/>
      <c r="M324" s="171" t="s">
        <v>1</v>
      </c>
      <c r="N324" s="172" t="s">
        <v>40</v>
      </c>
      <c r="O324" s="58"/>
      <c r="P324" s="158">
        <f t="shared" si="81"/>
        <v>0</v>
      </c>
      <c r="Q324" s="158">
        <v>1.9E-2</v>
      </c>
      <c r="R324" s="158">
        <f t="shared" si="82"/>
        <v>0.42658800000000002</v>
      </c>
      <c r="S324" s="158">
        <v>0</v>
      </c>
      <c r="T324" s="159">
        <f t="shared" si="83"/>
        <v>0</v>
      </c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R324" s="160" t="s">
        <v>232</v>
      </c>
      <c r="AT324" s="160" t="s">
        <v>193</v>
      </c>
      <c r="AU324" s="160" t="s">
        <v>166</v>
      </c>
      <c r="AY324" s="14" t="s">
        <v>158</v>
      </c>
      <c r="BE324" s="161">
        <f t="shared" si="84"/>
        <v>0</v>
      </c>
      <c r="BF324" s="161">
        <f t="shared" si="85"/>
        <v>0</v>
      </c>
      <c r="BG324" s="161">
        <f t="shared" si="86"/>
        <v>0</v>
      </c>
      <c r="BH324" s="161">
        <f t="shared" si="87"/>
        <v>0</v>
      </c>
      <c r="BI324" s="161">
        <f t="shared" si="88"/>
        <v>0</v>
      </c>
      <c r="BJ324" s="14" t="s">
        <v>166</v>
      </c>
      <c r="BK324" s="161">
        <f t="shared" si="89"/>
        <v>0</v>
      </c>
      <c r="BL324" s="14" t="s">
        <v>205</v>
      </c>
      <c r="BM324" s="160" t="s">
        <v>791</v>
      </c>
    </row>
    <row r="325" spans="1:65" s="2" customFormat="1" ht="21.75" customHeight="1">
      <c r="A325" s="29"/>
      <c r="B325" s="147"/>
      <c r="C325" s="148" t="s">
        <v>792</v>
      </c>
      <c r="D325" s="148" t="s">
        <v>161</v>
      </c>
      <c r="E325" s="149" t="s">
        <v>793</v>
      </c>
      <c r="F325" s="150" t="s">
        <v>794</v>
      </c>
      <c r="G325" s="151" t="s">
        <v>288</v>
      </c>
      <c r="H325" s="152">
        <v>157.99</v>
      </c>
      <c r="I325" s="153"/>
      <c r="J325" s="154">
        <f t="shared" si="80"/>
        <v>0</v>
      </c>
      <c r="K325" s="155"/>
      <c r="L325" s="30"/>
      <c r="M325" s="156" t="s">
        <v>1</v>
      </c>
      <c r="N325" s="157" t="s">
        <v>40</v>
      </c>
      <c r="O325" s="58"/>
      <c r="P325" s="158">
        <f t="shared" si="81"/>
        <v>0</v>
      </c>
      <c r="Q325" s="158">
        <v>0</v>
      </c>
      <c r="R325" s="158">
        <f t="shared" si="82"/>
        <v>0</v>
      </c>
      <c r="S325" s="158">
        <v>0</v>
      </c>
      <c r="T325" s="159">
        <f t="shared" si="83"/>
        <v>0</v>
      </c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R325" s="160" t="s">
        <v>205</v>
      </c>
      <c r="AT325" s="160" t="s">
        <v>161</v>
      </c>
      <c r="AU325" s="160" t="s">
        <v>166</v>
      </c>
      <c r="AY325" s="14" t="s">
        <v>158</v>
      </c>
      <c r="BE325" s="161">
        <f t="shared" si="84"/>
        <v>0</v>
      </c>
      <c r="BF325" s="161">
        <f t="shared" si="85"/>
        <v>0</v>
      </c>
      <c r="BG325" s="161">
        <f t="shared" si="86"/>
        <v>0</v>
      </c>
      <c r="BH325" s="161">
        <f t="shared" si="87"/>
        <v>0</v>
      </c>
      <c r="BI325" s="161">
        <f t="shared" si="88"/>
        <v>0</v>
      </c>
      <c r="BJ325" s="14" t="s">
        <v>166</v>
      </c>
      <c r="BK325" s="161">
        <f t="shared" si="89"/>
        <v>0</v>
      </c>
      <c r="BL325" s="14" t="s">
        <v>205</v>
      </c>
      <c r="BM325" s="160" t="s">
        <v>795</v>
      </c>
    </row>
    <row r="326" spans="1:65" s="2" customFormat="1" ht="37.9" customHeight="1">
      <c r="A326" s="29"/>
      <c r="B326" s="147"/>
      <c r="C326" s="148" t="s">
        <v>465</v>
      </c>
      <c r="D326" s="148" t="s">
        <v>161</v>
      </c>
      <c r="E326" s="149" t="s">
        <v>796</v>
      </c>
      <c r="F326" s="150" t="s">
        <v>797</v>
      </c>
      <c r="G326" s="151" t="s">
        <v>164</v>
      </c>
      <c r="H326" s="152">
        <v>189.27</v>
      </c>
      <c r="I326" s="153"/>
      <c r="J326" s="154">
        <f t="shared" si="80"/>
        <v>0</v>
      </c>
      <c r="K326" s="155"/>
      <c r="L326" s="30"/>
      <c r="M326" s="156" t="s">
        <v>1</v>
      </c>
      <c r="N326" s="157" t="s">
        <v>40</v>
      </c>
      <c r="O326" s="58"/>
      <c r="P326" s="158">
        <f t="shared" si="81"/>
        <v>0</v>
      </c>
      <c r="Q326" s="158">
        <v>3.3500000000000001E-3</v>
      </c>
      <c r="R326" s="158">
        <f t="shared" si="82"/>
        <v>0.63405450000000008</v>
      </c>
      <c r="S326" s="158">
        <v>0</v>
      </c>
      <c r="T326" s="159">
        <f t="shared" si="83"/>
        <v>0</v>
      </c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R326" s="160" t="s">
        <v>205</v>
      </c>
      <c r="AT326" s="160" t="s">
        <v>161</v>
      </c>
      <c r="AU326" s="160" t="s">
        <v>166</v>
      </c>
      <c r="AY326" s="14" t="s">
        <v>158</v>
      </c>
      <c r="BE326" s="161">
        <f t="shared" si="84"/>
        <v>0</v>
      </c>
      <c r="BF326" s="161">
        <f t="shared" si="85"/>
        <v>0</v>
      </c>
      <c r="BG326" s="161">
        <f t="shared" si="86"/>
        <v>0</v>
      </c>
      <c r="BH326" s="161">
        <f t="shared" si="87"/>
        <v>0</v>
      </c>
      <c r="BI326" s="161">
        <f t="shared" si="88"/>
        <v>0</v>
      </c>
      <c r="BJ326" s="14" t="s">
        <v>166</v>
      </c>
      <c r="BK326" s="161">
        <f t="shared" si="89"/>
        <v>0</v>
      </c>
      <c r="BL326" s="14" t="s">
        <v>205</v>
      </c>
      <c r="BM326" s="160" t="s">
        <v>798</v>
      </c>
    </row>
    <row r="327" spans="1:65" s="2" customFormat="1" ht="24.2" customHeight="1">
      <c r="A327" s="29"/>
      <c r="B327" s="147"/>
      <c r="C327" s="162" t="s">
        <v>799</v>
      </c>
      <c r="D327" s="162" t="s">
        <v>193</v>
      </c>
      <c r="E327" s="163" t="s">
        <v>800</v>
      </c>
      <c r="F327" s="164" t="s">
        <v>801</v>
      </c>
      <c r="G327" s="165" t="s">
        <v>164</v>
      </c>
      <c r="H327" s="166">
        <v>211.221</v>
      </c>
      <c r="I327" s="167"/>
      <c r="J327" s="168">
        <f t="shared" si="80"/>
        <v>0</v>
      </c>
      <c r="K327" s="169"/>
      <c r="L327" s="170"/>
      <c r="M327" s="171" t="s">
        <v>1</v>
      </c>
      <c r="N327" s="172" t="s">
        <v>40</v>
      </c>
      <c r="O327" s="58"/>
      <c r="P327" s="158">
        <f t="shared" si="81"/>
        <v>0</v>
      </c>
      <c r="Q327" s="158">
        <v>0</v>
      </c>
      <c r="R327" s="158">
        <f t="shared" si="82"/>
        <v>0</v>
      </c>
      <c r="S327" s="158">
        <v>0</v>
      </c>
      <c r="T327" s="159">
        <f t="shared" si="83"/>
        <v>0</v>
      </c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R327" s="160" t="s">
        <v>232</v>
      </c>
      <c r="AT327" s="160" t="s">
        <v>193</v>
      </c>
      <c r="AU327" s="160" t="s">
        <v>166</v>
      </c>
      <c r="AY327" s="14" t="s">
        <v>158</v>
      </c>
      <c r="BE327" s="161">
        <f t="shared" si="84"/>
        <v>0</v>
      </c>
      <c r="BF327" s="161">
        <f t="shared" si="85"/>
        <v>0</v>
      </c>
      <c r="BG327" s="161">
        <f t="shared" si="86"/>
        <v>0</v>
      </c>
      <c r="BH327" s="161">
        <f t="shared" si="87"/>
        <v>0</v>
      </c>
      <c r="BI327" s="161">
        <f t="shared" si="88"/>
        <v>0</v>
      </c>
      <c r="BJ327" s="14" t="s">
        <v>166</v>
      </c>
      <c r="BK327" s="161">
        <f t="shared" si="89"/>
        <v>0</v>
      </c>
      <c r="BL327" s="14" t="s">
        <v>205</v>
      </c>
      <c r="BM327" s="160" t="s">
        <v>802</v>
      </c>
    </row>
    <row r="328" spans="1:65" s="2" customFormat="1" ht="24.2" customHeight="1">
      <c r="A328" s="29"/>
      <c r="B328" s="147"/>
      <c r="C328" s="148" t="s">
        <v>468</v>
      </c>
      <c r="D328" s="148" t="s">
        <v>161</v>
      </c>
      <c r="E328" s="149" t="s">
        <v>803</v>
      </c>
      <c r="F328" s="150" t="s">
        <v>804</v>
      </c>
      <c r="G328" s="151" t="s">
        <v>176</v>
      </c>
      <c r="H328" s="152">
        <v>1.1779999999999999</v>
      </c>
      <c r="I328" s="153"/>
      <c r="J328" s="154">
        <f t="shared" si="80"/>
        <v>0</v>
      </c>
      <c r="K328" s="155"/>
      <c r="L328" s="30"/>
      <c r="M328" s="156" t="s">
        <v>1</v>
      </c>
      <c r="N328" s="157" t="s">
        <v>40</v>
      </c>
      <c r="O328" s="58"/>
      <c r="P328" s="158">
        <f t="shared" si="81"/>
        <v>0</v>
      </c>
      <c r="Q328" s="158">
        <v>0</v>
      </c>
      <c r="R328" s="158">
        <f t="shared" si="82"/>
        <v>0</v>
      </c>
      <c r="S328" s="158">
        <v>0</v>
      </c>
      <c r="T328" s="159">
        <f t="shared" si="83"/>
        <v>0</v>
      </c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R328" s="160" t="s">
        <v>205</v>
      </c>
      <c r="AT328" s="160" t="s">
        <v>161</v>
      </c>
      <c r="AU328" s="160" t="s">
        <v>166</v>
      </c>
      <c r="AY328" s="14" t="s">
        <v>158</v>
      </c>
      <c r="BE328" s="161">
        <f t="shared" si="84"/>
        <v>0</v>
      </c>
      <c r="BF328" s="161">
        <f t="shared" si="85"/>
        <v>0</v>
      </c>
      <c r="BG328" s="161">
        <f t="shared" si="86"/>
        <v>0</v>
      </c>
      <c r="BH328" s="161">
        <f t="shared" si="87"/>
        <v>0</v>
      </c>
      <c r="BI328" s="161">
        <f t="shared" si="88"/>
        <v>0</v>
      </c>
      <c r="BJ328" s="14" t="s">
        <v>166</v>
      </c>
      <c r="BK328" s="161">
        <f t="shared" si="89"/>
        <v>0</v>
      </c>
      <c r="BL328" s="14" t="s">
        <v>205</v>
      </c>
      <c r="BM328" s="160" t="s">
        <v>805</v>
      </c>
    </row>
    <row r="329" spans="1:65" s="12" customFormat="1" ht="22.9" customHeight="1">
      <c r="B329" s="134"/>
      <c r="D329" s="135" t="s">
        <v>73</v>
      </c>
      <c r="E329" s="145" t="s">
        <v>806</v>
      </c>
      <c r="F329" s="145" t="s">
        <v>807</v>
      </c>
      <c r="I329" s="137"/>
      <c r="J329" s="146">
        <f>BK329</f>
        <v>0</v>
      </c>
      <c r="L329" s="134"/>
      <c r="M329" s="139"/>
      <c r="N329" s="140"/>
      <c r="O329" s="140"/>
      <c r="P329" s="141">
        <f>P330</f>
        <v>0</v>
      </c>
      <c r="Q329" s="140"/>
      <c r="R329" s="141">
        <f>R330</f>
        <v>0</v>
      </c>
      <c r="S329" s="140"/>
      <c r="T329" s="142">
        <f>T330</f>
        <v>0</v>
      </c>
      <c r="AR329" s="135" t="s">
        <v>166</v>
      </c>
      <c r="AT329" s="143" t="s">
        <v>73</v>
      </c>
      <c r="AU329" s="143" t="s">
        <v>82</v>
      </c>
      <c r="AY329" s="135" t="s">
        <v>158</v>
      </c>
      <c r="BK329" s="144">
        <f>BK330</f>
        <v>0</v>
      </c>
    </row>
    <row r="330" spans="1:65" s="2" customFormat="1" ht="16.5" customHeight="1">
      <c r="A330" s="29"/>
      <c r="B330" s="147"/>
      <c r="C330" s="148" t="s">
        <v>808</v>
      </c>
      <c r="D330" s="148" t="s">
        <v>161</v>
      </c>
      <c r="E330" s="149" t="s">
        <v>809</v>
      </c>
      <c r="F330" s="150" t="s">
        <v>810</v>
      </c>
      <c r="G330" s="151" t="s">
        <v>164</v>
      </c>
      <c r="H330" s="152">
        <v>173.05</v>
      </c>
      <c r="I330" s="153"/>
      <c r="J330" s="154">
        <f>ROUND(I330*H330,2)</f>
        <v>0</v>
      </c>
      <c r="K330" s="155"/>
      <c r="L330" s="30"/>
      <c r="M330" s="156" t="s">
        <v>1</v>
      </c>
      <c r="N330" s="157" t="s">
        <v>40</v>
      </c>
      <c r="O330" s="58"/>
      <c r="P330" s="158">
        <f>O330*H330</f>
        <v>0</v>
      </c>
      <c r="Q330" s="158">
        <v>0</v>
      </c>
      <c r="R330" s="158">
        <f>Q330*H330</f>
        <v>0</v>
      </c>
      <c r="S330" s="158">
        <v>0</v>
      </c>
      <c r="T330" s="159">
        <f>S330*H330</f>
        <v>0</v>
      </c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R330" s="160" t="s">
        <v>205</v>
      </c>
      <c r="AT330" s="160" t="s">
        <v>161</v>
      </c>
      <c r="AU330" s="160" t="s">
        <v>166</v>
      </c>
      <c r="AY330" s="14" t="s">
        <v>158</v>
      </c>
      <c r="BE330" s="161">
        <f>IF(N330="základná",J330,0)</f>
        <v>0</v>
      </c>
      <c r="BF330" s="161">
        <f>IF(N330="znížená",J330,0)</f>
        <v>0</v>
      </c>
      <c r="BG330" s="161">
        <f>IF(N330="zákl. prenesená",J330,0)</f>
        <v>0</v>
      </c>
      <c r="BH330" s="161">
        <f>IF(N330="zníž. prenesená",J330,0)</f>
        <v>0</v>
      </c>
      <c r="BI330" s="161">
        <f>IF(N330="nulová",J330,0)</f>
        <v>0</v>
      </c>
      <c r="BJ330" s="14" t="s">
        <v>166</v>
      </c>
      <c r="BK330" s="161">
        <f>ROUND(I330*H330,2)</f>
        <v>0</v>
      </c>
      <c r="BL330" s="14" t="s">
        <v>205</v>
      </c>
      <c r="BM330" s="160" t="s">
        <v>811</v>
      </c>
    </row>
    <row r="331" spans="1:65" s="12" customFormat="1" ht="22.9" customHeight="1">
      <c r="B331" s="134"/>
      <c r="D331" s="135" t="s">
        <v>73</v>
      </c>
      <c r="E331" s="145" t="s">
        <v>812</v>
      </c>
      <c r="F331" s="145" t="s">
        <v>813</v>
      </c>
      <c r="I331" s="137"/>
      <c r="J331" s="146">
        <f>BK331</f>
        <v>0</v>
      </c>
      <c r="L331" s="134"/>
      <c r="M331" s="139"/>
      <c r="N331" s="140"/>
      <c r="O331" s="140"/>
      <c r="P331" s="141">
        <f>SUM(P332:P338)</f>
        <v>0</v>
      </c>
      <c r="Q331" s="140"/>
      <c r="R331" s="141">
        <f>SUM(R332:R338)</f>
        <v>1.2368847200000002</v>
      </c>
      <c r="S331" s="140"/>
      <c r="T331" s="142">
        <f>SUM(T332:T338)</f>
        <v>0</v>
      </c>
      <c r="AR331" s="135" t="s">
        <v>166</v>
      </c>
      <c r="AT331" s="143" t="s">
        <v>73</v>
      </c>
      <c r="AU331" s="143" t="s">
        <v>82</v>
      </c>
      <c r="AY331" s="135" t="s">
        <v>158</v>
      </c>
      <c r="BK331" s="144">
        <f>SUM(BK332:BK338)</f>
        <v>0</v>
      </c>
    </row>
    <row r="332" spans="1:65" s="2" customFormat="1" ht="24.2" customHeight="1">
      <c r="A332" s="29"/>
      <c r="B332" s="147"/>
      <c r="C332" s="148" t="s">
        <v>474</v>
      </c>
      <c r="D332" s="148" t="s">
        <v>161</v>
      </c>
      <c r="E332" s="149" t="s">
        <v>814</v>
      </c>
      <c r="F332" s="150" t="s">
        <v>815</v>
      </c>
      <c r="G332" s="151" t="s">
        <v>288</v>
      </c>
      <c r="H332" s="152">
        <v>17.440000000000001</v>
      </c>
      <c r="I332" s="153"/>
      <c r="J332" s="154">
        <f t="shared" ref="J332:J338" si="90">ROUND(I332*H332,2)</f>
        <v>0</v>
      </c>
      <c r="K332" s="155"/>
      <c r="L332" s="30"/>
      <c r="M332" s="156" t="s">
        <v>1</v>
      </c>
      <c r="N332" s="157" t="s">
        <v>40</v>
      </c>
      <c r="O332" s="58"/>
      <c r="P332" s="158">
        <f t="shared" ref="P332:P338" si="91">O332*H332</f>
        <v>0</v>
      </c>
      <c r="Q332" s="158">
        <v>0</v>
      </c>
      <c r="R332" s="158">
        <f t="shared" ref="R332:R338" si="92">Q332*H332</f>
        <v>0</v>
      </c>
      <c r="S332" s="158">
        <v>0</v>
      </c>
      <c r="T332" s="159">
        <f t="shared" ref="T332:T338" si="93">S332*H332</f>
        <v>0</v>
      </c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R332" s="160" t="s">
        <v>205</v>
      </c>
      <c r="AT332" s="160" t="s">
        <v>161</v>
      </c>
      <c r="AU332" s="160" t="s">
        <v>166</v>
      </c>
      <c r="AY332" s="14" t="s">
        <v>158</v>
      </c>
      <c r="BE332" s="161">
        <f t="shared" ref="BE332:BE338" si="94">IF(N332="základná",J332,0)</f>
        <v>0</v>
      </c>
      <c r="BF332" s="161">
        <f t="shared" ref="BF332:BF338" si="95">IF(N332="znížená",J332,0)</f>
        <v>0</v>
      </c>
      <c r="BG332" s="161">
        <f t="shared" ref="BG332:BG338" si="96">IF(N332="zákl. prenesená",J332,0)</f>
        <v>0</v>
      </c>
      <c r="BH332" s="161">
        <f t="shared" ref="BH332:BH338" si="97">IF(N332="zníž. prenesená",J332,0)</f>
        <v>0</v>
      </c>
      <c r="BI332" s="161">
        <f t="shared" ref="BI332:BI338" si="98">IF(N332="nulová",J332,0)</f>
        <v>0</v>
      </c>
      <c r="BJ332" s="14" t="s">
        <v>166</v>
      </c>
      <c r="BK332" s="161">
        <f t="shared" ref="BK332:BK338" si="99">ROUND(I332*H332,2)</f>
        <v>0</v>
      </c>
      <c r="BL332" s="14" t="s">
        <v>205</v>
      </c>
      <c r="BM332" s="160" t="s">
        <v>816</v>
      </c>
    </row>
    <row r="333" spans="1:65" s="2" customFormat="1" ht="24.2" customHeight="1">
      <c r="A333" s="29"/>
      <c r="B333" s="147"/>
      <c r="C333" s="148" t="s">
        <v>817</v>
      </c>
      <c r="D333" s="148" t="s">
        <v>161</v>
      </c>
      <c r="E333" s="149" t="s">
        <v>818</v>
      </c>
      <c r="F333" s="150" t="s">
        <v>819</v>
      </c>
      <c r="G333" s="151" t="s">
        <v>288</v>
      </c>
      <c r="H333" s="152">
        <v>150.036</v>
      </c>
      <c r="I333" s="153"/>
      <c r="J333" s="154">
        <f t="shared" si="90"/>
        <v>0</v>
      </c>
      <c r="K333" s="155"/>
      <c r="L333" s="30"/>
      <c r="M333" s="156" t="s">
        <v>1</v>
      </c>
      <c r="N333" s="157" t="s">
        <v>40</v>
      </c>
      <c r="O333" s="58"/>
      <c r="P333" s="158">
        <f t="shared" si="91"/>
        <v>0</v>
      </c>
      <c r="Q333" s="158">
        <v>2.0000000000000002E-5</v>
      </c>
      <c r="R333" s="158">
        <f t="shared" si="92"/>
        <v>3.0007200000000001E-3</v>
      </c>
      <c r="S333" s="158">
        <v>0</v>
      </c>
      <c r="T333" s="159">
        <f t="shared" si="93"/>
        <v>0</v>
      </c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R333" s="160" t="s">
        <v>205</v>
      </c>
      <c r="AT333" s="160" t="s">
        <v>161</v>
      </c>
      <c r="AU333" s="160" t="s">
        <v>166</v>
      </c>
      <c r="AY333" s="14" t="s">
        <v>158</v>
      </c>
      <c r="BE333" s="161">
        <f t="shared" si="94"/>
        <v>0</v>
      </c>
      <c r="BF333" s="161">
        <f t="shared" si="95"/>
        <v>0</v>
      </c>
      <c r="BG333" s="161">
        <f t="shared" si="96"/>
        <v>0</v>
      </c>
      <c r="BH333" s="161">
        <f t="shared" si="97"/>
        <v>0</v>
      </c>
      <c r="BI333" s="161">
        <f t="shared" si="98"/>
        <v>0</v>
      </c>
      <c r="BJ333" s="14" t="s">
        <v>166</v>
      </c>
      <c r="BK333" s="161">
        <f t="shared" si="99"/>
        <v>0</v>
      </c>
      <c r="BL333" s="14" t="s">
        <v>205</v>
      </c>
      <c r="BM333" s="160" t="s">
        <v>820</v>
      </c>
    </row>
    <row r="334" spans="1:65" s="2" customFormat="1" ht="16.5" customHeight="1">
      <c r="A334" s="29"/>
      <c r="B334" s="147"/>
      <c r="C334" s="162" t="s">
        <v>477</v>
      </c>
      <c r="D334" s="162" t="s">
        <v>193</v>
      </c>
      <c r="E334" s="163" t="s">
        <v>821</v>
      </c>
      <c r="F334" s="164" t="s">
        <v>822</v>
      </c>
      <c r="G334" s="165" t="s">
        <v>193</v>
      </c>
      <c r="H334" s="166">
        <v>154.53100000000001</v>
      </c>
      <c r="I334" s="167"/>
      <c r="J334" s="168">
        <f t="shared" si="90"/>
        <v>0</v>
      </c>
      <c r="K334" s="169"/>
      <c r="L334" s="170"/>
      <c r="M334" s="171" t="s">
        <v>1</v>
      </c>
      <c r="N334" s="172" t="s">
        <v>40</v>
      </c>
      <c r="O334" s="58"/>
      <c r="P334" s="158">
        <f t="shared" si="91"/>
        <v>0</v>
      </c>
      <c r="Q334" s="158">
        <v>0</v>
      </c>
      <c r="R334" s="158">
        <f t="shared" si="92"/>
        <v>0</v>
      </c>
      <c r="S334" s="158">
        <v>0</v>
      </c>
      <c r="T334" s="159">
        <f t="shared" si="93"/>
        <v>0</v>
      </c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R334" s="160" t="s">
        <v>232</v>
      </c>
      <c r="AT334" s="160" t="s">
        <v>193</v>
      </c>
      <c r="AU334" s="160" t="s">
        <v>166</v>
      </c>
      <c r="AY334" s="14" t="s">
        <v>158</v>
      </c>
      <c r="BE334" s="161">
        <f t="shared" si="94"/>
        <v>0</v>
      </c>
      <c r="BF334" s="161">
        <f t="shared" si="95"/>
        <v>0</v>
      </c>
      <c r="BG334" s="161">
        <f t="shared" si="96"/>
        <v>0</v>
      </c>
      <c r="BH334" s="161">
        <f t="shared" si="97"/>
        <v>0</v>
      </c>
      <c r="BI334" s="161">
        <f t="shared" si="98"/>
        <v>0</v>
      </c>
      <c r="BJ334" s="14" t="s">
        <v>166</v>
      </c>
      <c r="BK334" s="161">
        <f t="shared" si="99"/>
        <v>0</v>
      </c>
      <c r="BL334" s="14" t="s">
        <v>205</v>
      </c>
      <c r="BM334" s="160" t="s">
        <v>823</v>
      </c>
    </row>
    <row r="335" spans="1:65" s="2" customFormat="1" ht="16.5" customHeight="1">
      <c r="A335" s="29"/>
      <c r="B335" s="147"/>
      <c r="C335" s="148" t="s">
        <v>824</v>
      </c>
      <c r="D335" s="148" t="s">
        <v>161</v>
      </c>
      <c r="E335" s="149" t="s">
        <v>825</v>
      </c>
      <c r="F335" s="150" t="s">
        <v>826</v>
      </c>
      <c r="G335" s="151" t="s">
        <v>164</v>
      </c>
      <c r="H335" s="152">
        <v>165.4</v>
      </c>
      <c r="I335" s="153"/>
      <c r="J335" s="154">
        <f t="shared" si="90"/>
        <v>0</v>
      </c>
      <c r="K335" s="155"/>
      <c r="L335" s="30"/>
      <c r="M335" s="156" t="s">
        <v>1</v>
      </c>
      <c r="N335" s="157" t="s">
        <v>40</v>
      </c>
      <c r="O335" s="58"/>
      <c r="P335" s="158">
        <f t="shared" si="91"/>
        <v>0</v>
      </c>
      <c r="Q335" s="158">
        <v>3.6000000000000002E-4</v>
      </c>
      <c r="R335" s="158">
        <f t="shared" si="92"/>
        <v>5.9544000000000007E-2</v>
      </c>
      <c r="S335" s="158">
        <v>0</v>
      </c>
      <c r="T335" s="159">
        <f t="shared" si="93"/>
        <v>0</v>
      </c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R335" s="160" t="s">
        <v>205</v>
      </c>
      <c r="AT335" s="160" t="s">
        <v>161</v>
      </c>
      <c r="AU335" s="160" t="s">
        <v>166</v>
      </c>
      <c r="AY335" s="14" t="s">
        <v>158</v>
      </c>
      <c r="BE335" s="161">
        <f t="shared" si="94"/>
        <v>0</v>
      </c>
      <c r="BF335" s="161">
        <f t="shared" si="95"/>
        <v>0</v>
      </c>
      <c r="BG335" s="161">
        <f t="shared" si="96"/>
        <v>0</v>
      </c>
      <c r="BH335" s="161">
        <f t="shared" si="97"/>
        <v>0</v>
      </c>
      <c r="BI335" s="161">
        <f t="shared" si="98"/>
        <v>0</v>
      </c>
      <c r="BJ335" s="14" t="s">
        <v>166</v>
      </c>
      <c r="BK335" s="161">
        <f t="shared" si="99"/>
        <v>0</v>
      </c>
      <c r="BL335" s="14" t="s">
        <v>205</v>
      </c>
      <c r="BM335" s="160" t="s">
        <v>827</v>
      </c>
    </row>
    <row r="336" spans="1:65" s="2" customFormat="1" ht="16.5" customHeight="1">
      <c r="A336" s="29"/>
      <c r="B336" s="147"/>
      <c r="C336" s="162" t="s">
        <v>483</v>
      </c>
      <c r="D336" s="162" t="s">
        <v>193</v>
      </c>
      <c r="E336" s="163" t="s">
        <v>828</v>
      </c>
      <c r="F336" s="164" t="s">
        <v>829</v>
      </c>
      <c r="G336" s="165" t="s">
        <v>164</v>
      </c>
      <c r="H336" s="166">
        <v>170.36199999999999</v>
      </c>
      <c r="I336" s="167"/>
      <c r="J336" s="168">
        <f t="shared" si="90"/>
        <v>0</v>
      </c>
      <c r="K336" s="169"/>
      <c r="L336" s="170"/>
      <c r="M336" s="171" t="s">
        <v>1</v>
      </c>
      <c r="N336" s="172" t="s">
        <v>40</v>
      </c>
      <c r="O336" s="58"/>
      <c r="P336" s="158">
        <f t="shared" si="91"/>
        <v>0</v>
      </c>
      <c r="Q336" s="158">
        <v>0</v>
      </c>
      <c r="R336" s="158">
        <f t="shared" si="92"/>
        <v>0</v>
      </c>
      <c r="S336" s="158">
        <v>0</v>
      </c>
      <c r="T336" s="159">
        <f t="shared" si="93"/>
        <v>0</v>
      </c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R336" s="160" t="s">
        <v>232</v>
      </c>
      <c r="AT336" s="160" t="s">
        <v>193</v>
      </c>
      <c r="AU336" s="160" t="s">
        <v>166</v>
      </c>
      <c r="AY336" s="14" t="s">
        <v>158</v>
      </c>
      <c r="BE336" s="161">
        <f t="shared" si="94"/>
        <v>0</v>
      </c>
      <c r="BF336" s="161">
        <f t="shared" si="95"/>
        <v>0</v>
      </c>
      <c r="BG336" s="161">
        <f t="shared" si="96"/>
        <v>0</v>
      </c>
      <c r="BH336" s="161">
        <f t="shared" si="97"/>
        <v>0</v>
      </c>
      <c r="BI336" s="161">
        <f t="shared" si="98"/>
        <v>0</v>
      </c>
      <c r="BJ336" s="14" t="s">
        <v>166</v>
      </c>
      <c r="BK336" s="161">
        <f t="shared" si="99"/>
        <v>0</v>
      </c>
      <c r="BL336" s="14" t="s">
        <v>205</v>
      </c>
      <c r="BM336" s="160" t="s">
        <v>830</v>
      </c>
    </row>
    <row r="337" spans="1:65" s="2" customFormat="1" ht="24.2" customHeight="1">
      <c r="A337" s="29"/>
      <c r="B337" s="147"/>
      <c r="C337" s="148" t="s">
        <v>831</v>
      </c>
      <c r="D337" s="148" t="s">
        <v>161</v>
      </c>
      <c r="E337" s="149" t="s">
        <v>832</v>
      </c>
      <c r="F337" s="150" t="s">
        <v>833</v>
      </c>
      <c r="G337" s="151" t="s">
        <v>164</v>
      </c>
      <c r="H337" s="152">
        <v>165.4</v>
      </c>
      <c r="I337" s="153"/>
      <c r="J337" s="154">
        <f t="shared" si="90"/>
        <v>0</v>
      </c>
      <c r="K337" s="155"/>
      <c r="L337" s="30"/>
      <c r="M337" s="156" t="s">
        <v>1</v>
      </c>
      <c r="N337" s="157" t="s">
        <v>40</v>
      </c>
      <c r="O337" s="58"/>
      <c r="P337" s="158">
        <f t="shared" si="91"/>
        <v>0</v>
      </c>
      <c r="Q337" s="158">
        <v>7.1000000000000004E-3</v>
      </c>
      <c r="R337" s="158">
        <f t="shared" si="92"/>
        <v>1.1743400000000002</v>
      </c>
      <c r="S337" s="158">
        <v>0</v>
      </c>
      <c r="T337" s="159">
        <f t="shared" si="93"/>
        <v>0</v>
      </c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R337" s="160" t="s">
        <v>205</v>
      </c>
      <c r="AT337" s="160" t="s">
        <v>161</v>
      </c>
      <c r="AU337" s="160" t="s">
        <v>166</v>
      </c>
      <c r="AY337" s="14" t="s">
        <v>158</v>
      </c>
      <c r="BE337" s="161">
        <f t="shared" si="94"/>
        <v>0</v>
      </c>
      <c r="BF337" s="161">
        <f t="shared" si="95"/>
        <v>0</v>
      </c>
      <c r="BG337" s="161">
        <f t="shared" si="96"/>
        <v>0</v>
      </c>
      <c r="BH337" s="161">
        <f t="shared" si="97"/>
        <v>0</v>
      </c>
      <c r="BI337" s="161">
        <f t="shared" si="98"/>
        <v>0</v>
      </c>
      <c r="BJ337" s="14" t="s">
        <v>166</v>
      </c>
      <c r="BK337" s="161">
        <f t="shared" si="99"/>
        <v>0</v>
      </c>
      <c r="BL337" s="14" t="s">
        <v>205</v>
      </c>
      <c r="BM337" s="160" t="s">
        <v>834</v>
      </c>
    </row>
    <row r="338" spans="1:65" s="2" customFormat="1" ht="24.2" customHeight="1">
      <c r="A338" s="29"/>
      <c r="B338" s="147"/>
      <c r="C338" s="148" t="s">
        <v>486</v>
      </c>
      <c r="D338" s="148" t="s">
        <v>161</v>
      </c>
      <c r="E338" s="149" t="s">
        <v>835</v>
      </c>
      <c r="F338" s="150" t="s">
        <v>836</v>
      </c>
      <c r="G338" s="151" t="s">
        <v>176</v>
      </c>
      <c r="H338" s="152">
        <v>1.2370000000000001</v>
      </c>
      <c r="I338" s="153"/>
      <c r="J338" s="154">
        <f t="shared" si="90"/>
        <v>0</v>
      </c>
      <c r="K338" s="155"/>
      <c r="L338" s="30"/>
      <c r="M338" s="156" t="s">
        <v>1</v>
      </c>
      <c r="N338" s="157" t="s">
        <v>40</v>
      </c>
      <c r="O338" s="58"/>
      <c r="P338" s="158">
        <f t="shared" si="91"/>
        <v>0</v>
      </c>
      <c r="Q338" s="158">
        <v>0</v>
      </c>
      <c r="R338" s="158">
        <f t="shared" si="92"/>
        <v>0</v>
      </c>
      <c r="S338" s="158">
        <v>0</v>
      </c>
      <c r="T338" s="159">
        <f t="shared" si="93"/>
        <v>0</v>
      </c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R338" s="160" t="s">
        <v>205</v>
      </c>
      <c r="AT338" s="160" t="s">
        <v>161</v>
      </c>
      <c r="AU338" s="160" t="s">
        <v>166</v>
      </c>
      <c r="AY338" s="14" t="s">
        <v>158</v>
      </c>
      <c r="BE338" s="161">
        <f t="shared" si="94"/>
        <v>0</v>
      </c>
      <c r="BF338" s="161">
        <f t="shared" si="95"/>
        <v>0</v>
      </c>
      <c r="BG338" s="161">
        <f t="shared" si="96"/>
        <v>0</v>
      </c>
      <c r="BH338" s="161">
        <f t="shared" si="97"/>
        <v>0</v>
      </c>
      <c r="BI338" s="161">
        <f t="shared" si="98"/>
        <v>0</v>
      </c>
      <c r="BJ338" s="14" t="s">
        <v>166</v>
      </c>
      <c r="BK338" s="161">
        <f t="shared" si="99"/>
        <v>0</v>
      </c>
      <c r="BL338" s="14" t="s">
        <v>205</v>
      </c>
      <c r="BM338" s="160" t="s">
        <v>837</v>
      </c>
    </row>
    <row r="339" spans="1:65" s="12" customFormat="1" ht="22.9" customHeight="1">
      <c r="B339" s="134"/>
      <c r="D339" s="135" t="s">
        <v>73</v>
      </c>
      <c r="E339" s="145" t="s">
        <v>838</v>
      </c>
      <c r="F339" s="145" t="s">
        <v>839</v>
      </c>
      <c r="I339" s="137"/>
      <c r="J339" s="146">
        <f>BK339</f>
        <v>0</v>
      </c>
      <c r="L339" s="134"/>
      <c r="M339" s="139"/>
      <c r="N339" s="140"/>
      <c r="O339" s="140"/>
      <c r="P339" s="141">
        <f>SUM(P340:P342)</f>
        <v>0</v>
      </c>
      <c r="Q339" s="140"/>
      <c r="R339" s="141">
        <f>SUM(R340:R342)</f>
        <v>2.9741022500000001</v>
      </c>
      <c r="S339" s="140"/>
      <c r="T339" s="142">
        <f>SUM(T340:T342)</f>
        <v>0</v>
      </c>
      <c r="AR339" s="135" t="s">
        <v>166</v>
      </c>
      <c r="AT339" s="143" t="s">
        <v>73</v>
      </c>
      <c r="AU339" s="143" t="s">
        <v>82</v>
      </c>
      <c r="AY339" s="135" t="s">
        <v>158</v>
      </c>
      <c r="BK339" s="144">
        <f>SUM(BK340:BK342)</f>
        <v>0</v>
      </c>
    </row>
    <row r="340" spans="1:65" s="2" customFormat="1" ht="33" customHeight="1">
      <c r="A340" s="29"/>
      <c r="B340" s="147"/>
      <c r="C340" s="148" t="s">
        <v>840</v>
      </c>
      <c r="D340" s="148" t="s">
        <v>161</v>
      </c>
      <c r="E340" s="149" t="s">
        <v>841</v>
      </c>
      <c r="F340" s="150" t="s">
        <v>842</v>
      </c>
      <c r="G340" s="151" t="s">
        <v>164</v>
      </c>
      <c r="H340" s="152">
        <v>134.57499999999999</v>
      </c>
      <c r="I340" s="153"/>
      <c r="J340" s="154">
        <f>ROUND(I340*H340,2)</f>
        <v>0</v>
      </c>
      <c r="K340" s="155"/>
      <c r="L340" s="30"/>
      <c r="M340" s="156" t="s">
        <v>1</v>
      </c>
      <c r="N340" s="157" t="s">
        <v>40</v>
      </c>
      <c r="O340" s="58"/>
      <c r="P340" s="158">
        <f>O340*H340</f>
        <v>0</v>
      </c>
      <c r="Q340" s="158">
        <v>4.6999999999999999E-4</v>
      </c>
      <c r="R340" s="158">
        <f>Q340*H340</f>
        <v>6.3250249999999994E-2</v>
      </c>
      <c r="S340" s="158">
        <v>0</v>
      </c>
      <c r="T340" s="159">
        <f>S340*H340</f>
        <v>0</v>
      </c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R340" s="160" t="s">
        <v>205</v>
      </c>
      <c r="AT340" s="160" t="s">
        <v>161</v>
      </c>
      <c r="AU340" s="160" t="s">
        <v>166</v>
      </c>
      <c r="AY340" s="14" t="s">
        <v>158</v>
      </c>
      <c r="BE340" s="161">
        <f>IF(N340="základná",J340,0)</f>
        <v>0</v>
      </c>
      <c r="BF340" s="161">
        <f>IF(N340="znížená",J340,0)</f>
        <v>0</v>
      </c>
      <c r="BG340" s="161">
        <f>IF(N340="zákl. prenesená",J340,0)</f>
        <v>0</v>
      </c>
      <c r="BH340" s="161">
        <f>IF(N340="zníž. prenesená",J340,0)</f>
        <v>0</v>
      </c>
      <c r="BI340" s="161">
        <f>IF(N340="nulová",J340,0)</f>
        <v>0</v>
      </c>
      <c r="BJ340" s="14" t="s">
        <v>166</v>
      </c>
      <c r="BK340" s="161">
        <f>ROUND(I340*H340,2)</f>
        <v>0</v>
      </c>
      <c r="BL340" s="14" t="s">
        <v>205</v>
      </c>
      <c r="BM340" s="160" t="s">
        <v>843</v>
      </c>
    </row>
    <row r="341" spans="1:65" s="2" customFormat="1" ht="16.5" customHeight="1">
      <c r="A341" s="29"/>
      <c r="B341" s="147"/>
      <c r="C341" s="162" t="s">
        <v>492</v>
      </c>
      <c r="D341" s="162" t="s">
        <v>193</v>
      </c>
      <c r="E341" s="163" t="s">
        <v>844</v>
      </c>
      <c r="F341" s="164" t="s">
        <v>845</v>
      </c>
      <c r="G341" s="165" t="s">
        <v>164</v>
      </c>
      <c r="H341" s="166">
        <v>138.61199999999999</v>
      </c>
      <c r="I341" s="167"/>
      <c r="J341" s="168">
        <f>ROUND(I341*H341,2)</f>
        <v>0</v>
      </c>
      <c r="K341" s="169"/>
      <c r="L341" s="170"/>
      <c r="M341" s="171" t="s">
        <v>1</v>
      </c>
      <c r="N341" s="172" t="s">
        <v>40</v>
      </c>
      <c r="O341" s="58"/>
      <c r="P341" s="158">
        <f>O341*H341</f>
        <v>0</v>
      </c>
      <c r="Q341" s="158">
        <v>2.1000000000000001E-2</v>
      </c>
      <c r="R341" s="158">
        <f>Q341*H341</f>
        <v>2.9108520000000002</v>
      </c>
      <c r="S341" s="158">
        <v>0</v>
      </c>
      <c r="T341" s="159">
        <f>S341*H341</f>
        <v>0</v>
      </c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R341" s="160" t="s">
        <v>232</v>
      </c>
      <c r="AT341" s="160" t="s">
        <v>193</v>
      </c>
      <c r="AU341" s="160" t="s">
        <v>166</v>
      </c>
      <c r="AY341" s="14" t="s">
        <v>158</v>
      </c>
      <c r="BE341" s="161">
        <f>IF(N341="základná",J341,0)</f>
        <v>0</v>
      </c>
      <c r="BF341" s="161">
        <f>IF(N341="znížená",J341,0)</f>
        <v>0</v>
      </c>
      <c r="BG341" s="161">
        <f>IF(N341="zákl. prenesená",J341,0)</f>
        <v>0</v>
      </c>
      <c r="BH341" s="161">
        <f>IF(N341="zníž. prenesená",J341,0)</f>
        <v>0</v>
      </c>
      <c r="BI341" s="161">
        <f>IF(N341="nulová",J341,0)</f>
        <v>0</v>
      </c>
      <c r="BJ341" s="14" t="s">
        <v>166</v>
      </c>
      <c r="BK341" s="161">
        <f>ROUND(I341*H341,2)</f>
        <v>0</v>
      </c>
      <c r="BL341" s="14" t="s">
        <v>205</v>
      </c>
      <c r="BM341" s="160" t="s">
        <v>846</v>
      </c>
    </row>
    <row r="342" spans="1:65" s="2" customFormat="1" ht="24.2" customHeight="1">
      <c r="A342" s="29"/>
      <c r="B342" s="147"/>
      <c r="C342" s="148" t="s">
        <v>847</v>
      </c>
      <c r="D342" s="148" t="s">
        <v>161</v>
      </c>
      <c r="E342" s="149" t="s">
        <v>848</v>
      </c>
      <c r="F342" s="150" t="s">
        <v>849</v>
      </c>
      <c r="G342" s="151" t="s">
        <v>176</v>
      </c>
      <c r="H342" s="152">
        <v>2.9740000000000002</v>
      </c>
      <c r="I342" s="153"/>
      <c r="J342" s="154">
        <f>ROUND(I342*H342,2)</f>
        <v>0</v>
      </c>
      <c r="K342" s="155"/>
      <c r="L342" s="30"/>
      <c r="M342" s="156" t="s">
        <v>1</v>
      </c>
      <c r="N342" s="157" t="s">
        <v>40</v>
      </c>
      <c r="O342" s="58"/>
      <c r="P342" s="158">
        <f>O342*H342</f>
        <v>0</v>
      </c>
      <c r="Q342" s="158">
        <v>0</v>
      </c>
      <c r="R342" s="158">
        <f>Q342*H342</f>
        <v>0</v>
      </c>
      <c r="S342" s="158">
        <v>0</v>
      </c>
      <c r="T342" s="159">
        <f>S342*H342</f>
        <v>0</v>
      </c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R342" s="160" t="s">
        <v>205</v>
      </c>
      <c r="AT342" s="160" t="s">
        <v>161</v>
      </c>
      <c r="AU342" s="160" t="s">
        <v>166</v>
      </c>
      <c r="AY342" s="14" t="s">
        <v>158</v>
      </c>
      <c r="BE342" s="161">
        <f>IF(N342="základná",J342,0)</f>
        <v>0</v>
      </c>
      <c r="BF342" s="161">
        <f>IF(N342="znížená",J342,0)</f>
        <v>0</v>
      </c>
      <c r="BG342" s="161">
        <f>IF(N342="zákl. prenesená",J342,0)</f>
        <v>0</v>
      </c>
      <c r="BH342" s="161">
        <f>IF(N342="zníž. prenesená",J342,0)</f>
        <v>0</v>
      </c>
      <c r="BI342" s="161">
        <f>IF(N342="nulová",J342,0)</f>
        <v>0</v>
      </c>
      <c r="BJ342" s="14" t="s">
        <v>166</v>
      </c>
      <c r="BK342" s="161">
        <f>ROUND(I342*H342,2)</f>
        <v>0</v>
      </c>
      <c r="BL342" s="14" t="s">
        <v>205</v>
      </c>
      <c r="BM342" s="160" t="s">
        <v>850</v>
      </c>
    </row>
    <row r="343" spans="1:65" s="12" customFormat="1" ht="22.9" customHeight="1">
      <c r="B343" s="134"/>
      <c r="D343" s="135" t="s">
        <v>73</v>
      </c>
      <c r="E343" s="145" t="s">
        <v>851</v>
      </c>
      <c r="F343" s="145" t="s">
        <v>852</v>
      </c>
      <c r="I343" s="137"/>
      <c r="J343" s="146">
        <f>BK343</f>
        <v>0</v>
      </c>
      <c r="L343" s="134"/>
      <c r="M343" s="139"/>
      <c r="N343" s="140"/>
      <c r="O343" s="140"/>
      <c r="P343" s="141">
        <f>P344</f>
        <v>0</v>
      </c>
      <c r="Q343" s="140"/>
      <c r="R343" s="141">
        <f>R344</f>
        <v>5.4492800000000008E-3</v>
      </c>
      <c r="S343" s="140"/>
      <c r="T343" s="142">
        <f>T344</f>
        <v>0</v>
      </c>
      <c r="AR343" s="135" t="s">
        <v>166</v>
      </c>
      <c r="AT343" s="143" t="s">
        <v>73</v>
      </c>
      <c r="AU343" s="143" t="s">
        <v>82</v>
      </c>
      <c r="AY343" s="135" t="s">
        <v>158</v>
      </c>
      <c r="BK343" s="144">
        <f>BK344</f>
        <v>0</v>
      </c>
    </row>
    <row r="344" spans="1:65" s="2" customFormat="1" ht="21.75" customHeight="1">
      <c r="A344" s="29"/>
      <c r="B344" s="147"/>
      <c r="C344" s="148" t="s">
        <v>498</v>
      </c>
      <c r="D344" s="148" t="s">
        <v>161</v>
      </c>
      <c r="E344" s="149" t="s">
        <v>853</v>
      </c>
      <c r="F344" s="150" t="s">
        <v>854</v>
      </c>
      <c r="G344" s="151" t="s">
        <v>164</v>
      </c>
      <c r="H344" s="152">
        <v>17.029</v>
      </c>
      <c r="I344" s="153"/>
      <c r="J344" s="154">
        <f>ROUND(I344*H344,2)</f>
        <v>0</v>
      </c>
      <c r="K344" s="155"/>
      <c r="L344" s="30"/>
      <c r="M344" s="156" t="s">
        <v>1</v>
      </c>
      <c r="N344" s="157" t="s">
        <v>40</v>
      </c>
      <c r="O344" s="58"/>
      <c r="P344" s="158">
        <f>O344*H344</f>
        <v>0</v>
      </c>
      <c r="Q344" s="158">
        <v>3.2000000000000003E-4</v>
      </c>
      <c r="R344" s="158">
        <f>Q344*H344</f>
        <v>5.4492800000000008E-3</v>
      </c>
      <c r="S344" s="158">
        <v>0</v>
      </c>
      <c r="T344" s="159">
        <f>S344*H344</f>
        <v>0</v>
      </c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R344" s="160" t="s">
        <v>205</v>
      </c>
      <c r="AT344" s="160" t="s">
        <v>161</v>
      </c>
      <c r="AU344" s="160" t="s">
        <v>166</v>
      </c>
      <c r="AY344" s="14" t="s">
        <v>158</v>
      </c>
      <c r="BE344" s="161">
        <f>IF(N344="základná",J344,0)</f>
        <v>0</v>
      </c>
      <c r="BF344" s="161">
        <f>IF(N344="znížená",J344,0)</f>
        <v>0</v>
      </c>
      <c r="BG344" s="161">
        <f>IF(N344="zákl. prenesená",J344,0)</f>
        <v>0</v>
      </c>
      <c r="BH344" s="161">
        <f>IF(N344="zníž. prenesená",J344,0)</f>
        <v>0</v>
      </c>
      <c r="BI344" s="161">
        <f>IF(N344="nulová",J344,0)</f>
        <v>0</v>
      </c>
      <c r="BJ344" s="14" t="s">
        <v>166</v>
      </c>
      <c r="BK344" s="161">
        <f>ROUND(I344*H344,2)</f>
        <v>0</v>
      </c>
      <c r="BL344" s="14" t="s">
        <v>205</v>
      </c>
      <c r="BM344" s="160" t="s">
        <v>855</v>
      </c>
    </row>
    <row r="345" spans="1:65" s="12" customFormat="1" ht="22.9" customHeight="1">
      <c r="B345" s="134"/>
      <c r="D345" s="135" t="s">
        <v>73</v>
      </c>
      <c r="E345" s="145" t="s">
        <v>856</v>
      </c>
      <c r="F345" s="145" t="s">
        <v>857</v>
      </c>
      <c r="I345" s="137"/>
      <c r="J345" s="146">
        <f>BK345</f>
        <v>0</v>
      </c>
      <c r="L345" s="134"/>
      <c r="M345" s="139"/>
      <c r="N345" s="140"/>
      <c r="O345" s="140"/>
      <c r="P345" s="141">
        <f>SUM(P346:P348)</f>
        <v>0</v>
      </c>
      <c r="Q345" s="140"/>
      <c r="R345" s="141">
        <f>SUM(R346:R348)</f>
        <v>0.38917296000000001</v>
      </c>
      <c r="S345" s="140"/>
      <c r="T345" s="142">
        <f>SUM(T346:T348)</f>
        <v>0</v>
      </c>
      <c r="AR345" s="135" t="s">
        <v>166</v>
      </c>
      <c r="AT345" s="143" t="s">
        <v>73</v>
      </c>
      <c r="AU345" s="143" t="s">
        <v>82</v>
      </c>
      <c r="AY345" s="135" t="s">
        <v>158</v>
      </c>
      <c r="BK345" s="144">
        <f>SUM(BK346:BK348)</f>
        <v>0</v>
      </c>
    </row>
    <row r="346" spans="1:65" s="2" customFormat="1" ht="24.2" customHeight="1">
      <c r="A346" s="29"/>
      <c r="B346" s="147"/>
      <c r="C346" s="148" t="s">
        <v>858</v>
      </c>
      <c r="D346" s="148" t="s">
        <v>161</v>
      </c>
      <c r="E346" s="149" t="s">
        <v>859</v>
      </c>
      <c r="F346" s="150" t="s">
        <v>860</v>
      </c>
      <c r="G346" s="151" t="s">
        <v>164</v>
      </c>
      <c r="H346" s="152">
        <v>1002.276</v>
      </c>
      <c r="I346" s="153"/>
      <c r="J346" s="154">
        <f>ROUND(I346*H346,2)</f>
        <v>0</v>
      </c>
      <c r="K346" s="155"/>
      <c r="L346" s="30"/>
      <c r="M346" s="156" t="s">
        <v>1</v>
      </c>
      <c r="N346" s="157" t="s">
        <v>40</v>
      </c>
      <c r="O346" s="58"/>
      <c r="P346" s="158">
        <f>O346*H346</f>
        <v>0</v>
      </c>
      <c r="Q346" s="158">
        <v>1.8000000000000001E-4</v>
      </c>
      <c r="R346" s="158">
        <f>Q346*H346</f>
        <v>0.18040968000000002</v>
      </c>
      <c r="S346" s="158">
        <v>0</v>
      </c>
      <c r="T346" s="159">
        <f>S346*H346</f>
        <v>0</v>
      </c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R346" s="160" t="s">
        <v>205</v>
      </c>
      <c r="AT346" s="160" t="s">
        <v>161</v>
      </c>
      <c r="AU346" s="160" t="s">
        <v>166</v>
      </c>
      <c r="AY346" s="14" t="s">
        <v>158</v>
      </c>
      <c r="BE346" s="161">
        <f>IF(N346="základná",J346,0)</f>
        <v>0</v>
      </c>
      <c r="BF346" s="161">
        <f>IF(N346="znížená",J346,0)</f>
        <v>0</v>
      </c>
      <c r="BG346" s="161">
        <f>IF(N346="zákl. prenesená",J346,0)</f>
        <v>0</v>
      </c>
      <c r="BH346" s="161">
        <f>IF(N346="zníž. prenesená",J346,0)</f>
        <v>0</v>
      </c>
      <c r="BI346" s="161">
        <f>IF(N346="nulová",J346,0)</f>
        <v>0</v>
      </c>
      <c r="BJ346" s="14" t="s">
        <v>166</v>
      </c>
      <c r="BK346" s="161">
        <f>ROUND(I346*H346,2)</f>
        <v>0</v>
      </c>
      <c r="BL346" s="14" t="s">
        <v>205</v>
      </c>
      <c r="BM346" s="160" t="s">
        <v>861</v>
      </c>
    </row>
    <row r="347" spans="1:65" s="2" customFormat="1" ht="24.2" customHeight="1">
      <c r="A347" s="29"/>
      <c r="B347" s="147"/>
      <c r="C347" s="148" t="s">
        <v>502</v>
      </c>
      <c r="D347" s="148" t="s">
        <v>161</v>
      </c>
      <c r="E347" s="149" t="s">
        <v>862</v>
      </c>
      <c r="F347" s="150" t="s">
        <v>863</v>
      </c>
      <c r="G347" s="151" t="s">
        <v>164</v>
      </c>
      <c r="H347" s="152">
        <v>78.760000000000005</v>
      </c>
      <c r="I347" s="153"/>
      <c r="J347" s="154">
        <f>ROUND(I347*H347,2)</f>
        <v>0</v>
      </c>
      <c r="K347" s="155"/>
      <c r="L347" s="30"/>
      <c r="M347" s="156" t="s">
        <v>1</v>
      </c>
      <c r="N347" s="157" t="s">
        <v>40</v>
      </c>
      <c r="O347" s="58"/>
      <c r="P347" s="158">
        <f>O347*H347</f>
        <v>0</v>
      </c>
      <c r="Q347" s="158">
        <v>1.8000000000000001E-4</v>
      </c>
      <c r="R347" s="158">
        <f>Q347*H347</f>
        <v>1.4176800000000002E-2</v>
      </c>
      <c r="S347" s="158">
        <v>0</v>
      </c>
      <c r="T347" s="159">
        <f>S347*H347</f>
        <v>0</v>
      </c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R347" s="160" t="s">
        <v>205</v>
      </c>
      <c r="AT347" s="160" t="s">
        <v>161</v>
      </c>
      <c r="AU347" s="160" t="s">
        <v>166</v>
      </c>
      <c r="AY347" s="14" t="s">
        <v>158</v>
      </c>
      <c r="BE347" s="161">
        <f>IF(N347="základná",J347,0)</f>
        <v>0</v>
      </c>
      <c r="BF347" s="161">
        <f>IF(N347="znížená",J347,0)</f>
        <v>0</v>
      </c>
      <c r="BG347" s="161">
        <f>IF(N347="zákl. prenesená",J347,0)</f>
        <v>0</v>
      </c>
      <c r="BH347" s="161">
        <f>IF(N347="zníž. prenesená",J347,0)</f>
        <v>0</v>
      </c>
      <c r="BI347" s="161">
        <f>IF(N347="nulová",J347,0)</f>
        <v>0</v>
      </c>
      <c r="BJ347" s="14" t="s">
        <v>166</v>
      </c>
      <c r="BK347" s="161">
        <f>ROUND(I347*H347,2)</f>
        <v>0</v>
      </c>
      <c r="BL347" s="14" t="s">
        <v>205</v>
      </c>
      <c r="BM347" s="160" t="s">
        <v>864</v>
      </c>
    </row>
    <row r="348" spans="1:65" s="2" customFormat="1" ht="16.5" customHeight="1">
      <c r="A348" s="29"/>
      <c r="B348" s="147"/>
      <c r="C348" s="226" t="s">
        <v>865</v>
      </c>
      <c r="D348" s="226" t="s">
        <v>161</v>
      </c>
      <c r="E348" s="227" t="s">
        <v>866</v>
      </c>
      <c r="F348" s="228" t="s">
        <v>867</v>
      </c>
      <c r="G348" s="229" t="s">
        <v>164</v>
      </c>
      <c r="H348" s="230">
        <v>1081.0360000000001</v>
      </c>
      <c r="I348" s="153"/>
      <c r="J348" s="154">
        <f>ROUND(I348*H348,2)</f>
        <v>0</v>
      </c>
      <c r="K348" s="155"/>
      <c r="L348" s="30"/>
      <c r="M348" s="173" t="s">
        <v>1</v>
      </c>
      <c r="N348" s="174" t="s">
        <v>40</v>
      </c>
      <c r="O348" s="175"/>
      <c r="P348" s="176">
        <f>O348*H348</f>
        <v>0</v>
      </c>
      <c r="Q348" s="176">
        <v>1.8000000000000001E-4</v>
      </c>
      <c r="R348" s="176">
        <f>Q348*H348</f>
        <v>0.19458648000000003</v>
      </c>
      <c r="S348" s="176">
        <v>0</v>
      </c>
      <c r="T348" s="177">
        <f>S348*H348</f>
        <v>0</v>
      </c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R348" s="160" t="s">
        <v>205</v>
      </c>
      <c r="AT348" s="160" t="s">
        <v>161</v>
      </c>
      <c r="AU348" s="160" t="s">
        <v>166</v>
      </c>
      <c r="AY348" s="14" t="s">
        <v>158</v>
      </c>
      <c r="BE348" s="161">
        <f>IF(N348="základná",J348,0)</f>
        <v>0</v>
      </c>
      <c r="BF348" s="161">
        <f>IF(N348="znížená",J348,0)</f>
        <v>0</v>
      </c>
      <c r="BG348" s="161">
        <f>IF(N348="zákl. prenesená",J348,0)</f>
        <v>0</v>
      </c>
      <c r="BH348" s="161">
        <f>IF(N348="zníž. prenesená",J348,0)</f>
        <v>0</v>
      </c>
      <c r="BI348" s="161">
        <f>IF(N348="nulová",J348,0)</f>
        <v>0</v>
      </c>
      <c r="BJ348" s="14" t="s">
        <v>166</v>
      </c>
      <c r="BK348" s="161">
        <f>ROUND(I348*H348,2)</f>
        <v>0</v>
      </c>
      <c r="BL348" s="14" t="s">
        <v>205</v>
      </c>
      <c r="BM348" s="160" t="s">
        <v>868</v>
      </c>
    </row>
    <row r="349" spans="1:65" s="2" customFormat="1" ht="6.95" customHeight="1">
      <c r="A349" s="29"/>
      <c r="B349" s="47"/>
      <c r="C349" s="48"/>
      <c r="D349" s="48"/>
      <c r="E349" s="48"/>
      <c r="F349" s="48"/>
      <c r="G349" s="48"/>
      <c r="H349" s="48"/>
      <c r="I349" s="48"/>
      <c r="J349" s="48"/>
      <c r="K349" s="48"/>
      <c r="L349" s="30"/>
      <c r="M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</row>
  </sheetData>
  <autoFilter ref="C136:K348"/>
  <mergeCells count="9">
    <mergeCell ref="E87:H87"/>
    <mergeCell ref="E127:H127"/>
    <mergeCell ref="E129:H12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2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4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4" t="s">
        <v>87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115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3" t="str">
        <f>'Rekapitulácia stavby'!K6</f>
        <v>Rekonštrukcia objektu Biovetská 36, Nitra - 1.etapa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116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7" t="s">
        <v>869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84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14. 12. 2022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3"/>
      <c r="G18" s="213"/>
      <c r="H18" s="213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ROUND(J120,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ROUND((SUM(BE120:BE161)),  2)</f>
        <v>0</v>
      </c>
      <c r="G33" s="100"/>
      <c r="H33" s="100"/>
      <c r="I33" s="101">
        <v>0.2</v>
      </c>
      <c r="J33" s="99">
        <f>ROUND(((SUM(BE120:BE161))*I33),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ROUND((SUM(BF120:BF161)),  2)</f>
        <v>0</v>
      </c>
      <c r="G34" s="100"/>
      <c r="H34" s="100"/>
      <c r="I34" s="101">
        <v>0.2</v>
      </c>
      <c r="J34" s="99">
        <f>ROUND(((SUM(BF120:BF161))*I34),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ROUND((SUM(BG120:BG161)),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ROUND((SUM(BH120:BH161)),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ROUND((SUM(BI120:BI161)),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118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Rekonštrukcia objektu Biovetská 36, Nitra - 1.etapa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116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7" t="str">
        <f>E9</f>
        <v xml:space="preserve">02 - SO 01 Zdravotechnika 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Biovetská </v>
      </c>
      <c r="G89" s="29"/>
      <c r="H89" s="29"/>
      <c r="I89" s="24" t="s">
        <v>20</v>
      </c>
      <c r="J89" s="55" t="str">
        <f>IF(J12="","",J12)</f>
        <v>14. 12. 2022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SOAR - ING. BÁRTA JIŘÍ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SOAR - ING. BÁRTA JIŘÍ               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119</v>
      </c>
      <c r="D94" s="104"/>
      <c r="E94" s="104"/>
      <c r="F94" s="104"/>
      <c r="G94" s="104"/>
      <c r="H94" s="104"/>
      <c r="I94" s="104"/>
      <c r="J94" s="113" t="s">
        <v>120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121</v>
      </c>
      <c r="D96" s="29"/>
      <c r="E96" s="29"/>
      <c r="F96" s="29"/>
      <c r="G96" s="29"/>
      <c r="H96" s="29"/>
      <c r="I96" s="29"/>
      <c r="J96" s="71">
        <f>J120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122</v>
      </c>
    </row>
    <row r="97" spans="1:31" s="9" customFormat="1" ht="24.95" hidden="1" customHeight="1">
      <c r="B97" s="115"/>
      <c r="D97" s="116" t="s">
        <v>870</v>
      </c>
      <c r="E97" s="117"/>
      <c r="F97" s="117"/>
      <c r="G97" s="117"/>
      <c r="H97" s="117"/>
      <c r="I97" s="117"/>
      <c r="J97" s="118">
        <f>J121</f>
        <v>0</v>
      </c>
      <c r="L97" s="115"/>
    </row>
    <row r="98" spans="1:31" s="10" customFormat="1" ht="19.899999999999999" hidden="1" customHeight="1">
      <c r="B98" s="119"/>
      <c r="D98" s="120" t="s">
        <v>131</v>
      </c>
      <c r="E98" s="121"/>
      <c r="F98" s="121"/>
      <c r="G98" s="121"/>
      <c r="H98" s="121"/>
      <c r="I98" s="121"/>
      <c r="J98" s="122">
        <f>J122</f>
        <v>0</v>
      </c>
      <c r="L98" s="119"/>
    </row>
    <row r="99" spans="1:31" s="10" customFormat="1" ht="19.899999999999999" hidden="1" customHeight="1">
      <c r="B99" s="119"/>
      <c r="D99" s="120" t="s">
        <v>132</v>
      </c>
      <c r="E99" s="121"/>
      <c r="F99" s="121"/>
      <c r="G99" s="121"/>
      <c r="H99" s="121"/>
      <c r="I99" s="121"/>
      <c r="J99" s="122">
        <f>J137</f>
        <v>0</v>
      </c>
      <c r="L99" s="119"/>
    </row>
    <row r="100" spans="1:31" s="10" customFormat="1" ht="19.899999999999999" hidden="1" customHeight="1">
      <c r="B100" s="119"/>
      <c r="D100" s="120" t="s">
        <v>871</v>
      </c>
      <c r="E100" s="121"/>
      <c r="F100" s="121"/>
      <c r="G100" s="121"/>
      <c r="H100" s="121"/>
      <c r="I100" s="121"/>
      <c r="J100" s="122">
        <f>J159</f>
        <v>0</v>
      </c>
      <c r="L100" s="119"/>
    </row>
    <row r="101" spans="1:31" s="2" customFormat="1" ht="21.75" hidden="1" customHeight="1">
      <c r="A101" s="29"/>
      <c r="B101" s="30"/>
      <c r="C101" s="29"/>
      <c r="D101" s="29"/>
      <c r="E101" s="29"/>
      <c r="F101" s="29"/>
      <c r="G101" s="29"/>
      <c r="H101" s="29"/>
      <c r="I101" s="29"/>
      <c r="J101" s="29"/>
      <c r="K101" s="29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s="2" customFormat="1" ht="6.95" hidden="1" customHeight="1">
      <c r="A102" s="29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hidden="1"/>
    <row r="104" spans="1:31" hidden="1"/>
    <row r="105" spans="1:31" hidden="1"/>
    <row r="106" spans="1:31" s="2" customFormat="1" ht="6.95" customHeight="1">
      <c r="A106" s="29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24.95" customHeight="1">
      <c r="A107" s="29"/>
      <c r="B107" s="30"/>
      <c r="C107" s="18" t="s">
        <v>144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14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6.5" customHeight="1">
      <c r="A110" s="29"/>
      <c r="B110" s="30"/>
      <c r="C110" s="29"/>
      <c r="D110" s="29"/>
      <c r="E110" s="223" t="str">
        <f>E7</f>
        <v>Rekonštrukcia objektu Biovetská 36, Nitra - 1.etapa</v>
      </c>
      <c r="F110" s="224"/>
      <c r="G110" s="224"/>
      <c r="H110" s="224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116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07" t="str">
        <f>E9</f>
        <v xml:space="preserve">02 - SO 01 Zdravotechnika </v>
      </c>
      <c r="F112" s="222"/>
      <c r="G112" s="222"/>
      <c r="H112" s="222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18</v>
      </c>
      <c r="D114" s="29"/>
      <c r="E114" s="29"/>
      <c r="F114" s="22" t="str">
        <f>F12</f>
        <v xml:space="preserve">Biovetská </v>
      </c>
      <c r="G114" s="29"/>
      <c r="H114" s="29"/>
      <c r="I114" s="24" t="s">
        <v>20</v>
      </c>
      <c r="J114" s="55" t="str">
        <f>IF(J12="","",J12)</f>
        <v>14. 12. 2022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25.7" customHeight="1">
      <c r="A116" s="29"/>
      <c r="B116" s="30"/>
      <c r="C116" s="24" t="s">
        <v>22</v>
      </c>
      <c r="D116" s="29"/>
      <c r="E116" s="29"/>
      <c r="F116" s="22" t="str">
        <f>E15</f>
        <v>Mesto Nitra</v>
      </c>
      <c r="G116" s="29"/>
      <c r="H116" s="29"/>
      <c r="I116" s="24" t="s">
        <v>28</v>
      </c>
      <c r="J116" s="27" t="str">
        <f>E21</f>
        <v xml:space="preserve">SOAR - ING. BÁRTA JIŘÍ 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25.7" customHeight="1">
      <c r="A117" s="29"/>
      <c r="B117" s="30"/>
      <c r="C117" s="24" t="s">
        <v>26</v>
      </c>
      <c r="D117" s="29"/>
      <c r="E117" s="29"/>
      <c r="F117" s="22" t="str">
        <f>IF(E18="","",E18)</f>
        <v>Vyplň údaj</v>
      </c>
      <c r="G117" s="29"/>
      <c r="H117" s="29"/>
      <c r="I117" s="24" t="s">
        <v>31</v>
      </c>
      <c r="J117" s="27" t="str">
        <f>E24</f>
        <v xml:space="preserve">SOAR - ING. BÁRTA JIŘÍ                  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0.3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11" customFormat="1" ht="29.25" customHeight="1">
      <c r="A119" s="123"/>
      <c r="B119" s="124"/>
      <c r="C119" s="125" t="s">
        <v>145</v>
      </c>
      <c r="D119" s="126" t="s">
        <v>59</v>
      </c>
      <c r="E119" s="126" t="s">
        <v>55</v>
      </c>
      <c r="F119" s="126" t="s">
        <v>56</v>
      </c>
      <c r="G119" s="126" t="s">
        <v>146</v>
      </c>
      <c r="H119" s="126" t="s">
        <v>147</v>
      </c>
      <c r="I119" s="126" t="s">
        <v>148</v>
      </c>
      <c r="J119" s="127" t="s">
        <v>120</v>
      </c>
      <c r="K119" s="128" t="s">
        <v>149</v>
      </c>
      <c r="L119" s="129"/>
      <c r="M119" s="62" t="s">
        <v>1</v>
      </c>
      <c r="N119" s="63" t="s">
        <v>38</v>
      </c>
      <c r="O119" s="63" t="s">
        <v>150</v>
      </c>
      <c r="P119" s="63" t="s">
        <v>151</v>
      </c>
      <c r="Q119" s="63" t="s">
        <v>152</v>
      </c>
      <c r="R119" s="63" t="s">
        <v>153</v>
      </c>
      <c r="S119" s="63" t="s">
        <v>154</v>
      </c>
      <c r="T119" s="64" t="s">
        <v>155</v>
      </c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</row>
    <row r="120" spans="1:65" s="2" customFormat="1" ht="22.9" customHeight="1">
      <c r="A120" s="29"/>
      <c r="B120" s="30"/>
      <c r="C120" s="69" t="s">
        <v>121</v>
      </c>
      <c r="D120" s="29"/>
      <c r="E120" s="29"/>
      <c r="F120" s="29"/>
      <c r="G120" s="29"/>
      <c r="H120" s="29"/>
      <c r="I120" s="29"/>
      <c r="J120" s="130">
        <f>BK120</f>
        <v>0</v>
      </c>
      <c r="K120" s="29"/>
      <c r="L120" s="30"/>
      <c r="M120" s="65"/>
      <c r="N120" s="56"/>
      <c r="O120" s="66"/>
      <c r="P120" s="131">
        <f>P121</f>
        <v>0</v>
      </c>
      <c r="Q120" s="66"/>
      <c r="R120" s="131">
        <f>R121</f>
        <v>0.48425999999999997</v>
      </c>
      <c r="S120" s="66"/>
      <c r="T120" s="132">
        <f>T121</f>
        <v>2.76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T120" s="14" t="s">
        <v>73</v>
      </c>
      <c r="AU120" s="14" t="s">
        <v>122</v>
      </c>
      <c r="BK120" s="133">
        <f>BK121</f>
        <v>0</v>
      </c>
    </row>
    <row r="121" spans="1:65" s="12" customFormat="1" ht="25.9" customHeight="1">
      <c r="B121" s="134"/>
      <c r="D121" s="135" t="s">
        <v>73</v>
      </c>
      <c r="E121" s="136" t="s">
        <v>872</v>
      </c>
      <c r="F121" s="136" t="s">
        <v>419</v>
      </c>
      <c r="I121" s="137"/>
      <c r="J121" s="138">
        <f>BK121</f>
        <v>0</v>
      </c>
      <c r="L121" s="134"/>
      <c r="M121" s="139"/>
      <c r="N121" s="140"/>
      <c r="O121" s="140"/>
      <c r="P121" s="141">
        <f>P122+P137+P159</f>
        <v>0</v>
      </c>
      <c r="Q121" s="140"/>
      <c r="R121" s="141">
        <f>R122+R137+R159</f>
        <v>0.48425999999999997</v>
      </c>
      <c r="S121" s="140"/>
      <c r="T121" s="142">
        <f>T122+T137+T159</f>
        <v>2.76</v>
      </c>
      <c r="AR121" s="135" t="s">
        <v>82</v>
      </c>
      <c r="AT121" s="143" t="s">
        <v>73</v>
      </c>
      <c r="AU121" s="143" t="s">
        <v>74</v>
      </c>
      <c r="AY121" s="135" t="s">
        <v>158</v>
      </c>
      <c r="BK121" s="144">
        <f>BK122+BK137+BK159</f>
        <v>0</v>
      </c>
    </row>
    <row r="122" spans="1:65" s="12" customFormat="1" ht="22.9" customHeight="1">
      <c r="B122" s="134"/>
      <c r="D122" s="135" t="s">
        <v>73</v>
      </c>
      <c r="E122" s="145" t="s">
        <v>469</v>
      </c>
      <c r="F122" s="145" t="s">
        <v>470</v>
      </c>
      <c r="I122" s="137"/>
      <c r="J122" s="146">
        <f>BK122</f>
        <v>0</v>
      </c>
      <c r="L122" s="134"/>
      <c r="M122" s="139"/>
      <c r="N122" s="140"/>
      <c r="O122" s="140"/>
      <c r="P122" s="141">
        <f>SUM(P123:P136)</f>
        <v>0</v>
      </c>
      <c r="Q122" s="140"/>
      <c r="R122" s="141">
        <f>SUM(R123:R136)</f>
        <v>0.29219999999999996</v>
      </c>
      <c r="S122" s="140"/>
      <c r="T122" s="142">
        <f>SUM(T123:T136)</f>
        <v>1.5999999999999999</v>
      </c>
      <c r="AR122" s="135" t="s">
        <v>166</v>
      </c>
      <c r="AT122" s="143" t="s">
        <v>73</v>
      </c>
      <c r="AU122" s="143" t="s">
        <v>82</v>
      </c>
      <c r="AY122" s="135" t="s">
        <v>158</v>
      </c>
      <c r="BK122" s="144">
        <f>SUM(BK123:BK136)</f>
        <v>0</v>
      </c>
    </row>
    <row r="123" spans="1:65" s="2" customFormat="1" ht="16.5" customHeight="1">
      <c r="A123" s="29"/>
      <c r="B123" s="147"/>
      <c r="C123" s="148" t="s">
        <v>82</v>
      </c>
      <c r="D123" s="148" t="s">
        <v>161</v>
      </c>
      <c r="E123" s="149" t="s">
        <v>873</v>
      </c>
      <c r="F123" s="150" t="s">
        <v>874</v>
      </c>
      <c r="G123" s="151" t="s">
        <v>288</v>
      </c>
      <c r="H123" s="152">
        <v>40</v>
      </c>
      <c r="I123" s="153"/>
      <c r="J123" s="154">
        <f t="shared" ref="J123:J136" si="0">ROUND(I123*H123,2)</f>
        <v>0</v>
      </c>
      <c r="K123" s="155"/>
      <c r="L123" s="30"/>
      <c r="M123" s="156" t="s">
        <v>1</v>
      </c>
      <c r="N123" s="157" t="s">
        <v>40</v>
      </c>
      <c r="O123" s="58"/>
      <c r="P123" s="158">
        <f t="shared" ref="P123:P136" si="1">O123*H123</f>
        <v>0</v>
      </c>
      <c r="Q123" s="158">
        <v>0</v>
      </c>
      <c r="R123" s="158">
        <f t="shared" ref="R123:R136" si="2">Q123*H123</f>
        <v>0</v>
      </c>
      <c r="S123" s="158">
        <v>0.03</v>
      </c>
      <c r="T123" s="159">
        <f t="shared" ref="T123:T136" si="3">S123*H123</f>
        <v>1.2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60" t="s">
        <v>205</v>
      </c>
      <c r="AT123" s="160" t="s">
        <v>161</v>
      </c>
      <c r="AU123" s="160" t="s">
        <v>166</v>
      </c>
      <c r="AY123" s="14" t="s">
        <v>158</v>
      </c>
      <c r="BE123" s="161">
        <f t="shared" ref="BE123:BE136" si="4">IF(N123="základná",J123,0)</f>
        <v>0</v>
      </c>
      <c r="BF123" s="161">
        <f t="shared" ref="BF123:BF136" si="5">IF(N123="znížená",J123,0)</f>
        <v>0</v>
      </c>
      <c r="BG123" s="161">
        <f t="shared" ref="BG123:BG136" si="6">IF(N123="zákl. prenesená",J123,0)</f>
        <v>0</v>
      </c>
      <c r="BH123" s="161">
        <f t="shared" ref="BH123:BH136" si="7">IF(N123="zníž. prenesená",J123,0)</f>
        <v>0</v>
      </c>
      <c r="BI123" s="161">
        <f t="shared" ref="BI123:BI136" si="8">IF(N123="nulová",J123,0)</f>
        <v>0</v>
      </c>
      <c r="BJ123" s="14" t="s">
        <v>166</v>
      </c>
      <c r="BK123" s="161">
        <f t="shared" ref="BK123:BK136" si="9">ROUND(I123*H123,2)</f>
        <v>0</v>
      </c>
      <c r="BL123" s="14" t="s">
        <v>205</v>
      </c>
      <c r="BM123" s="160" t="s">
        <v>166</v>
      </c>
    </row>
    <row r="124" spans="1:65" s="2" customFormat="1" ht="24.2" customHeight="1">
      <c r="A124" s="29"/>
      <c r="B124" s="147"/>
      <c r="C124" s="148" t="s">
        <v>166</v>
      </c>
      <c r="D124" s="148" t="s">
        <v>161</v>
      </c>
      <c r="E124" s="149" t="s">
        <v>875</v>
      </c>
      <c r="F124" s="150" t="s">
        <v>876</v>
      </c>
      <c r="G124" s="151" t="s">
        <v>288</v>
      </c>
      <c r="H124" s="152">
        <v>34</v>
      </c>
      <c r="I124" s="153"/>
      <c r="J124" s="154">
        <f t="shared" si="0"/>
        <v>0</v>
      </c>
      <c r="K124" s="155"/>
      <c r="L124" s="30"/>
      <c r="M124" s="156" t="s">
        <v>1</v>
      </c>
      <c r="N124" s="157" t="s">
        <v>40</v>
      </c>
      <c r="O124" s="58"/>
      <c r="P124" s="158">
        <f t="shared" si="1"/>
        <v>0</v>
      </c>
      <c r="Q124" s="158">
        <v>1.6100000000000001E-3</v>
      </c>
      <c r="R124" s="158">
        <f t="shared" si="2"/>
        <v>5.4740000000000004E-2</v>
      </c>
      <c r="S124" s="158">
        <v>0</v>
      </c>
      <c r="T124" s="159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60" t="s">
        <v>205</v>
      </c>
      <c r="AT124" s="160" t="s">
        <v>161</v>
      </c>
      <c r="AU124" s="160" t="s">
        <v>166</v>
      </c>
      <c r="AY124" s="14" t="s">
        <v>158</v>
      </c>
      <c r="BE124" s="161">
        <f t="shared" si="4"/>
        <v>0</v>
      </c>
      <c r="BF124" s="161">
        <f t="shared" si="5"/>
        <v>0</v>
      </c>
      <c r="BG124" s="161">
        <f t="shared" si="6"/>
        <v>0</v>
      </c>
      <c r="BH124" s="161">
        <f t="shared" si="7"/>
        <v>0</v>
      </c>
      <c r="BI124" s="161">
        <f t="shared" si="8"/>
        <v>0</v>
      </c>
      <c r="BJ124" s="14" t="s">
        <v>166</v>
      </c>
      <c r="BK124" s="161">
        <f t="shared" si="9"/>
        <v>0</v>
      </c>
      <c r="BL124" s="14" t="s">
        <v>205</v>
      </c>
      <c r="BM124" s="160" t="s">
        <v>165</v>
      </c>
    </row>
    <row r="125" spans="1:65" s="2" customFormat="1" ht="24.2" customHeight="1">
      <c r="A125" s="29"/>
      <c r="B125" s="147"/>
      <c r="C125" s="148" t="s">
        <v>178</v>
      </c>
      <c r="D125" s="148" t="s">
        <v>161</v>
      </c>
      <c r="E125" s="149" t="s">
        <v>877</v>
      </c>
      <c r="F125" s="150" t="s">
        <v>878</v>
      </c>
      <c r="G125" s="151" t="s">
        <v>288</v>
      </c>
      <c r="H125" s="152">
        <v>54</v>
      </c>
      <c r="I125" s="153"/>
      <c r="J125" s="154">
        <f t="shared" si="0"/>
        <v>0</v>
      </c>
      <c r="K125" s="155"/>
      <c r="L125" s="30"/>
      <c r="M125" s="156" t="s">
        <v>1</v>
      </c>
      <c r="N125" s="157" t="s">
        <v>40</v>
      </c>
      <c r="O125" s="58"/>
      <c r="P125" s="158">
        <f t="shared" si="1"/>
        <v>0</v>
      </c>
      <c r="Q125" s="158">
        <v>2.0300000000000001E-3</v>
      </c>
      <c r="R125" s="158">
        <f t="shared" si="2"/>
        <v>0.10962000000000001</v>
      </c>
      <c r="S125" s="158">
        <v>0</v>
      </c>
      <c r="T125" s="159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0" t="s">
        <v>205</v>
      </c>
      <c r="AT125" s="160" t="s">
        <v>161</v>
      </c>
      <c r="AU125" s="160" t="s">
        <v>166</v>
      </c>
      <c r="AY125" s="14" t="s">
        <v>158</v>
      </c>
      <c r="BE125" s="161">
        <f t="shared" si="4"/>
        <v>0</v>
      </c>
      <c r="BF125" s="161">
        <f t="shared" si="5"/>
        <v>0</v>
      </c>
      <c r="BG125" s="161">
        <f t="shared" si="6"/>
        <v>0</v>
      </c>
      <c r="BH125" s="161">
        <f t="shared" si="7"/>
        <v>0</v>
      </c>
      <c r="BI125" s="161">
        <f t="shared" si="8"/>
        <v>0</v>
      </c>
      <c r="BJ125" s="14" t="s">
        <v>166</v>
      </c>
      <c r="BK125" s="161">
        <f t="shared" si="9"/>
        <v>0</v>
      </c>
      <c r="BL125" s="14" t="s">
        <v>205</v>
      </c>
      <c r="BM125" s="160" t="s">
        <v>187</v>
      </c>
    </row>
    <row r="126" spans="1:65" s="2" customFormat="1" ht="24.2" customHeight="1">
      <c r="A126" s="29"/>
      <c r="B126" s="147"/>
      <c r="C126" s="148" t="s">
        <v>165</v>
      </c>
      <c r="D126" s="148" t="s">
        <v>161</v>
      </c>
      <c r="E126" s="149" t="s">
        <v>879</v>
      </c>
      <c r="F126" s="150" t="s">
        <v>880</v>
      </c>
      <c r="G126" s="151" t="s">
        <v>288</v>
      </c>
      <c r="H126" s="152">
        <v>16</v>
      </c>
      <c r="I126" s="153"/>
      <c r="J126" s="154">
        <f t="shared" si="0"/>
        <v>0</v>
      </c>
      <c r="K126" s="155"/>
      <c r="L126" s="30"/>
      <c r="M126" s="156" t="s">
        <v>1</v>
      </c>
      <c r="N126" s="157" t="s">
        <v>40</v>
      </c>
      <c r="O126" s="58"/>
      <c r="P126" s="158">
        <f t="shared" si="1"/>
        <v>0</v>
      </c>
      <c r="Q126" s="158">
        <v>3.0899999999999999E-3</v>
      </c>
      <c r="R126" s="158">
        <f t="shared" si="2"/>
        <v>4.9439999999999998E-2</v>
      </c>
      <c r="S126" s="158">
        <v>0</v>
      </c>
      <c r="T126" s="159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205</v>
      </c>
      <c r="AT126" s="160" t="s">
        <v>161</v>
      </c>
      <c r="AU126" s="160" t="s">
        <v>166</v>
      </c>
      <c r="AY126" s="14" t="s">
        <v>158</v>
      </c>
      <c r="BE126" s="161">
        <f t="shared" si="4"/>
        <v>0</v>
      </c>
      <c r="BF126" s="161">
        <f t="shared" si="5"/>
        <v>0</v>
      </c>
      <c r="BG126" s="161">
        <f t="shared" si="6"/>
        <v>0</v>
      </c>
      <c r="BH126" s="161">
        <f t="shared" si="7"/>
        <v>0</v>
      </c>
      <c r="BI126" s="161">
        <f t="shared" si="8"/>
        <v>0</v>
      </c>
      <c r="BJ126" s="14" t="s">
        <v>166</v>
      </c>
      <c r="BK126" s="161">
        <f t="shared" si="9"/>
        <v>0</v>
      </c>
      <c r="BL126" s="14" t="s">
        <v>205</v>
      </c>
      <c r="BM126" s="160" t="s">
        <v>191</v>
      </c>
    </row>
    <row r="127" spans="1:65" s="2" customFormat="1" ht="24.2" customHeight="1">
      <c r="A127" s="29"/>
      <c r="B127" s="147"/>
      <c r="C127" s="148" t="s">
        <v>192</v>
      </c>
      <c r="D127" s="148" t="s">
        <v>161</v>
      </c>
      <c r="E127" s="149" t="s">
        <v>881</v>
      </c>
      <c r="F127" s="150" t="s">
        <v>882</v>
      </c>
      <c r="G127" s="151" t="s">
        <v>288</v>
      </c>
      <c r="H127" s="152">
        <v>16</v>
      </c>
      <c r="I127" s="153"/>
      <c r="J127" s="154">
        <f t="shared" si="0"/>
        <v>0</v>
      </c>
      <c r="K127" s="155"/>
      <c r="L127" s="30"/>
      <c r="M127" s="156" t="s">
        <v>1</v>
      </c>
      <c r="N127" s="157" t="s">
        <v>40</v>
      </c>
      <c r="O127" s="58"/>
      <c r="P127" s="158">
        <f t="shared" si="1"/>
        <v>0</v>
      </c>
      <c r="Q127" s="158">
        <v>3.5200000000000001E-3</v>
      </c>
      <c r="R127" s="158">
        <f t="shared" si="2"/>
        <v>5.6320000000000002E-2</v>
      </c>
      <c r="S127" s="158">
        <v>0</v>
      </c>
      <c r="T127" s="159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205</v>
      </c>
      <c r="AT127" s="160" t="s">
        <v>161</v>
      </c>
      <c r="AU127" s="160" t="s">
        <v>166</v>
      </c>
      <c r="AY127" s="14" t="s">
        <v>158</v>
      </c>
      <c r="BE127" s="161">
        <f t="shared" si="4"/>
        <v>0</v>
      </c>
      <c r="BF127" s="161">
        <f t="shared" si="5"/>
        <v>0</v>
      </c>
      <c r="BG127" s="161">
        <f t="shared" si="6"/>
        <v>0</v>
      </c>
      <c r="BH127" s="161">
        <f t="shared" si="7"/>
        <v>0</v>
      </c>
      <c r="BI127" s="161">
        <f t="shared" si="8"/>
        <v>0</v>
      </c>
      <c r="BJ127" s="14" t="s">
        <v>166</v>
      </c>
      <c r="BK127" s="161">
        <f t="shared" si="9"/>
        <v>0</v>
      </c>
      <c r="BL127" s="14" t="s">
        <v>205</v>
      </c>
      <c r="BM127" s="160" t="s">
        <v>109</v>
      </c>
    </row>
    <row r="128" spans="1:65" s="2" customFormat="1" ht="16.5" customHeight="1">
      <c r="A128" s="29"/>
      <c r="B128" s="147"/>
      <c r="C128" s="148" t="s">
        <v>187</v>
      </c>
      <c r="D128" s="148" t="s">
        <v>161</v>
      </c>
      <c r="E128" s="149" t="s">
        <v>883</v>
      </c>
      <c r="F128" s="150" t="s">
        <v>884</v>
      </c>
      <c r="G128" s="151" t="s">
        <v>288</v>
      </c>
      <c r="H128" s="152">
        <v>120</v>
      </c>
      <c r="I128" s="153"/>
      <c r="J128" s="154">
        <f t="shared" si="0"/>
        <v>0</v>
      </c>
      <c r="K128" s="155"/>
      <c r="L128" s="30"/>
      <c r="M128" s="156" t="s">
        <v>1</v>
      </c>
      <c r="N128" s="157" t="s">
        <v>40</v>
      </c>
      <c r="O128" s="58"/>
      <c r="P128" s="158">
        <f t="shared" si="1"/>
        <v>0</v>
      </c>
      <c r="Q128" s="158">
        <v>0</v>
      </c>
      <c r="R128" s="158">
        <f t="shared" si="2"/>
        <v>0</v>
      </c>
      <c r="S128" s="158">
        <v>2E-3</v>
      </c>
      <c r="T128" s="159">
        <f t="shared" si="3"/>
        <v>0.24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205</v>
      </c>
      <c r="AT128" s="160" t="s">
        <v>161</v>
      </c>
      <c r="AU128" s="160" t="s">
        <v>166</v>
      </c>
      <c r="AY128" s="14" t="s">
        <v>158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166</v>
      </c>
      <c r="BK128" s="161">
        <f t="shared" si="9"/>
        <v>0</v>
      </c>
      <c r="BL128" s="14" t="s">
        <v>205</v>
      </c>
      <c r="BM128" s="160" t="s">
        <v>198</v>
      </c>
    </row>
    <row r="129" spans="1:65" s="2" customFormat="1" ht="16.5" customHeight="1">
      <c r="A129" s="29"/>
      <c r="B129" s="147"/>
      <c r="C129" s="148" t="s">
        <v>199</v>
      </c>
      <c r="D129" s="148" t="s">
        <v>161</v>
      </c>
      <c r="E129" s="149" t="s">
        <v>885</v>
      </c>
      <c r="F129" s="150" t="s">
        <v>886</v>
      </c>
      <c r="G129" s="151" t="s">
        <v>288</v>
      </c>
      <c r="H129" s="152">
        <v>16</v>
      </c>
      <c r="I129" s="153"/>
      <c r="J129" s="154">
        <f t="shared" si="0"/>
        <v>0</v>
      </c>
      <c r="K129" s="155"/>
      <c r="L129" s="30"/>
      <c r="M129" s="156" t="s">
        <v>1</v>
      </c>
      <c r="N129" s="157" t="s">
        <v>40</v>
      </c>
      <c r="O129" s="58"/>
      <c r="P129" s="158">
        <f t="shared" si="1"/>
        <v>0</v>
      </c>
      <c r="Q129" s="158">
        <v>3.8000000000000002E-4</v>
      </c>
      <c r="R129" s="158">
        <f t="shared" si="2"/>
        <v>6.0800000000000003E-3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205</v>
      </c>
      <c r="AT129" s="160" t="s">
        <v>161</v>
      </c>
      <c r="AU129" s="160" t="s">
        <v>166</v>
      </c>
      <c r="AY129" s="14" t="s">
        <v>158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166</v>
      </c>
      <c r="BK129" s="161">
        <f t="shared" si="9"/>
        <v>0</v>
      </c>
      <c r="BL129" s="14" t="s">
        <v>205</v>
      </c>
      <c r="BM129" s="160" t="s">
        <v>202</v>
      </c>
    </row>
    <row r="130" spans="1:65" s="2" customFormat="1" ht="16.5" customHeight="1">
      <c r="A130" s="29"/>
      <c r="B130" s="147"/>
      <c r="C130" s="148" t="s">
        <v>191</v>
      </c>
      <c r="D130" s="148" t="s">
        <v>161</v>
      </c>
      <c r="E130" s="149" t="s">
        <v>887</v>
      </c>
      <c r="F130" s="150" t="s">
        <v>888</v>
      </c>
      <c r="G130" s="151" t="s">
        <v>288</v>
      </c>
      <c r="H130" s="152">
        <v>40</v>
      </c>
      <c r="I130" s="153"/>
      <c r="J130" s="154">
        <f t="shared" si="0"/>
        <v>0</v>
      </c>
      <c r="K130" s="155"/>
      <c r="L130" s="30"/>
      <c r="M130" s="156" t="s">
        <v>1</v>
      </c>
      <c r="N130" s="157" t="s">
        <v>40</v>
      </c>
      <c r="O130" s="58"/>
      <c r="P130" s="158">
        <f t="shared" si="1"/>
        <v>0</v>
      </c>
      <c r="Q130" s="158">
        <v>4.0000000000000002E-4</v>
      </c>
      <c r="R130" s="158">
        <f t="shared" si="2"/>
        <v>1.6E-2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205</v>
      </c>
      <c r="AT130" s="160" t="s">
        <v>161</v>
      </c>
      <c r="AU130" s="160" t="s">
        <v>166</v>
      </c>
      <c r="AY130" s="14" t="s">
        <v>158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166</v>
      </c>
      <c r="BK130" s="161">
        <f t="shared" si="9"/>
        <v>0</v>
      </c>
      <c r="BL130" s="14" t="s">
        <v>205</v>
      </c>
      <c r="BM130" s="160" t="s">
        <v>205</v>
      </c>
    </row>
    <row r="131" spans="1:65" s="2" customFormat="1" ht="21.75" customHeight="1">
      <c r="A131" s="29"/>
      <c r="B131" s="147"/>
      <c r="C131" s="148" t="s">
        <v>206</v>
      </c>
      <c r="D131" s="148" t="s">
        <v>161</v>
      </c>
      <c r="E131" s="149" t="s">
        <v>889</v>
      </c>
      <c r="F131" s="150" t="s">
        <v>890</v>
      </c>
      <c r="G131" s="151" t="s">
        <v>190</v>
      </c>
      <c r="H131" s="152">
        <v>34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40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205</v>
      </c>
      <c r="AT131" s="160" t="s">
        <v>161</v>
      </c>
      <c r="AU131" s="160" t="s">
        <v>166</v>
      </c>
      <c r="AY131" s="14" t="s">
        <v>158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166</v>
      </c>
      <c r="BK131" s="161">
        <f t="shared" si="9"/>
        <v>0</v>
      </c>
      <c r="BL131" s="14" t="s">
        <v>205</v>
      </c>
      <c r="BM131" s="160" t="s">
        <v>209</v>
      </c>
    </row>
    <row r="132" spans="1:65" s="2" customFormat="1" ht="16.5" customHeight="1">
      <c r="A132" s="29"/>
      <c r="B132" s="147"/>
      <c r="C132" s="148" t="s">
        <v>109</v>
      </c>
      <c r="D132" s="148" t="s">
        <v>161</v>
      </c>
      <c r="E132" s="149" t="s">
        <v>891</v>
      </c>
      <c r="F132" s="150" t="s">
        <v>892</v>
      </c>
      <c r="G132" s="151" t="s">
        <v>190</v>
      </c>
      <c r="H132" s="152">
        <v>40</v>
      </c>
      <c r="I132" s="153"/>
      <c r="J132" s="154">
        <f t="shared" si="0"/>
        <v>0</v>
      </c>
      <c r="K132" s="155"/>
      <c r="L132" s="30"/>
      <c r="M132" s="156" t="s">
        <v>1</v>
      </c>
      <c r="N132" s="157" t="s">
        <v>40</v>
      </c>
      <c r="O132" s="58"/>
      <c r="P132" s="158">
        <f t="shared" si="1"/>
        <v>0</v>
      </c>
      <c r="Q132" s="158">
        <v>0</v>
      </c>
      <c r="R132" s="158">
        <f t="shared" si="2"/>
        <v>0</v>
      </c>
      <c r="S132" s="158">
        <v>4.0000000000000001E-3</v>
      </c>
      <c r="T132" s="159">
        <f t="shared" si="3"/>
        <v>0.16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205</v>
      </c>
      <c r="AT132" s="160" t="s">
        <v>161</v>
      </c>
      <c r="AU132" s="160" t="s">
        <v>166</v>
      </c>
      <c r="AY132" s="14" t="s">
        <v>158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166</v>
      </c>
      <c r="BK132" s="161">
        <f t="shared" si="9"/>
        <v>0</v>
      </c>
      <c r="BL132" s="14" t="s">
        <v>205</v>
      </c>
      <c r="BM132" s="160" t="s">
        <v>7</v>
      </c>
    </row>
    <row r="133" spans="1:65" s="2" customFormat="1" ht="16.5" customHeight="1">
      <c r="A133" s="29"/>
      <c r="B133" s="147"/>
      <c r="C133" s="148" t="s">
        <v>112</v>
      </c>
      <c r="D133" s="148" t="s">
        <v>161</v>
      </c>
      <c r="E133" s="149" t="s">
        <v>893</v>
      </c>
      <c r="F133" s="150" t="s">
        <v>894</v>
      </c>
      <c r="G133" s="151" t="s">
        <v>288</v>
      </c>
      <c r="H133" s="152">
        <v>176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40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205</v>
      </c>
      <c r="AT133" s="160" t="s">
        <v>161</v>
      </c>
      <c r="AU133" s="160" t="s">
        <v>166</v>
      </c>
      <c r="AY133" s="14" t="s">
        <v>158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166</v>
      </c>
      <c r="BK133" s="161">
        <f t="shared" si="9"/>
        <v>0</v>
      </c>
      <c r="BL133" s="14" t="s">
        <v>205</v>
      </c>
      <c r="BM133" s="160" t="s">
        <v>215</v>
      </c>
    </row>
    <row r="134" spans="1:65" s="2" customFormat="1" ht="24.2" customHeight="1">
      <c r="A134" s="29"/>
      <c r="B134" s="147"/>
      <c r="C134" s="148" t="s">
        <v>198</v>
      </c>
      <c r="D134" s="148" t="s">
        <v>161</v>
      </c>
      <c r="E134" s="149" t="s">
        <v>895</v>
      </c>
      <c r="F134" s="150" t="s">
        <v>896</v>
      </c>
      <c r="G134" s="151" t="s">
        <v>176</v>
      </c>
      <c r="H134" s="152">
        <v>1.6</v>
      </c>
      <c r="I134" s="153"/>
      <c r="J134" s="154">
        <f t="shared" si="0"/>
        <v>0</v>
      </c>
      <c r="K134" s="155"/>
      <c r="L134" s="30"/>
      <c r="M134" s="156" t="s">
        <v>1</v>
      </c>
      <c r="N134" s="157" t="s">
        <v>40</v>
      </c>
      <c r="O134" s="58"/>
      <c r="P134" s="158">
        <f t="shared" si="1"/>
        <v>0</v>
      </c>
      <c r="Q134" s="158">
        <v>0</v>
      </c>
      <c r="R134" s="158">
        <f t="shared" si="2"/>
        <v>0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205</v>
      </c>
      <c r="AT134" s="160" t="s">
        <v>161</v>
      </c>
      <c r="AU134" s="160" t="s">
        <v>166</v>
      </c>
      <c r="AY134" s="14" t="s">
        <v>158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166</v>
      </c>
      <c r="BK134" s="161">
        <f t="shared" si="9"/>
        <v>0</v>
      </c>
      <c r="BL134" s="14" t="s">
        <v>205</v>
      </c>
      <c r="BM134" s="160" t="s">
        <v>218</v>
      </c>
    </row>
    <row r="135" spans="1:65" s="2" customFormat="1" ht="24.2" customHeight="1">
      <c r="A135" s="29"/>
      <c r="B135" s="147"/>
      <c r="C135" s="148" t="s">
        <v>219</v>
      </c>
      <c r="D135" s="148" t="s">
        <v>161</v>
      </c>
      <c r="E135" s="149" t="s">
        <v>897</v>
      </c>
      <c r="F135" s="150" t="s">
        <v>898</v>
      </c>
      <c r="G135" s="151" t="s">
        <v>190</v>
      </c>
      <c r="H135" s="152">
        <v>2</v>
      </c>
      <c r="I135" s="153"/>
      <c r="J135" s="154">
        <f t="shared" si="0"/>
        <v>0</v>
      </c>
      <c r="K135" s="155"/>
      <c r="L135" s="30"/>
      <c r="M135" s="156" t="s">
        <v>1</v>
      </c>
      <c r="N135" s="157" t="s">
        <v>40</v>
      </c>
      <c r="O135" s="58"/>
      <c r="P135" s="158">
        <f t="shared" si="1"/>
        <v>0</v>
      </c>
      <c r="Q135" s="158">
        <v>0</v>
      </c>
      <c r="R135" s="158">
        <f t="shared" si="2"/>
        <v>0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205</v>
      </c>
      <c r="AT135" s="160" t="s">
        <v>161</v>
      </c>
      <c r="AU135" s="160" t="s">
        <v>166</v>
      </c>
      <c r="AY135" s="14" t="s">
        <v>158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166</v>
      </c>
      <c r="BK135" s="161">
        <f t="shared" si="9"/>
        <v>0</v>
      </c>
      <c r="BL135" s="14" t="s">
        <v>205</v>
      </c>
      <c r="BM135" s="160" t="s">
        <v>222</v>
      </c>
    </row>
    <row r="136" spans="1:65" s="2" customFormat="1" ht="24.2" customHeight="1">
      <c r="A136" s="29"/>
      <c r="B136" s="147"/>
      <c r="C136" s="148" t="s">
        <v>202</v>
      </c>
      <c r="D136" s="148" t="s">
        <v>161</v>
      </c>
      <c r="E136" s="149" t="s">
        <v>484</v>
      </c>
      <c r="F136" s="150" t="s">
        <v>485</v>
      </c>
      <c r="G136" s="151" t="s">
        <v>176</v>
      </c>
      <c r="H136" s="152">
        <v>0.29199999999999998</v>
      </c>
      <c r="I136" s="153"/>
      <c r="J136" s="154">
        <f t="shared" si="0"/>
        <v>0</v>
      </c>
      <c r="K136" s="155"/>
      <c r="L136" s="30"/>
      <c r="M136" s="156" t="s">
        <v>1</v>
      </c>
      <c r="N136" s="157" t="s">
        <v>40</v>
      </c>
      <c r="O136" s="58"/>
      <c r="P136" s="158">
        <f t="shared" si="1"/>
        <v>0</v>
      </c>
      <c r="Q136" s="158">
        <v>0</v>
      </c>
      <c r="R136" s="158">
        <f t="shared" si="2"/>
        <v>0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205</v>
      </c>
      <c r="AT136" s="160" t="s">
        <v>161</v>
      </c>
      <c r="AU136" s="160" t="s">
        <v>166</v>
      </c>
      <c r="AY136" s="14" t="s">
        <v>158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166</v>
      </c>
      <c r="BK136" s="161">
        <f t="shared" si="9"/>
        <v>0</v>
      </c>
      <c r="BL136" s="14" t="s">
        <v>205</v>
      </c>
      <c r="BM136" s="160" t="s">
        <v>225</v>
      </c>
    </row>
    <row r="137" spans="1:65" s="12" customFormat="1" ht="22.9" customHeight="1">
      <c r="B137" s="134"/>
      <c r="D137" s="135" t="s">
        <v>73</v>
      </c>
      <c r="E137" s="145" t="s">
        <v>487</v>
      </c>
      <c r="F137" s="145" t="s">
        <v>488</v>
      </c>
      <c r="I137" s="137"/>
      <c r="J137" s="146">
        <f>BK137</f>
        <v>0</v>
      </c>
      <c r="L137" s="134"/>
      <c r="M137" s="139"/>
      <c r="N137" s="140"/>
      <c r="O137" s="140"/>
      <c r="P137" s="141">
        <f>SUM(P138:P158)</f>
        <v>0</v>
      </c>
      <c r="Q137" s="140"/>
      <c r="R137" s="141">
        <f>SUM(R138:R158)</f>
        <v>0.19206000000000001</v>
      </c>
      <c r="S137" s="140"/>
      <c r="T137" s="142">
        <f>SUM(T138:T158)</f>
        <v>1.1600000000000001</v>
      </c>
      <c r="AR137" s="135" t="s">
        <v>166</v>
      </c>
      <c r="AT137" s="143" t="s">
        <v>73</v>
      </c>
      <c r="AU137" s="143" t="s">
        <v>82</v>
      </c>
      <c r="AY137" s="135" t="s">
        <v>158</v>
      </c>
      <c r="BK137" s="144">
        <f>SUM(BK138:BK158)</f>
        <v>0</v>
      </c>
    </row>
    <row r="138" spans="1:65" s="2" customFormat="1" ht="21.75" customHeight="1">
      <c r="A138" s="29"/>
      <c r="B138" s="147"/>
      <c r="C138" s="148" t="s">
        <v>226</v>
      </c>
      <c r="D138" s="148" t="s">
        <v>161</v>
      </c>
      <c r="E138" s="149" t="s">
        <v>899</v>
      </c>
      <c r="F138" s="150" t="s">
        <v>900</v>
      </c>
      <c r="G138" s="151" t="s">
        <v>288</v>
      </c>
      <c r="H138" s="152">
        <v>200</v>
      </c>
      <c r="I138" s="153"/>
      <c r="J138" s="154">
        <f t="shared" ref="J138:J158" si="10">ROUND(I138*H138,2)</f>
        <v>0</v>
      </c>
      <c r="K138" s="155"/>
      <c r="L138" s="30"/>
      <c r="M138" s="156" t="s">
        <v>1</v>
      </c>
      <c r="N138" s="157" t="s">
        <v>40</v>
      </c>
      <c r="O138" s="58"/>
      <c r="P138" s="158">
        <f t="shared" ref="P138:P158" si="11">O138*H138</f>
        <v>0</v>
      </c>
      <c r="Q138" s="158">
        <v>0</v>
      </c>
      <c r="R138" s="158">
        <f t="shared" ref="R138:R158" si="12">Q138*H138</f>
        <v>0</v>
      </c>
      <c r="S138" s="158">
        <v>4.0000000000000001E-3</v>
      </c>
      <c r="T138" s="159">
        <f t="shared" ref="T138:T158" si="13">S138*H138</f>
        <v>0.8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205</v>
      </c>
      <c r="AT138" s="160" t="s">
        <v>161</v>
      </c>
      <c r="AU138" s="160" t="s">
        <v>166</v>
      </c>
      <c r="AY138" s="14" t="s">
        <v>158</v>
      </c>
      <c r="BE138" s="161">
        <f t="shared" ref="BE138:BE158" si="14">IF(N138="základná",J138,0)</f>
        <v>0</v>
      </c>
      <c r="BF138" s="161">
        <f t="shared" ref="BF138:BF158" si="15">IF(N138="znížená",J138,0)</f>
        <v>0</v>
      </c>
      <c r="BG138" s="161">
        <f t="shared" ref="BG138:BG158" si="16">IF(N138="zákl. prenesená",J138,0)</f>
        <v>0</v>
      </c>
      <c r="BH138" s="161">
        <f t="shared" ref="BH138:BH158" si="17">IF(N138="zníž. prenesená",J138,0)</f>
        <v>0</v>
      </c>
      <c r="BI138" s="161">
        <f t="shared" ref="BI138:BI158" si="18">IF(N138="nulová",J138,0)</f>
        <v>0</v>
      </c>
      <c r="BJ138" s="14" t="s">
        <v>166</v>
      </c>
      <c r="BK138" s="161">
        <f t="shared" ref="BK138:BK158" si="19">ROUND(I138*H138,2)</f>
        <v>0</v>
      </c>
      <c r="BL138" s="14" t="s">
        <v>205</v>
      </c>
      <c r="BM138" s="160" t="s">
        <v>229</v>
      </c>
    </row>
    <row r="139" spans="1:65" s="2" customFormat="1" ht="21.75" customHeight="1">
      <c r="A139" s="29"/>
      <c r="B139" s="147"/>
      <c r="C139" s="148" t="s">
        <v>205</v>
      </c>
      <c r="D139" s="148" t="s">
        <v>161</v>
      </c>
      <c r="E139" s="149" t="s">
        <v>901</v>
      </c>
      <c r="F139" s="150" t="s">
        <v>902</v>
      </c>
      <c r="G139" s="151" t="s">
        <v>288</v>
      </c>
      <c r="H139" s="152">
        <v>166</v>
      </c>
      <c r="I139" s="153"/>
      <c r="J139" s="154">
        <f t="shared" si="10"/>
        <v>0</v>
      </c>
      <c r="K139" s="155"/>
      <c r="L139" s="30"/>
      <c r="M139" s="156" t="s">
        <v>1</v>
      </c>
      <c r="N139" s="157" t="s">
        <v>40</v>
      </c>
      <c r="O139" s="58"/>
      <c r="P139" s="158">
        <f t="shared" si="11"/>
        <v>0</v>
      </c>
      <c r="Q139" s="158">
        <v>1.3999999999999999E-4</v>
      </c>
      <c r="R139" s="158">
        <f t="shared" si="12"/>
        <v>2.3239999999999997E-2</v>
      </c>
      <c r="S139" s="158">
        <v>0</v>
      </c>
      <c r="T139" s="159">
        <f t="shared" si="1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205</v>
      </c>
      <c r="AT139" s="160" t="s">
        <v>161</v>
      </c>
      <c r="AU139" s="160" t="s">
        <v>166</v>
      </c>
      <c r="AY139" s="14" t="s">
        <v>158</v>
      </c>
      <c r="BE139" s="161">
        <f t="shared" si="14"/>
        <v>0</v>
      </c>
      <c r="BF139" s="161">
        <f t="shared" si="15"/>
        <v>0</v>
      </c>
      <c r="BG139" s="161">
        <f t="shared" si="16"/>
        <v>0</v>
      </c>
      <c r="BH139" s="161">
        <f t="shared" si="17"/>
        <v>0</v>
      </c>
      <c r="BI139" s="161">
        <f t="shared" si="18"/>
        <v>0</v>
      </c>
      <c r="BJ139" s="14" t="s">
        <v>166</v>
      </c>
      <c r="BK139" s="161">
        <f t="shared" si="19"/>
        <v>0</v>
      </c>
      <c r="BL139" s="14" t="s">
        <v>205</v>
      </c>
      <c r="BM139" s="160" t="s">
        <v>232</v>
      </c>
    </row>
    <row r="140" spans="1:65" s="2" customFormat="1" ht="21.75" customHeight="1">
      <c r="A140" s="29"/>
      <c r="B140" s="147"/>
      <c r="C140" s="148" t="s">
        <v>233</v>
      </c>
      <c r="D140" s="148" t="s">
        <v>161</v>
      </c>
      <c r="E140" s="149" t="s">
        <v>903</v>
      </c>
      <c r="F140" s="150" t="s">
        <v>904</v>
      </c>
      <c r="G140" s="151" t="s">
        <v>288</v>
      </c>
      <c r="H140" s="152">
        <v>62</v>
      </c>
      <c r="I140" s="153"/>
      <c r="J140" s="154">
        <f t="shared" si="10"/>
        <v>0</v>
      </c>
      <c r="K140" s="155"/>
      <c r="L140" s="30"/>
      <c r="M140" s="156" t="s">
        <v>1</v>
      </c>
      <c r="N140" s="157" t="s">
        <v>40</v>
      </c>
      <c r="O140" s="58"/>
      <c r="P140" s="158">
        <f t="shared" si="11"/>
        <v>0</v>
      </c>
      <c r="Q140" s="158">
        <v>2.3000000000000001E-4</v>
      </c>
      <c r="R140" s="158">
        <f t="shared" si="12"/>
        <v>1.426E-2</v>
      </c>
      <c r="S140" s="158">
        <v>0</v>
      </c>
      <c r="T140" s="159">
        <f t="shared" si="1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205</v>
      </c>
      <c r="AT140" s="160" t="s">
        <v>161</v>
      </c>
      <c r="AU140" s="160" t="s">
        <v>166</v>
      </c>
      <c r="AY140" s="14" t="s">
        <v>158</v>
      </c>
      <c r="BE140" s="161">
        <f t="shared" si="14"/>
        <v>0</v>
      </c>
      <c r="BF140" s="161">
        <f t="shared" si="15"/>
        <v>0</v>
      </c>
      <c r="BG140" s="161">
        <f t="shared" si="16"/>
        <v>0</v>
      </c>
      <c r="BH140" s="161">
        <f t="shared" si="17"/>
        <v>0</v>
      </c>
      <c r="BI140" s="161">
        <f t="shared" si="18"/>
        <v>0</v>
      </c>
      <c r="BJ140" s="14" t="s">
        <v>166</v>
      </c>
      <c r="BK140" s="161">
        <f t="shared" si="19"/>
        <v>0</v>
      </c>
      <c r="BL140" s="14" t="s">
        <v>205</v>
      </c>
      <c r="BM140" s="160" t="s">
        <v>236</v>
      </c>
    </row>
    <row r="141" spans="1:65" s="2" customFormat="1" ht="16.5" customHeight="1">
      <c r="A141" s="29"/>
      <c r="B141" s="147"/>
      <c r="C141" s="148" t="s">
        <v>209</v>
      </c>
      <c r="D141" s="148" t="s">
        <v>161</v>
      </c>
      <c r="E141" s="149" t="s">
        <v>905</v>
      </c>
      <c r="F141" s="150" t="s">
        <v>906</v>
      </c>
      <c r="G141" s="151" t="s">
        <v>288</v>
      </c>
      <c r="H141" s="152">
        <v>228</v>
      </c>
      <c r="I141" s="153"/>
      <c r="J141" s="154">
        <f t="shared" si="10"/>
        <v>0</v>
      </c>
      <c r="K141" s="155"/>
      <c r="L141" s="30"/>
      <c r="M141" s="156" t="s">
        <v>1</v>
      </c>
      <c r="N141" s="157" t="s">
        <v>40</v>
      </c>
      <c r="O141" s="58"/>
      <c r="P141" s="158">
        <f t="shared" si="11"/>
        <v>0</v>
      </c>
      <c r="Q141" s="158">
        <v>6.0000000000000002E-5</v>
      </c>
      <c r="R141" s="158">
        <f t="shared" si="12"/>
        <v>1.3680000000000001E-2</v>
      </c>
      <c r="S141" s="158">
        <v>0</v>
      </c>
      <c r="T141" s="159">
        <f t="shared" si="1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205</v>
      </c>
      <c r="AT141" s="160" t="s">
        <v>161</v>
      </c>
      <c r="AU141" s="160" t="s">
        <v>166</v>
      </c>
      <c r="AY141" s="14" t="s">
        <v>158</v>
      </c>
      <c r="BE141" s="161">
        <f t="shared" si="14"/>
        <v>0</v>
      </c>
      <c r="BF141" s="161">
        <f t="shared" si="15"/>
        <v>0</v>
      </c>
      <c r="BG141" s="161">
        <f t="shared" si="16"/>
        <v>0</v>
      </c>
      <c r="BH141" s="161">
        <f t="shared" si="17"/>
        <v>0</v>
      </c>
      <c r="BI141" s="161">
        <f t="shared" si="18"/>
        <v>0</v>
      </c>
      <c r="BJ141" s="14" t="s">
        <v>166</v>
      </c>
      <c r="BK141" s="161">
        <f t="shared" si="19"/>
        <v>0</v>
      </c>
      <c r="BL141" s="14" t="s">
        <v>205</v>
      </c>
      <c r="BM141" s="160" t="s">
        <v>239</v>
      </c>
    </row>
    <row r="142" spans="1:65" s="2" customFormat="1" ht="24.2" customHeight="1">
      <c r="A142" s="29"/>
      <c r="B142" s="147"/>
      <c r="C142" s="148" t="s">
        <v>240</v>
      </c>
      <c r="D142" s="148" t="s">
        <v>161</v>
      </c>
      <c r="E142" s="149" t="s">
        <v>907</v>
      </c>
      <c r="F142" s="150" t="s">
        <v>908</v>
      </c>
      <c r="G142" s="151" t="s">
        <v>497</v>
      </c>
      <c r="H142" s="152">
        <v>6</v>
      </c>
      <c r="I142" s="153"/>
      <c r="J142" s="154">
        <f t="shared" si="10"/>
        <v>0</v>
      </c>
      <c r="K142" s="155"/>
      <c r="L142" s="30"/>
      <c r="M142" s="156" t="s">
        <v>1</v>
      </c>
      <c r="N142" s="157" t="s">
        <v>40</v>
      </c>
      <c r="O142" s="58"/>
      <c r="P142" s="158">
        <f t="shared" si="11"/>
        <v>0</v>
      </c>
      <c r="Q142" s="158">
        <v>4.3499999999999997E-3</v>
      </c>
      <c r="R142" s="158">
        <f t="shared" si="12"/>
        <v>2.6099999999999998E-2</v>
      </c>
      <c r="S142" s="158">
        <v>0</v>
      </c>
      <c r="T142" s="159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205</v>
      </c>
      <c r="AT142" s="160" t="s">
        <v>161</v>
      </c>
      <c r="AU142" s="160" t="s">
        <v>166</v>
      </c>
      <c r="AY142" s="14" t="s">
        <v>158</v>
      </c>
      <c r="BE142" s="161">
        <f t="shared" si="14"/>
        <v>0</v>
      </c>
      <c r="BF142" s="161">
        <f t="shared" si="15"/>
        <v>0</v>
      </c>
      <c r="BG142" s="161">
        <f t="shared" si="16"/>
        <v>0</v>
      </c>
      <c r="BH142" s="161">
        <f t="shared" si="17"/>
        <v>0</v>
      </c>
      <c r="BI142" s="161">
        <f t="shared" si="18"/>
        <v>0</v>
      </c>
      <c r="BJ142" s="14" t="s">
        <v>166</v>
      </c>
      <c r="BK142" s="161">
        <f t="shared" si="19"/>
        <v>0</v>
      </c>
      <c r="BL142" s="14" t="s">
        <v>205</v>
      </c>
      <c r="BM142" s="160" t="s">
        <v>243</v>
      </c>
    </row>
    <row r="143" spans="1:65" s="2" customFormat="1" ht="24.2" customHeight="1">
      <c r="A143" s="29"/>
      <c r="B143" s="147"/>
      <c r="C143" s="148" t="s">
        <v>7</v>
      </c>
      <c r="D143" s="148" t="s">
        <v>161</v>
      </c>
      <c r="E143" s="149" t="s">
        <v>909</v>
      </c>
      <c r="F143" s="150" t="s">
        <v>910</v>
      </c>
      <c r="G143" s="151" t="s">
        <v>497</v>
      </c>
      <c r="H143" s="152">
        <v>6</v>
      </c>
      <c r="I143" s="153"/>
      <c r="J143" s="154">
        <f t="shared" si="10"/>
        <v>0</v>
      </c>
      <c r="K143" s="155"/>
      <c r="L143" s="30"/>
      <c r="M143" s="156" t="s">
        <v>1</v>
      </c>
      <c r="N143" s="157" t="s">
        <v>40</v>
      </c>
      <c r="O143" s="58"/>
      <c r="P143" s="158">
        <f t="shared" si="11"/>
        <v>0</v>
      </c>
      <c r="Q143" s="158">
        <v>5.1799999999999997E-3</v>
      </c>
      <c r="R143" s="158">
        <f t="shared" si="12"/>
        <v>3.1079999999999997E-2</v>
      </c>
      <c r="S143" s="158">
        <v>0</v>
      </c>
      <c r="T143" s="159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205</v>
      </c>
      <c r="AT143" s="160" t="s">
        <v>161</v>
      </c>
      <c r="AU143" s="160" t="s">
        <v>166</v>
      </c>
      <c r="AY143" s="14" t="s">
        <v>158</v>
      </c>
      <c r="BE143" s="161">
        <f t="shared" si="14"/>
        <v>0</v>
      </c>
      <c r="BF143" s="161">
        <f t="shared" si="15"/>
        <v>0</v>
      </c>
      <c r="BG143" s="161">
        <f t="shared" si="16"/>
        <v>0</v>
      </c>
      <c r="BH143" s="161">
        <f t="shared" si="17"/>
        <v>0</v>
      </c>
      <c r="BI143" s="161">
        <f t="shared" si="18"/>
        <v>0</v>
      </c>
      <c r="BJ143" s="14" t="s">
        <v>166</v>
      </c>
      <c r="BK143" s="161">
        <f t="shared" si="19"/>
        <v>0</v>
      </c>
      <c r="BL143" s="14" t="s">
        <v>205</v>
      </c>
      <c r="BM143" s="160" t="s">
        <v>246</v>
      </c>
    </row>
    <row r="144" spans="1:65" s="2" customFormat="1" ht="24.2" customHeight="1">
      <c r="A144" s="29"/>
      <c r="B144" s="147"/>
      <c r="C144" s="148" t="s">
        <v>247</v>
      </c>
      <c r="D144" s="148" t="s">
        <v>161</v>
      </c>
      <c r="E144" s="149" t="s">
        <v>911</v>
      </c>
      <c r="F144" s="150" t="s">
        <v>912</v>
      </c>
      <c r="G144" s="151" t="s">
        <v>497</v>
      </c>
      <c r="H144" s="152">
        <v>4</v>
      </c>
      <c r="I144" s="153"/>
      <c r="J144" s="154">
        <f t="shared" si="10"/>
        <v>0</v>
      </c>
      <c r="K144" s="155"/>
      <c r="L144" s="30"/>
      <c r="M144" s="156" t="s">
        <v>1</v>
      </c>
      <c r="N144" s="157" t="s">
        <v>40</v>
      </c>
      <c r="O144" s="58"/>
      <c r="P144" s="158">
        <f t="shared" si="11"/>
        <v>0</v>
      </c>
      <c r="Q144" s="158">
        <v>7.4000000000000003E-3</v>
      </c>
      <c r="R144" s="158">
        <f t="shared" si="12"/>
        <v>2.9600000000000001E-2</v>
      </c>
      <c r="S144" s="158">
        <v>0</v>
      </c>
      <c r="T144" s="159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205</v>
      </c>
      <c r="AT144" s="160" t="s">
        <v>161</v>
      </c>
      <c r="AU144" s="160" t="s">
        <v>166</v>
      </c>
      <c r="AY144" s="14" t="s">
        <v>158</v>
      </c>
      <c r="BE144" s="161">
        <f t="shared" si="14"/>
        <v>0</v>
      </c>
      <c r="BF144" s="161">
        <f t="shared" si="15"/>
        <v>0</v>
      </c>
      <c r="BG144" s="161">
        <f t="shared" si="16"/>
        <v>0</v>
      </c>
      <c r="BH144" s="161">
        <f t="shared" si="17"/>
        <v>0</v>
      </c>
      <c r="BI144" s="161">
        <f t="shared" si="18"/>
        <v>0</v>
      </c>
      <c r="BJ144" s="14" t="s">
        <v>166</v>
      </c>
      <c r="BK144" s="161">
        <f t="shared" si="19"/>
        <v>0</v>
      </c>
      <c r="BL144" s="14" t="s">
        <v>205</v>
      </c>
      <c r="BM144" s="160" t="s">
        <v>250</v>
      </c>
    </row>
    <row r="145" spans="1:65" s="2" customFormat="1" ht="24.2" customHeight="1">
      <c r="A145" s="29"/>
      <c r="B145" s="147"/>
      <c r="C145" s="148" t="s">
        <v>215</v>
      </c>
      <c r="D145" s="148" t="s">
        <v>161</v>
      </c>
      <c r="E145" s="149" t="s">
        <v>913</v>
      </c>
      <c r="F145" s="150" t="s">
        <v>914</v>
      </c>
      <c r="G145" s="151" t="s">
        <v>190</v>
      </c>
      <c r="H145" s="152">
        <v>40</v>
      </c>
      <c r="I145" s="153"/>
      <c r="J145" s="154">
        <f t="shared" si="10"/>
        <v>0</v>
      </c>
      <c r="K145" s="155"/>
      <c r="L145" s="30"/>
      <c r="M145" s="156" t="s">
        <v>1</v>
      </c>
      <c r="N145" s="157" t="s">
        <v>40</v>
      </c>
      <c r="O145" s="58"/>
      <c r="P145" s="158">
        <f t="shared" si="11"/>
        <v>0</v>
      </c>
      <c r="Q145" s="158">
        <v>0</v>
      </c>
      <c r="R145" s="158">
        <f t="shared" si="12"/>
        <v>0</v>
      </c>
      <c r="S145" s="158">
        <v>0</v>
      </c>
      <c r="T145" s="159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205</v>
      </c>
      <c r="AT145" s="160" t="s">
        <v>161</v>
      </c>
      <c r="AU145" s="160" t="s">
        <v>166</v>
      </c>
      <c r="AY145" s="14" t="s">
        <v>158</v>
      </c>
      <c r="BE145" s="161">
        <f t="shared" si="14"/>
        <v>0</v>
      </c>
      <c r="BF145" s="161">
        <f t="shared" si="15"/>
        <v>0</v>
      </c>
      <c r="BG145" s="161">
        <f t="shared" si="16"/>
        <v>0</v>
      </c>
      <c r="BH145" s="161">
        <f t="shared" si="17"/>
        <v>0</v>
      </c>
      <c r="BI145" s="161">
        <f t="shared" si="18"/>
        <v>0</v>
      </c>
      <c r="BJ145" s="14" t="s">
        <v>166</v>
      </c>
      <c r="BK145" s="161">
        <f t="shared" si="19"/>
        <v>0</v>
      </c>
      <c r="BL145" s="14" t="s">
        <v>205</v>
      </c>
      <c r="BM145" s="160" t="s">
        <v>253</v>
      </c>
    </row>
    <row r="146" spans="1:65" s="2" customFormat="1" ht="21.75" customHeight="1">
      <c r="A146" s="29"/>
      <c r="B146" s="147"/>
      <c r="C146" s="148" t="s">
        <v>254</v>
      </c>
      <c r="D146" s="148" t="s">
        <v>161</v>
      </c>
      <c r="E146" s="149" t="s">
        <v>915</v>
      </c>
      <c r="F146" s="150" t="s">
        <v>916</v>
      </c>
      <c r="G146" s="151" t="s">
        <v>190</v>
      </c>
      <c r="H146" s="152">
        <v>60</v>
      </c>
      <c r="I146" s="153"/>
      <c r="J146" s="154">
        <f t="shared" si="10"/>
        <v>0</v>
      </c>
      <c r="K146" s="155"/>
      <c r="L146" s="30"/>
      <c r="M146" s="156" t="s">
        <v>1</v>
      </c>
      <c r="N146" s="157" t="s">
        <v>40</v>
      </c>
      <c r="O146" s="58"/>
      <c r="P146" s="158">
        <f t="shared" si="11"/>
        <v>0</v>
      </c>
      <c r="Q146" s="158">
        <v>0</v>
      </c>
      <c r="R146" s="158">
        <f t="shared" si="12"/>
        <v>0</v>
      </c>
      <c r="S146" s="158">
        <v>6.0000000000000001E-3</v>
      </c>
      <c r="T146" s="159">
        <f t="shared" si="13"/>
        <v>0.36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205</v>
      </c>
      <c r="AT146" s="160" t="s">
        <v>161</v>
      </c>
      <c r="AU146" s="160" t="s">
        <v>166</v>
      </c>
      <c r="AY146" s="14" t="s">
        <v>158</v>
      </c>
      <c r="BE146" s="161">
        <f t="shared" si="14"/>
        <v>0</v>
      </c>
      <c r="BF146" s="161">
        <f t="shared" si="15"/>
        <v>0</v>
      </c>
      <c r="BG146" s="161">
        <f t="shared" si="16"/>
        <v>0</v>
      </c>
      <c r="BH146" s="161">
        <f t="shared" si="17"/>
        <v>0</v>
      </c>
      <c r="BI146" s="161">
        <f t="shared" si="18"/>
        <v>0</v>
      </c>
      <c r="BJ146" s="14" t="s">
        <v>166</v>
      </c>
      <c r="BK146" s="161">
        <f t="shared" si="19"/>
        <v>0</v>
      </c>
      <c r="BL146" s="14" t="s">
        <v>205</v>
      </c>
      <c r="BM146" s="160" t="s">
        <v>257</v>
      </c>
    </row>
    <row r="147" spans="1:65" s="2" customFormat="1" ht="24.2" customHeight="1">
      <c r="A147" s="29"/>
      <c r="B147" s="147"/>
      <c r="C147" s="148" t="s">
        <v>218</v>
      </c>
      <c r="D147" s="148" t="s">
        <v>161</v>
      </c>
      <c r="E147" s="149" t="s">
        <v>917</v>
      </c>
      <c r="F147" s="150" t="s">
        <v>918</v>
      </c>
      <c r="G147" s="151" t="s">
        <v>190</v>
      </c>
      <c r="H147" s="152">
        <v>6</v>
      </c>
      <c r="I147" s="153"/>
      <c r="J147" s="154">
        <f t="shared" si="10"/>
        <v>0</v>
      </c>
      <c r="K147" s="155"/>
      <c r="L147" s="30"/>
      <c r="M147" s="156" t="s">
        <v>1</v>
      </c>
      <c r="N147" s="157" t="s">
        <v>40</v>
      </c>
      <c r="O147" s="58"/>
      <c r="P147" s="158">
        <f t="shared" si="11"/>
        <v>0</v>
      </c>
      <c r="Q147" s="158">
        <v>4.0999999999999999E-4</v>
      </c>
      <c r="R147" s="158">
        <f t="shared" si="12"/>
        <v>2.4599999999999999E-3</v>
      </c>
      <c r="S147" s="158">
        <v>0</v>
      </c>
      <c r="T147" s="159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205</v>
      </c>
      <c r="AT147" s="160" t="s">
        <v>161</v>
      </c>
      <c r="AU147" s="160" t="s">
        <v>166</v>
      </c>
      <c r="AY147" s="14" t="s">
        <v>158</v>
      </c>
      <c r="BE147" s="161">
        <f t="shared" si="14"/>
        <v>0</v>
      </c>
      <c r="BF147" s="161">
        <f t="shared" si="15"/>
        <v>0</v>
      </c>
      <c r="BG147" s="161">
        <f t="shared" si="16"/>
        <v>0</v>
      </c>
      <c r="BH147" s="161">
        <f t="shared" si="17"/>
        <v>0</v>
      </c>
      <c r="BI147" s="161">
        <f t="shared" si="18"/>
        <v>0</v>
      </c>
      <c r="BJ147" s="14" t="s">
        <v>166</v>
      </c>
      <c r="BK147" s="161">
        <f t="shared" si="19"/>
        <v>0</v>
      </c>
      <c r="BL147" s="14" t="s">
        <v>205</v>
      </c>
      <c r="BM147" s="160" t="s">
        <v>260</v>
      </c>
    </row>
    <row r="148" spans="1:65" s="2" customFormat="1" ht="24.2" customHeight="1">
      <c r="A148" s="29"/>
      <c r="B148" s="147"/>
      <c r="C148" s="148" t="s">
        <v>261</v>
      </c>
      <c r="D148" s="148" t="s">
        <v>161</v>
      </c>
      <c r="E148" s="149" t="s">
        <v>919</v>
      </c>
      <c r="F148" s="150" t="s">
        <v>920</v>
      </c>
      <c r="G148" s="151" t="s">
        <v>190</v>
      </c>
      <c r="H148" s="152">
        <v>12</v>
      </c>
      <c r="I148" s="153"/>
      <c r="J148" s="154">
        <f t="shared" si="10"/>
        <v>0</v>
      </c>
      <c r="K148" s="155"/>
      <c r="L148" s="30"/>
      <c r="M148" s="156" t="s">
        <v>1</v>
      </c>
      <c r="N148" s="157" t="s">
        <v>40</v>
      </c>
      <c r="O148" s="58"/>
      <c r="P148" s="158">
        <f t="shared" si="11"/>
        <v>0</v>
      </c>
      <c r="Q148" s="158">
        <v>3.4000000000000002E-4</v>
      </c>
      <c r="R148" s="158">
        <f t="shared" si="12"/>
        <v>4.0800000000000003E-3</v>
      </c>
      <c r="S148" s="158">
        <v>0</v>
      </c>
      <c r="T148" s="159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205</v>
      </c>
      <c r="AT148" s="160" t="s">
        <v>161</v>
      </c>
      <c r="AU148" s="160" t="s">
        <v>166</v>
      </c>
      <c r="AY148" s="14" t="s">
        <v>158</v>
      </c>
      <c r="BE148" s="161">
        <f t="shared" si="14"/>
        <v>0</v>
      </c>
      <c r="BF148" s="161">
        <f t="shared" si="15"/>
        <v>0</v>
      </c>
      <c r="BG148" s="161">
        <f t="shared" si="16"/>
        <v>0</v>
      </c>
      <c r="BH148" s="161">
        <f t="shared" si="17"/>
        <v>0</v>
      </c>
      <c r="BI148" s="161">
        <f t="shared" si="18"/>
        <v>0</v>
      </c>
      <c r="BJ148" s="14" t="s">
        <v>166</v>
      </c>
      <c r="BK148" s="161">
        <f t="shared" si="19"/>
        <v>0</v>
      </c>
      <c r="BL148" s="14" t="s">
        <v>205</v>
      </c>
      <c r="BM148" s="160" t="s">
        <v>264</v>
      </c>
    </row>
    <row r="149" spans="1:65" s="2" customFormat="1" ht="21.75" customHeight="1">
      <c r="A149" s="29"/>
      <c r="B149" s="147"/>
      <c r="C149" s="148" t="s">
        <v>222</v>
      </c>
      <c r="D149" s="148" t="s">
        <v>161</v>
      </c>
      <c r="E149" s="149" t="s">
        <v>921</v>
      </c>
      <c r="F149" s="150" t="s">
        <v>922</v>
      </c>
      <c r="G149" s="151" t="s">
        <v>190</v>
      </c>
      <c r="H149" s="152">
        <v>10</v>
      </c>
      <c r="I149" s="153"/>
      <c r="J149" s="154">
        <f t="shared" si="10"/>
        <v>0</v>
      </c>
      <c r="K149" s="155"/>
      <c r="L149" s="30"/>
      <c r="M149" s="156" t="s">
        <v>1</v>
      </c>
      <c r="N149" s="157" t="s">
        <v>40</v>
      </c>
      <c r="O149" s="58"/>
      <c r="P149" s="158">
        <f t="shared" si="11"/>
        <v>0</v>
      </c>
      <c r="Q149" s="158">
        <v>5.0000000000000001E-4</v>
      </c>
      <c r="R149" s="158">
        <f t="shared" si="12"/>
        <v>5.0000000000000001E-3</v>
      </c>
      <c r="S149" s="158">
        <v>0</v>
      </c>
      <c r="T149" s="159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205</v>
      </c>
      <c r="AT149" s="160" t="s">
        <v>161</v>
      </c>
      <c r="AU149" s="160" t="s">
        <v>166</v>
      </c>
      <c r="AY149" s="14" t="s">
        <v>158</v>
      </c>
      <c r="BE149" s="161">
        <f t="shared" si="14"/>
        <v>0</v>
      </c>
      <c r="BF149" s="161">
        <f t="shared" si="15"/>
        <v>0</v>
      </c>
      <c r="BG149" s="161">
        <f t="shared" si="16"/>
        <v>0</v>
      </c>
      <c r="BH149" s="161">
        <f t="shared" si="17"/>
        <v>0</v>
      </c>
      <c r="BI149" s="161">
        <f t="shared" si="18"/>
        <v>0</v>
      </c>
      <c r="BJ149" s="14" t="s">
        <v>166</v>
      </c>
      <c r="BK149" s="161">
        <f t="shared" si="19"/>
        <v>0</v>
      </c>
      <c r="BL149" s="14" t="s">
        <v>205</v>
      </c>
      <c r="BM149" s="160" t="s">
        <v>267</v>
      </c>
    </row>
    <row r="150" spans="1:65" s="2" customFormat="1" ht="24.2" customHeight="1">
      <c r="A150" s="29"/>
      <c r="B150" s="147"/>
      <c r="C150" s="148" t="s">
        <v>268</v>
      </c>
      <c r="D150" s="148" t="s">
        <v>161</v>
      </c>
      <c r="E150" s="149" t="s">
        <v>923</v>
      </c>
      <c r="F150" s="150" t="s">
        <v>924</v>
      </c>
      <c r="G150" s="151" t="s">
        <v>190</v>
      </c>
      <c r="H150" s="152">
        <v>4</v>
      </c>
      <c r="I150" s="153"/>
      <c r="J150" s="154">
        <f t="shared" si="10"/>
        <v>0</v>
      </c>
      <c r="K150" s="155"/>
      <c r="L150" s="30"/>
      <c r="M150" s="156" t="s">
        <v>1</v>
      </c>
      <c r="N150" s="157" t="s">
        <v>40</v>
      </c>
      <c r="O150" s="58"/>
      <c r="P150" s="158">
        <f t="shared" si="11"/>
        <v>0</v>
      </c>
      <c r="Q150" s="158">
        <v>7.1000000000000002E-4</v>
      </c>
      <c r="R150" s="158">
        <f t="shared" si="12"/>
        <v>2.8400000000000001E-3</v>
      </c>
      <c r="S150" s="158">
        <v>0</v>
      </c>
      <c r="T150" s="159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205</v>
      </c>
      <c r="AT150" s="160" t="s">
        <v>161</v>
      </c>
      <c r="AU150" s="160" t="s">
        <v>166</v>
      </c>
      <c r="AY150" s="14" t="s">
        <v>158</v>
      </c>
      <c r="BE150" s="161">
        <f t="shared" si="14"/>
        <v>0</v>
      </c>
      <c r="BF150" s="161">
        <f t="shared" si="15"/>
        <v>0</v>
      </c>
      <c r="BG150" s="161">
        <f t="shared" si="16"/>
        <v>0</v>
      </c>
      <c r="BH150" s="161">
        <f t="shared" si="17"/>
        <v>0</v>
      </c>
      <c r="BI150" s="161">
        <f t="shared" si="18"/>
        <v>0</v>
      </c>
      <c r="BJ150" s="14" t="s">
        <v>166</v>
      </c>
      <c r="BK150" s="161">
        <f t="shared" si="19"/>
        <v>0</v>
      </c>
      <c r="BL150" s="14" t="s">
        <v>205</v>
      </c>
      <c r="BM150" s="160" t="s">
        <v>271</v>
      </c>
    </row>
    <row r="151" spans="1:65" s="2" customFormat="1" ht="24.2" customHeight="1">
      <c r="A151" s="29"/>
      <c r="B151" s="147"/>
      <c r="C151" s="148" t="s">
        <v>225</v>
      </c>
      <c r="D151" s="148" t="s">
        <v>161</v>
      </c>
      <c r="E151" s="149" t="s">
        <v>925</v>
      </c>
      <c r="F151" s="150" t="s">
        <v>926</v>
      </c>
      <c r="G151" s="151" t="s">
        <v>190</v>
      </c>
      <c r="H151" s="152">
        <v>4</v>
      </c>
      <c r="I151" s="153"/>
      <c r="J151" s="154">
        <f t="shared" si="10"/>
        <v>0</v>
      </c>
      <c r="K151" s="155"/>
      <c r="L151" s="30"/>
      <c r="M151" s="156" t="s">
        <v>1</v>
      </c>
      <c r="N151" s="157" t="s">
        <v>40</v>
      </c>
      <c r="O151" s="58"/>
      <c r="P151" s="158">
        <f t="shared" si="11"/>
        <v>0</v>
      </c>
      <c r="Q151" s="158">
        <v>2.4000000000000001E-4</v>
      </c>
      <c r="R151" s="158">
        <f t="shared" si="12"/>
        <v>9.6000000000000002E-4</v>
      </c>
      <c r="S151" s="158">
        <v>0</v>
      </c>
      <c r="T151" s="159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205</v>
      </c>
      <c r="AT151" s="160" t="s">
        <v>161</v>
      </c>
      <c r="AU151" s="160" t="s">
        <v>166</v>
      </c>
      <c r="AY151" s="14" t="s">
        <v>158</v>
      </c>
      <c r="BE151" s="161">
        <f t="shared" si="14"/>
        <v>0</v>
      </c>
      <c r="BF151" s="161">
        <f t="shared" si="15"/>
        <v>0</v>
      </c>
      <c r="BG151" s="161">
        <f t="shared" si="16"/>
        <v>0</v>
      </c>
      <c r="BH151" s="161">
        <f t="shared" si="17"/>
        <v>0</v>
      </c>
      <c r="BI151" s="161">
        <f t="shared" si="18"/>
        <v>0</v>
      </c>
      <c r="BJ151" s="14" t="s">
        <v>166</v>
      </c>
      <c r="BK151" s="161">
        <f t="shared" si="19"/>
        <v>0</v>
      </c>
      <c r="BL151" s="14" t="s">
        <v>205</v>
      </c>
      <c r="BM151" s="160" t="s">
        <v>274</v>
      </c>
    </row>
    <row r="152" spans="1:65" s="2" customFormat="1" ht="16.5" customHeight="1">
      <c r="A152" s="29"/>
      <c r="B152" s="147"/>
      <c r="C152" s="148" t="s">
        <v>275</v>
      </c>
      <c r="D152" s="148" t="s">
        <v>161</v>
      </c>
      <c r="E152" s="149" t="s">
        <v>927</v>
      </c>
      <c r="F152" s="150" t="s">
        <v>928</v>
      </c>
      <c r="G152" s="151" t="s">
        <v>190</v>
      </c>
      <c r="H152" s="152">
        <v>2</v>
      </c>
      <c r="I152" s="153"/>
      <c r="J152" s="154">
        <f t="shared" si="10"/>
        <v>0</v>
      </c>
      <c r="K152" s="155"/>
      <c r="L152" s="30"/>
      <c r="M152" s="156" t="s">
        <v>1</v>
      </c>
      <c r="N152" s="157" t="s">
        <v>40</v>
      </c>
      <c r="O152" s="58"/>
      <c r="P152" s="158">
        <f t="shared" si="11"/>
        <v>0</v>
      </c>
      <c r="Q152" s="158">
        <v>0</v>
      </c>
      <c r="R152" s="158">
        <f t="shared" si="12"/>
        <v>0</v>
      </c>
      <c r="S152" s="158">
        <v>0</v>
      </c>
      <c r="T152" s="159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205</v>
      </c>
      <c r="AT152" s="160" t="s">
        <v>161</v>
      </c>
      <c r="AU152" s="160" t="s">
        <v>166</v>
      </c>
      <c r="AY152" s="14" t="s">
        <v>158</v>
      </c>
      <c r="BE152" s="161">
        <f t="shared" si="14"/>
        <v>0</v>
      </c>
      <c r="BF152" s="161">
        <f t="shared" si="15"/>
        <v>0</v>
      </c>
      <c r="BG152" s="161">
        <f t="shared" si="16"/>
        <v>0</v>
      </c>
      <c r="BH152" s="161">
        <f t="shared" si="17"/>
        <v>0</v>
      </c>
      <c r="BI152" s="161">
        <f t="shared" si="18"/>
        <v>0</v>
      </c>
      <c r="BJ152" s="14" t="s">
        <v>166</v>
      </c>
      <c r="BK152" s="161">
        <f t="shared" si="19"/>
        <v>0</v>
      </c>
      <c r="BL152" s="14" t="s">
        <v>205</v>
      </c>
      <c r="BM152" s="160" t="s">
        <v>278</v>
      </c>
    </row>
    <row r="153" spans="1:65" s="2" customFormat="1" ht="16.5" customHeight="1">
      <c r="A153" s="29"/>
      <c r="B153" s="147"/>
      <c r="C153" s="148" t="s">
        <v>229</v>
      </c>
      <c r="D153" s="148" t="s">
        <v>161</v>
      </c>
      <c r="E153" s="149" t="s">
        <v>929</v>
      </c>
      <c r="F153" s="150" t="s">
        <v>930</v>
      </c>
      <c r="G153" s="151" t="s">
        <v>190</v>
      </c>
      <c r="H153" s="152">
        <v>2</v>
      </c>
      <c r="I153" s="153"/>
      <c r="J153" s="154">
        <f t="shared" si="10"/>
        <v>0</v>
      </c>
      <c r="K153" s="155"/>
      <c r="L153" s="30"/>
      <c r="M153" s="156" t="s">
        <v>1</v>
      </c>
      <c r="N153" s="157" t="s">
        <v>40</v>
      </c>
      <c r="O153" s="58"/>
      <c r="P153" s="158">
        <f t="shared" si="11"/>
        <v>0</v>
      </c>
      <c r="Q153" s="158">
        <v>0</v>
      </c>
      <c r="R153" s="158">
        <f t="shared" si="12"/>
        <v>0</v>
      </c>
      <c r="S153" s="158">
        <v>0</v>
      </c>
      <c r="T153" s="159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205</v>
      </c>
      <c r="AT153" s="160" t="s">
        <v>161</v>
      </c>
      <c r="AU153" s="160" t="s">
        <v>166</v>
      </c>
      <c r="AY153" s="14" t="s">
        <v>158</v>
      </c>
      <c r="BE153" s="161">
        <f t="shared" si="14"/>
        <v>0</v>
      </c>
      <c r="BF153" s="161">
        <f t="shared" si="15"/>
        <v>0</v>
      </c>
      <c r="BG153" s="161">
        <f t="shared" si="16"/>
        <v>0</v>
      </c>
      <c r="BH153" s="161">
        <f t="shared" si="17"/>
        <v>0</v>
      </c>
      <c r="BI153" s="161">
        <f t="shared" si="18"/>
        <v>0</v>
      </c>
      <c r="BJ153" s="14" t="s">
        <v>166</v>
      </c>
      <c r="BK153" s="161">
        <f t="shared" si="19"/>
        <v>0</v>
      </c>
      <c r="BL153" s="14" t="s">
        <v>205</v>
      </c>
      <c r="BM153" s="160" t="s">
        <v>281</v>
      </c>
    </row>
    <row r="154" spans="1:65" s="2" customFormat="1" ht="16.5" customHeight="1">
      <c r="A154" s="29"/>
      <c r="B154" s="147"/>
      <c r="C154" s="162" t="s">
        <v>282</v>
      </c>
      <c r="D154" s="162" t="s">
        <v>193</v>
      </c>
      <c r="E154" s="163" t="s">
        <v>931</v>
      </c>
      <c r="F154" s="164" t="s">
        <v>932</v>
      </c>
      <c r="G154" s="165" t="s">
        <v>190</v>
      </c>
      <c r="H154" s="166">
        <v>2</v>
      </c>
      <c r="I154" s="167"/>
      <c r="J154" s="168">
        <f t="shared" si="10"/>
        <v>0</v>
      </c>
      <c r="K154" s="169"/>
      <c r="L154" s="170"/>
      <c r="M154" s="171" t="s">
        <v>1</v>
      </c>
      <c r="N154" s="172" t="s">
        <v>40</v>
      </c>
      <c r="O154" s="58"/>
      <c r="P154" s="158">
        <f t="shared" si="11"/>
        <v>0</v>
      </c>
      <c r="Q154" s="158">
        <v>0</v>
      </c>
      <c r="R154" s="158">
        <f t="shared" si="12"/>
        <v>0</v>
      </c>
      <c r="S154" s="158">
        <v>0</v>
      </c>
      <c r="T154" s="159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232</v>
      </c>
      <c r="AT154" s="160" t="s">
        <v>193</v>
      </c>
      <c r="AU154" s="160" t="s">
        <v>166</v>
      </c>
      <c r="AY154" s="14" t="s">
        <v>158</v>
      </c>
      <c r="BE154" s="161">
        <f t="shared" si="14"/>
        <v>0</v>
      </c>
      <c r="BF154" s="161">
        <f t="shared" si="15"/>
        <v>0</v>
      </c>
      <c r="BG154" s="161">
        <f t="shared" si="16"/>
        <v>0</v>
      </c>
      <c r="BH154" s="161">
        <f t="shared" si="17"/>
        <v>0</v>
      </c>
      <c r="BI154" s="161">
        <f t="shared" si="18"/>
        <v>0</v>
      </c>
      <c r="BJ154" s="14" t="s">
        <v>166</v>
      </c>
      <c r="BK154" s="161">
        <f t="shared" si="19"/>
        <v>0</v>
      </c>
      <c r="BL154" s="14" t="s">
        <v>205</v>
      </c>
      <c r="BM154" s="160" t="s">
        <v>285</v>
      </c>
    </row>
    <row r="155" spans="1:65" s="2" customFormat="1" ht="21.75" customHeight="1">
      <c r="A155" s="29"/>
      <c r="B155" s="147"/>
      <c r="C155" s="148" t="s">
        <v>232</v>
      </c>
      <c r="D155" s="148" t="s">
        <v>161</v>
      </c>
      <c r="E155" s="149" t="s">
        <v>933</v>
      </c>
      <c r="F155" s="150" t="s">
        <v>934</v>
      </c>
      <c r="G155" s="151" t="s">
        <v>288</v>
      </c>
      <c r="H155" s="152">
        <v>228</v>
      </c>
      <c r="I155" s="153"/>
      <c r="J155" s="154">
        <f t="shared" si="10"/>
        <v>0</v>
      </c>
      <c r="K155" s="155"/>
      <c r="L155" s="30"/>
      <c r="M155" s="156" t="s">
        <v>1</v>
      </c>
      <c r="N155" s="157" t="s">
        <v>40</v>
      </c>
      <c r="O155" s="58"/>
      <c r="P155" s="158">
        <f t="shared" si="11"/>
        <v>0</v>
      </c>
      <c r="Q155" s="158">
        <v>1.7000000000000001E-4</v>
      </c>
      <c r="R155" s="158">
        <f t="shared" si="12"/>
        <v>3.8760000000000003E-2</v>
      </c>
      <c r="S155" s="158">
        <v>0</v>
      </c>
      <c r="T155" s="159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205</v>
      </c>
      <c r="AT155" s="160" t="s">
        <v>161</v>
      </c>
      <c r="AU155" s="160" t="s">
        <v>166</v>
      </c>
      <c r="AY155" s="14" t="s">
        <v>158</v>
      </c>
      <c r="BE155" s="161">
        <f t="shared" si="14"/>
        <v>0</v>
      </c>
      <c r="BF155" s="161">
        <f t="shared" si="15"/>
        <v>0</v>
      </c>
      <c r="BG155" s="161">
        <f t="shared" si="16"/>
        <v>0</v>
      </c>
      <c r="BH155" s="161">
        <f t="shared" si="17"/>
        <v>0</v>
      </c>
      <c r="BI155" s="161">
        <f t="shared" si="18"/>
        <v>0</v>
      </c>
      <c r="BJ155" s="14" t="s">
        <v>166</v>
      </c>
      <c r="BK155" s="161">
        <f t="shared" si="19"/>
        <v>0</v>
      </c>
      <c r="BL155" s="14" t="s">
        <v>205</v>
      </c>
      <c r="BM155" s="160" t="s">
        <v>289</v>
      </c>
    </row>
    <row r="156" spans="1:65" s="2" customFormat="1" ht="21.75" customHeight="1">
      <c r="A156" s="29"/>
      <c r="B156" s="147"/>
      <c r="C156" s="148" t="s">
        <v>290</v>
      </c>
      <c r="D156" s="148" t="s">
        <v>161</v>
      </c>
      <c r="E156" s="149" t="s">
        <v>935</v>
      </c>
      <c r="F156" s="150" t="s">
        <v>936</v>
      </c>
      <c r="G156" s="151" t="s">
        <v>288</v>
      </c>
      <c r="H156" s="152">
        <v>228</v>
      </c>
      <c r="I156" s="153"/>
      <c r="J156" s="154">
        <f t="shared" si="10"/>
        <v>0</v>
      </c>
      <c r="K156" s="155"/>
      <c r="L156" s="30"/>
      <c r="M156" s="156" t="s">
        <v>1</v>
      </c>
      <c r="N156" s="157" t="s">
        <v>40</v>
      </c>
      <c r="O156" s="58"/>
      <c r="P156" s="158">
        <f t="shared" si="11"/>
        <v>0</v>
      </c>
      <c r="Q156" s="158">
        <v>0</v>
      </c>
      <c r="R156" s="158">
        <f t="shared" si="12"/>
        <v>0</v>
      </c>
      <c r="S156" s="158">
        <v>0</v>
      </c>
      <c r="T156" s="159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205</v>
      </c>
      <c r="AT156" s="160" t="s">
        <v>161</v>
      </c>
      <c r="AU156" s="160" t="s">
        <v>166</v>
      </c>
      <c r="AY156" s="14" t="s">
        <v>158</v>
      </c>
      <c r="BE156" s="161">
        <f t="shared" si="14"/>
        <v>0</v>
      </c>
      <c r="BF156" s="161">
        <f t="shared" si="15"/>
        <v>0</v>
      </c>
      <c r="BG156" s="161">
        <f t="shared" si="16"/>
        <v>0</v>
      </c>
      <c r="BH156" s="161">
        <f t="shared" si="17"/>
        <v>0</v>
      </c>
      <c r="BI156" s="161">
        <f t="shared" si="18"/>
        <v>0</v>
      </c>
      <c r="BJ156" s="14" t="s">
        <v>166</v>
      </c>
      <c r="BK156" s="161">
        <f t="shared" si="19"/>
        <v>0</v>
      </c>
      <c r="BL156" s="14" t="s">
        <v>205</v>
      </c>
      <c r="BM156" s="160" t="s">
        <v>293</v>
      </c>
    </row>
    <row r="157" spans="1:65" s="2" customFormat="1" ht="24.2" customHeight="1">
      <c r="A157" s="29"/>
      <c r="B157" s="147"/>
      <c r="C157" s="148" t="s">
        <v>236</v>
      </c>
      <c r="D157" s="148" t="s">
        <v>161</v>
      </c>
      <c r="E157" s="149" t="s">
        <v>937</v>
      </c>
      <c r="F157" s="150" t="s">
        <v>938</v>
      </c>
      <c r="G157" s="151" t="s">
        <v>176</v>
      </c>
      <c r="H157" s="152">
        <v>1.1599999999999999</v>
      </c>
      <c r="I157" s="153"/>
      <c r="J157" s="154">
        <f t="shared" si="10"/>
        <v>0</v>
      </c>
      <c r="K157" s="155"/>
      <c r="L157" s="30"/>
      <c r="M157" s="156" t="s">
        <v>1</v>
      </c>
      <c r="N157" s="157" t="s">
        <v>40</v>
      </c>
      <c r="O157" s="58"/>
      <c r="P157" s="158">
        <f t="shared" si="11"/>
        <v>0</v>
      </c>
      <c r="Q157" s="158">
        <v>0</v>
      </c>
      <c r="R157" s="158">
        <f t="shared" si="12"/>
        <v>0</v>
      </c>
      <c r="S157" s="158">
        <v>0</v>
      </c>
      <c r="T157" s="159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205</v>
      </c>
      <c r="AT157" s="160" t="s">
        <v>161</v>
      </c>
      <c r="AU157" s="160" t="s">
        <v>166</v>
      </c>
      <c r="AY157" s="14" t="s">
        <v>158</v>
      </c>
      <c r="BE157" s="161">
        <f t="shared" si="14"/>
        <v>0</v>
      </c>
      <c r="BF157" s="161">
        <f t="shared" si="15"/>
        <v>0</v>
      </c>
      <c r="BG157" s="161">
        <f t="shared" si="16"/>
        <v>0</v>
      </c>
      <c r="BH157" s="161">
        <f t="shared" si="17"/>
        <v>0</v>
      </c>
      <c r="BI157" s="161">
        <f t="shared" si="18"/>
        <v>0</v>
      </c>
      <c r="BJ157" s="14" t="s">
        <v>166</v>
      </c>
      <c r="BK157" s="161">
        <f t="shared" si="19"/>
        <v>0</v>
      </c>
      <c r="BL157" s="14" t="s">
        <v>205</v>
      </c>
      <c r="BM157" s="160" t="s">
        <v>297</v>
      </c>
    </row>
    <row r="158" spans="1:65" s="2" customFormat="1" ht="24.2" customHeight="1">
      <c r="A158" s="29"/>
      <c r="B158" s="147"/>
      <c r="C158" s="148" t="s">
        <v>298</v>
      </c>
      <c r="D158" s="148" t="s">
        <v>161</v>
      </c>
      <c r="E158" s="149" t="s">
        <v>939</v>
      </c>
      <c r="F158" s="150" t="s">
        <v>940</v>
      </c>
      <c r="G158" s="151" t="s">
        <v>176</v>
      </c>
      <c r="H158" s="152">
        <v>0.192</v>
      </c>
      <c r="I158" s="153"/>
      <c r="J158" s="154">
        <f t="shared" si="10"/>
        <v>0</v>
      </c>
      <c r="K158" s="155"/>
      <c r="L158" s="30"/>
      <c r="M158" s="156" t="s">
        <v>1</v>
      </c>
      <c r="N158" s="157" t="s">
        <v>40</v>
      </c>
      <c r="O158" s="58"/>
      <c r="P158" s="158">
        <f t="shared" si="11"/>
        <v>0</v>
      </c>
      <c r="Q158" s="158">
        <v>0</v>
      </c>
      <c r="R158" s="158">
        <f t="shared" si="12"/>
        <v>0</v>
      </c>
      <c r="S158" s="158">
        <v>0</v>
      </c>
      <c r="T158" s="159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205</v>
      </c>
      <c r="AT158" s="160" t="s">
        <v>161</v>
      </c>
      <c r="AU158" s="160" t="s">
        <v>166</v>
      </c>
      <c r="AY158" s="14" t="s">
        <v>158</v>
      </c>
      <c r="BE158" s="161">
        <f t="shared" si="14"/>
        <v>0</v>
      </c>
      <c r="BF158" s="161">
        <f t="shared" si="15"/>
        <v>0</v>
      </c>
      <c r="BG158" s="161">
        <f t="shared" si="16"/>
        <v>0</v>
      </c>
      <c r="BH158" s="161">
        <f t="shared" si="17"/>
        <v>0</v>
      </c>
      <c r="BI158" s="161">
        <f t="shared" si="18"/>
        <v>0</v>
      </c>
      <c r="BJ158" s="14" t="s">
        <v>166</v>
      </c>
      <c r="BK158" s="161">
        <f t="shared" si="19"/>
        <v>0</v>
      </c>
      <c r="BL158" s="14" t="s">
        <v>205</v>
      </c>
      <c r="BM158" s="160" t="s">
        <v>301</v>
      </c>
    </row>
    <row r="159" spans="1:65" s="12" customFormat="1" ht="22.9" customHeight="1">
      <c r="B159" s="134"/>
      <c r="D159" s="135" t="s">
        <v>73</v>
      </c>
      <c r="E159" s="145" t="s">
        <v>941</v>
      </c>
      <c r="F159" s="145" t="s">
        <v>942</v>
      </c>
      <c r="I159" s="137"/>
      <c r="J159" s="146">
        <f>BK159</f>
        <v>0</v>
      </c>
      <c r="L159" s="134"/>
      <c r="M159" s="139"/>
      <c r="N159" s="140"/>
      <c r="O159" s="140"/>
      <c r="P159" s="141">
        <f>SUM(P160:P161)</f>
        <v>0</v>
      </c>
      <c r="Q159" s="140"/>
      <c r="R159" s="141">
        <f>SUM(R160:R161)</f>
        <v>0</v>
      </c>
      <c r="S159" s="140"/>
      <c r="T159" s="142">
        <f>SUM(T160:T161)</f>
        <v>0</v>
      </c>
      <c r="AR159" s="135" t="s">
        <v>166</v>
      </c>
      <c r="AT159" s="143" t="s">
        <v>73</v>
      </c>
      <c r="AU159" s="143" t="s">
        <v>82</v>
      </c>
      <c r="AY159" s="135" t="s">
        <v>158</v>
      </c>
      <c r="BK159" s="144">
        <f>SUM(BK160:BK161)</f>
        <v>0</v>
      </c>
    </row>
    <row r="160" spans="1:65" s="2" customFormat="1" ht="24.2" customHeight="1">
      <c r="A160" s="29"/>
      <c r="B160" s="147"/>
      <c r="C160" s="148" t="s">
        <v>239</v>
      </c>
      <c r="D160" s="148" t="s">
        <v>161</v>
      </c>
      <c r="E160" s="149" t="s">
        <v>943</v>
      </c>
      <c r="F160" s="150" t="s">
        <v>944</v>
      </c>
      <c r="G160" s="151" t="s">
        <v>190</v>
      </c>
      <c r="H160" s="152">
        <v>2</v>
      </c>
      <c r="I160" s="153"/>
      <c r="J160" s="154">
        <f>ROUND(I160*H160,2)</f>
        <v>0</v>
      </c>
      <c r="K160" s="155"/>
      <c r="L160" s="30"/>
      <c r="M160" s="156" t="s">
        <v>1</v>
      </c>
      <c r="N160" s="157" t="s">
        <v>40</v>
      </c>
      <c r="O160" s="58"/>
      <c r="P160" s="158">
        <f>O160*H160</f>
        <v>0</v>
      </c>
      <c r="Q160" s="158">
        <v>0</v>
      </c>
      <c r="R160" s="158">
        <f>Q160*H160</f>
        <v>0</v>
      </c>
      <c r="S160" s="158">
        <v>0</v>
      </c>
      <c r="T160" s="159">
        <f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205</v>
      </c>
      <c r="AT160" s="160" t="s">
        <v>161</v>
      </c>
      <c r="AU160" s="160" t="s">
        <v>166</v>
      </c>
      <c r="AY160" s="14" t="s">
        <v>158</v>
      </c>
      <c r="BE160" s="161">
        <f>IF(N160="základná",J160,0)</f>
        <v>0</v>
      </c>
      <c r="BF160" s="161">
        <f>IF(N160="znížená",J160,0)</f>
        <v>0</v>
      </c>
      <c r="BG160" s="161">
        <f>IF(N160="zákl. prenesená",J160,0)</f>
        <v>0</v>
      </c>
      <c r="BH160" s="161">
        <f>IF(N160="zníž. prenesená",J160,0)</f>
        <v>0</v>
      </c>
      <c r="BI160" s="161">
        <f>IF(N160="nulová",J160,0)</f>
        <v>0</v>
      </c>
      <c r="BJ160" s="14" t="s">
        <v>166</v>
      </c>
      <c r="BK160" s="161">
        <f>ROUND(I160*H160,2)</f>
        <v>0</v>
      </c>
      <c r="BL160" s="14" t="s">
        <v>205</v>
      </c>
      <c r="BM160" s="160" t="s">
        <v>304</v>
      </c>
    </row>
    <row r="161" spans="1:65" s="2" customFormat="1" ht="16.5" customHeight="1">
      <c r="A161" s="29"/>
      <c r="B161" s="147"/>
      <c r="C161" s="162" t="s">
        <v>305</v>
      </c>
      <c r="D161" s="162" t="s">
        <v>193</v>
      </c>
      <c r="E161" s="163" t="s">
        <v>945</v>
      </c>
      <c r="F161" s="164" t="s">
        <v>946</v>
      </c>
      <c r="G161" s="165" t="s">
        <v>190</v>
      </c>
      <c r="H161" s="166">
        <v>2</v>
      </c>
      <c r="I161" s="167"/>
      <c r="J161" s="168">
        <f>ROUND(I161*H161,2)</f>
        <v>0</v>
      </c>
      <c r="K161" s="169"/>
      <c r="L161" s="170"/>
      <c r="M161" s="178" t="s">
        <v>1</v>
      </c>
      <c r="N161" s="179" t="s">
        <v>40</v>
      </c>
      <c r="O161" s="175"/>
      <c r="P161" s="176">
        <f>O161*H161</f>
        <v>0</v>
      </c>
      <c r="Q161" s="176">
        <v>0</v>
      </c>
      <c r="R161" s="176">
        <f>Q161*H161</f>
        <v>0</v>
      </c>
      <c r="S161" s="176">
        <v>0</v>
      </c>
      <c r="T161" s="177">
        <f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232</v>
      </c>
      <c r="AT161" s="160" t="s">
        <v>193</v>
      </c>
      <c r="AU161" s="160" t="s">
        <v>166</v>
      </c>
      <c r="AY161" s="14" t="s">
        <v>158</v>
      </c>
      <c r="BE161" s="161">
        <f>IF(N161="základná",J161,0)</f>
        <v>0</v>
      </c>
      <c r="BF161" s="161">
        <f>IF(N161="znížená",J161,0)</f>
        <v>0</v>
      </c>
      <c r="BG161" s="161">
        <f>IF(N161="zákl. prenesená",J161,0)</f>
        <v>0</v>
      </c>
      <c r="BH161" s="161">
        <f>IF(N161="zníž. prenesená",J161,0)</f>
        <v>0</v>
      </c>
      <c r="BI161" s="161">
        <f>IF(N161="nulová",J161,0)</f>
        <v>0</v>
      </c>
      <c r="BJ161" s="14" t="s">
        <v>166</v>
      </c>
      <c r="BK161" s="161">
        <f>ROUND(I161*H161,2)</f>
        <v>0</v>
      </c>
      <c r="BL161" s="14" t="s">
        <v>205</v>
      </c>
      <c r="BM161" s="160" t="s">
        <v>308</v>
      </c>
    </row>
    <row r="162" spans="1:65" s="2" customFormat="1" ht="6.95" customHeight="1">
      <c r="A162" s="29"/>
      <c r="B162" s="47"/>
      <c r="C162" s="48"/>
      <c r="D162" s="48"/>
      <c r="E162" s="48"/>
      <c r="F162" s="48"/>
      <c r="G162" s="48"/>
      <c r="H162" s="48"/>
      <c r="I162" s="48"/>
      <c r="J162" s="48"/>
      <c r="K162" s="48"/>
      <c r="L162" s="30"/>
      <c r="M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</row>
  </sheetData>
  <autoFilter ref="C119:K161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BM239"/>
  <sheetViews>
    <sheetView showGridLines="0" workbookViewId="0">
      <selection activeCell="J209" sqref="J209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4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4" t="s">
        <v>90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115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3" t="str">
        <f>'Rekapitulácia stavby'!K6</f>
        <v>Rekonštrukcia objektu Biovetská 36, Nitra - 1.etapa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116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7" t="s">
        <v>947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14. 12. 2022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3"/>
      <c r="G18" s="213"/>
      <c r="H18" s="213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ROUND(J121,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ROUND((SUM(BE121:BE238)),  2)</f>
        <v>0</v>
      </c>
      <c r="G33" s="100"/>
      <c r="H33" s="100"/>
      <c r="I33" s="101">
        <v>0.2</v>
      </c>
      <c r="J33" s="99">
        <f>ROUND(((SUM(BE121:BE238))*I33),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ROUND((SUM(BF121:BF238)),  2)</f>
        <v>0</v>
      </c>
      <c r="G34" s="100"/>
      <c r="H34" s="100"/>
      <c r="I34" s="101">
        <v>0.2</v>
      </c>
      <c r="J34" s="99">
        <f>ROUND(((SUM(BF121:BF238))*I34),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ROUND((SUM(BG121:BG238)),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ROUND((SUM(BH121:BH238)),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ROUND((SUM(BI121:BI238)),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118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Rekonštrukcia objektu Biovetská 36, Nitra - 1.etapa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116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7" t="str">
        <f>E9</f>
        <v xml:space="preserve">03 - SO 01 Eletroinštalácia 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Biovetská </v>
      </c>
      <c r="G89" s="29"/>
      <c r="H89" s="29"/>
      <c r="I89" s="24" t="s">
        <v>20</v>
      </c>
      <c r="J89" s="55" t="str">
        <f>IF(J12="","",J12)</f>
        <v>14. 12. 2022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SOAR - ING. BÁRTA JIŘÍ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SOAR - ING. BÁRTA JIŘÍ               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119</v>
      </c>
      <c r="D94" s="104"/>
      <c r="E94" s="104"/>
      <c r="F94" s="104"/>
      <c r="G94" s="104"/>
      <c r="H94" s="104"/>
      <c r="I94" s="104"/>
      <c r="J94" s="113" t="s">
        <v>120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121</v>
      </c>
      <c r="D96" s="29"/>
      <c r="E96" s="29"/>
      <c r="F96" s="29"/>
      <c r="G96" s="29"/>
      <c r="H96" s="29"/>
      <c r="I96" s="29"/>
      <c r="J96" s="71">
        <f>J121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122</v>
      </c>
    </row>
    <row r="97" spans="1:31" s="9" customFormat="1" ht="24.95" hidden="1" customHeight="1">
      <c r="B97" s="115"/>
      <c r="D97" s="116" t="s">
        <v>948</v>
      </c>
      <c r="E97" s="117"/>
      <c r="F97" s="117"/>
      <c r="G97" s="117"/>
      <c r="H97" s="117"/>
      <c r="I97" s="117"/>
      <c r="J97" s="118">
        <f>J122</f>
        <v>0</v>
      </c>
      <c r="L97" s="115"/>
    </row>
    <row r="98" spans="1:31" s="10" customFormat="1" ht="19.899999999999999" hidden="1" customHeight="1">
      <c r="B98" s="119"/>
      <c r="D98" s="120" t="s">
        <v>949</v>
      </c>
      <c r="E98" s="121"/>
      <c r="F98" s="121"/>
      <c r="G98" s="121"/>
      <c r="H98" s="121"/>
      <c r="I98" s="121"/>
      <c r="J98" s="122">
        <f>J123</f>
        <v>0</v>
      </c>
      <c r="L98" s="119"/>
    </row>
    <row r="99" spans="1:31" s="10" customFormat="1" ht="19.899999999999999" hidden="1" customHeight="1">
      <c r="B99" s="119"/>
      <c r="D99" s="120" t="s">
        <v>950</v>
      </c>
      <c r="E99" s="121"/>
      <c r="F99" s="121"/>
      <c r="G99" s="121"/>
      <c r="H99" s="121"/>
      <c r="I99" s="121"/>
      <c r="J99" s="122">
        <f>J192</f>
        <v>0</v>
      </c>
      <c r="L99" s="119"/>
    </row>
    <row r="100" spans="1:31" s="9" customFormat="1" ht="24.95" hidden="1" customHeight="1">
      <c r="B100" s="115"/>
      <c r="D100" s="116" t="s">
        <v>951</v>
      </c>
      <c r="E100" s="117"/>
      <c r="F100" s="117"/>
      <c r="G100" s="117"/>
      <c r="H100" s="117"/>
      <c r="I100" s="117"/>
      <c r="J100" s="118">
        <f>J197</f>
        <v>0</v>
      </c>
      <c r="L100" s="115"/>
    </row>
    <row r="101" spans="1:31" s="9" customFormat="1" ht="24.95" hidden="1" customHeight="1">
      <c r="B101" s="115"/>
      <c r="D101" s="116" t="s">
        <v>952</v>
      </c>
      <c r="E101" s="117"/>
      <c r="F101" s="117"/>
      <c r="G101" s="117"/>
      <c r="H101" s="117"/>
      <c r="I101" s="117"/>
      <c r="J101" s="118">
        <f>J200</f>
        <v>0</v>
      </c>
      <c r="L101" s="115"/>
    </row>
    <row r="102" spans="1:31" s="2" customFormat="1" ht="21.75" hidden="1" customHeight="1">
      <c r="A102" s="29"/>
      <c r="B102" s="30"/>
      <c r="C102" s="29"/>
      <c r="D102" s="29"/>
      <c r="E102" s="29"/>
      <c r="F102" s="29"/>
      <c r="G102" s="29"/>
      <c r="H102" s="29"/>
      <c r="I102" s="29"/>
      <c r="J102" s="29"/>
      <c r="K102" s="29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s="2" customFormat="1" ht="6.95" hidden="1" customHeight="1">
      <c r="A103" s="29"/>
      <c r="B103" s="47"/>
      <c r="C103" s="48"/>
      <c r="D103" s="48"/>
      <c r="E103" s="48"/>
      <c r="F103" s="48"/>
      <c r="G103" s="48"/>
      <c r="H103" s="48"/>
      <c r="I103" s="48"/>
      <c r="J103" s="48"/>
      <c r="K103" s="48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hidden="1"/>
    <row r="105" spans="1:31" hidden="1"/>
    <row r="106" spans="1:31" hidden="1"/>
    <row r="107" spans="1:31" s="2" customFormat="1" ht="6.95" customHeight="1">
      <c r="A107" s="29"/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24.95" customHeight="1">
      <c r="A108" s="29"/>
      <c r="B108" s="30"/>
      <c r="C108" s="18" t="s">
        <v>144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customHeight="1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2" customHeight="1">
      <c r="A110" s="29"/>
      <c r="B110" s="30"/>
      <c r="C110" s="24" t="s">
        <v>14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6.5" customHeight="1">
      <c r="A111" s="29"/>
      <c r="B111" s="30"/>
      <c r="C111" s="29"/>
      <c r="D111" s="29"/>
      <c r="E111" s="223" t="str">
        <f>E7</f>
        <v>Rekonštrukcia objektu Biovetská 36, Nitra - 1.etapa</v>
      </c>
      <c r="F111" s="224"/>
      <c r="G111" s="224"/>
      <c r="H111" s="224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116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6.5" customHeight="1">
      <c r="A113" s="29"/>
      <c r="B113" s="30"/>
      <c r="C113" s="29"/>
      <c r="D113" s="29"/>
      <c r="E113" s="207" t="str">
        <f>E9</f>
        <v xml:space="preserve">03 - SO 01 Eletroinštalácia </v>
      </c>
      <c r="F113" s="222"/>
      <c r="G113" s="222"/>
      <c r="H113" s="222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>
      <c r="A115" s="29"/>
      <c r="B115" s="30"/>
      <c r="C115" s="24" t="s">
        <v>18</v>
      </c>
      <c r="D115" s="29"/>
      <c r="E115" s="29"/>
      <c r="F115" s="22" t="str">
        <f>F12</f>
        <v xml:space="preserve">Biovetská </v>
      </c>
      <c r="G115" s="29"/>
      <c r="H115" s="29"/>
      <c r="I115" s="24" t="s">
        <v>20</v>
      </c>
      <c r="J115" s="55" t="str">
        <f>IF(J12="","",J12)</f>
        <v>14. 12. 2022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25.7" customHeight="1">
      <c r="A117" s="29"/>
      <c r="B117" s="30"/>
      <c r="C117" s="24" t="s">
        <v>22</v>
      </c>
      <c r="D117" s="29"/>
      <c r="E117" s="29"/>
      <c r="F117" s="22" t="str">
        <f>E15</f>
        <v>Mesto Nitra</v>
      </c>
      <c r="G117" s="29"/>
      <c r="H117" s="29"/>
      <c r="I117" s="24" t="s">
        <v>28</v>
      </c>
      <c r="J117" s="27" t="str">
        <f>E21</f>
        <v xml:space="preserve">SOAR - ING. BÁRTA JIŘÍ 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25.7" customHeight="1">
      <c r="A118" s="29"/>
      <c r="B118" s="30"/>
      <c r="C118" s="24" t="s">
        <v>26</v>
      </c>
      <c r="D118" s="29"/>
      <c r="E118" s="29"/>
      <c r="F118" s="22" t="str">
        <f>IF(E18="","",E18)</f>
        <v>Vyplň údaj</v>
      </c>
      <c r="G118" s="29"/>
      <c r="H118" s="29"/>
      <c r="I118" s="24" t="s">
        <v>31</v>
      </c>
      <c r="J118" s="27" t="str">
        <f>E24</f>
        <v xml:space="preserve">SOAR - ING. BÁRTA JIŘÍ                  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0.3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11" customFormat="1" ht="29.25" customHeight="1">
      <c r="A120" s="123"/>
      <c r="B120" s="124"/>
      <c r="C120" s="125" t="s">
        <v>145</v>
      </c>
      <c r="D120" s="126" t="s">
        <v>59</v>
      </c>
      <c r="E120" s="126" t="s">
        <v>55</v>
      </c>
      <c r="F120" s="126" t="s">
        <v>56</v>
      </c>
      <c r="G120" s="126" t="s">
        <v>146</v>
      </c>
      <c r="H120" s="126" t="s">
        <v>147</v>
      </c>
      <c r="I120" s="126" t="s">
        <v>148</v>
      </c>
      <c r="J120" s="127" t="s">
        <v>120</v>
      </c>
      <c r="K120" s="128" t="s">
        <v>149</v>
      </c>
      <c r="L120" s="129"/>
      <c r="M120" s="62" t="s">
        <v>1</v>
      </c>
      <c r="N120" s="63" t="s">
        <v>38</v>
      </c>
      <c r="O120" s="63" t="s">
        <v>150</v>
      </c>
      <c r="P120" s="63" t="s">
        <v>151</v>
      </c>
      <c r="Q120" s="63" t="s">
        <v>152</v>
      </c>
      <c r="R120" s="63" t="s">
        <v>153</v>
      </c>
      <c r="S120" s="63" t="s">
        <v>154</v>
      </c>
      <c r="T120" s="64" t="s">
        <v>155</v>
      </c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</row>
    <row r="121" spans="1:65" s="2" customFormat="1" ht="22.9" customHeight="1">
      <c r="A121" s="29"/>
      <c r="B121" s="30"/>
      <c r="C121" s="69" t="s">
        <v>121</v>
      </c>
      <c r="D121" s="29"/>
      <c r="E121" s="29"/>
      <c r="F121" s="29"/>
      <c r="G121" s="29"/>
      <c r="H121" s="29"/>
      <c r="I121" s="29"/>
      <c r="J121" s="130">
        <f>BK121</f>
        <v>0</v>
      </c>
      <c r="K121" s="29"/>
      <c r="L121" s="30"/>
      <c r="M121" s="65"/>
      <c r="N121" s="56"/>
      <c r="O121" s="66"/>
      <c r="P121" s="131">
        <f>P122+P197+P200</f>
        <v>0</v>
      </c>
      <c r="Q121" s="66"/>
      <c r="R121" s="131">
        <f>R122+R197+R200</f>
        <v>0.61954000000000009</v>
      </c>
      <c r="S121" s="66"/>
      <c r="T121" s="132">
        <f>T122+T197+T200</f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T121" s="14" t="s">
        <v>73</v>
      </c>
      <c r="AU121" s="14" t="s">
        <v>122</v>
      </c>
      <c r="BK121" s="133">
        <f>BK122+BK197+BK200</f>
        <v>0</v>
      </c>
    </row>
    <row r="122" spans="1:65" s="12" customFormat="1" ht="25.9" customHeight="1">
      <c r="B122" s="134"/>
      <c r="D122" s="135" t="s">
        <v>73</v>
      </c>
      <c r="E122" s="136" t="s">
        <v>193</v>
      </c>
      <c r="F122" s="136" t="s">
        <v>953</v>
      </c>
      <c r="I122" s="137"/>
      <c r="J122" s="138">
        <f>BK122</f>
        <v>0</v>
      </c>
      <c r="L122" s="134"/>
      <c r="M122" s="139"/>
      <c r="N122" s="140"/>
      <c r="O122" s="140"/>
      <c r="P122" s="141">
        <f>P123+P192</f>
        <v>0</v>
      </c>
      <c r="Q122" s="140"/>
      <c r="R122" s="141">
        <f>R123+R192</f>
        <v>0.50888000000000011</v>
      </c>
      <c r="S122" s="140"/>
      <c r="T122" s="142">
        <f>T123+T192</f>
        <v>0</v>
      </c>
      <c r="AR122" s="135" t="s">
        <v>178</v>
      </c>
      <c r="AT122" s="143" t="s">
        <v>73</v>
      </c>
      <c r="AU122" s="143" t="s">
        <v>74</v>
      </c>
      <c r="AY122" s="135" t="s">
        <v>158</v>
      </c>
      <c r="BK122" s="144">
        <f>BK123+BK192</f>
        <v>0</v>
      </c>
    </row>
    <row r="123" spans="1:65" s="12" customFormat="1" ht="22.9" customHeight="1">
      <c r="B123" s="134"/>
      <c r="D123" s="135" t="s">
        <v>73</v>
      </c>
      <c r="E123" s="145" t="s">
        <v>954</v>
      </c>
      <c r="F123" s="145" t="s">
        <v>955</v>
      </c>
      <c r="I123" s="137"/>
      <c r="J123" s="146">
        <f>BK123</f>
        <v>0</v>
      </c>
      <c r="L123" s="134"/>
      <c r="M123" s="139"/>
      <c r="N123" s="140"/>
      <c r="O123" s="140"/>
      <c r="P123" s="141">
        <f>SUM(P124:P191)</f>
        <v>0</v>
      </c>
      <c r="Q123" s="140"/>
      <c r="R123" s="141">
        <f>SUM(R124:R191)</f>
        <v>0.50300000000000011</v>
      </c>
      <c r="S123" s="140"/>
      <c r="T123" s="142">
        <f>SUM(T124:T191)</f>
        <v>0</v>
      </c>
      <c r="AR123" s="135" t="s">
        <v>178</v>
      </c>
      <c r="AT123" s="143" t="s">
        <v>73</v>
      </c>
      <c r="AU123" s="143" t="s">
        <v>82</v>
      </c>
      <c r="AY123" s="135" t="s">
        <v>158</v>
      </c>
      <c r="BK123" s="144">
        <f>SUM(BK124:BK191)</f>
        <v>0</v>
      </c>
    </row>
    <row r="124" spans="1:65" s="2" customFormat="1" ht="21.75" customHeight="1">
      <c r="A124" s="29"/>
      <c r="B124" s="147"/>
      <c r="C124" s="148" t="s">
        <v>82</v>
      </c>
      <c r="D124" s="148" t="s">
        <v>161</v>
      </c>
      <c r="E124" s="149" t="s">
        <v>956</v>
      </c>
      <c r="F124" s="150" t="s">
        <v>957</v>
      </c>
      <c r="G124" s="151" t="s">
        <v>171</v>
      </c>
      <c r="H124" s="152">
        <v>261</v>
      </c>
      <c r="I124" s="153"/>
      <c r="J124" s="154">
        <f t="shared" ref="J124:J155" si="0">ROUND(I124*H124,2)</f>
        <v>0</v>
      </c>
      <c r="K124" s="155"/>
      <c r="L124" s="30"/>
      <c r="M124" s="156" t="s">
        <v>1</v>
      </c>
      <c r="N124" s="157" t="s">
        <v>40</v>
      </c>
      <c r="O124" s="58"/>
      <c r="P124" s="158">
        <f t="shared" ref="P124:P155" si="1">O124*H124</f>
        <v>0</v>
      </c>
      <c r="Q124" s="158">
        <v>0</v>
      </c>
      <c r="R124" s="158">
        <f t="shared" ref="R124:R155" si="2">Q124*H124</f>
        <v>0</v>
      </c>
      <c r="S124" s="158">
        <v>0</v>
      </c>
      <c r="T124" s="159">
        <f t="shared" ref="T124:T155" si="3">S124*H124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60" t="s">
        <v>289</v>
      </c>
      <c r="AT124" s="160" t="s">
        <v>161</v>
      </c>
      <c r="AU124" s="160" t="s">
        <v>166</v>
      </c>
      <c r="AY124" s="14" t="s">
        <v>158</v>
      </c>
      <c r="BE124" s="161">
        <f t="shared" ref="BE124:BE155" si="4">IF(N124="základná",J124,0)</f>
        <v>0</v>
      </c>
      <c r="BF124" s="161">
        <f t="shared" ref="BF124:BF155" si="5">IF(N124="znížená",J124,0)</f>
        <v>0</v>
      </c>
      <c r="BG124" s="161">
        <f t="shared" ref="BG124:BG155" si="6">IF(N124="zákl. prenesená",J124,0)</f>
        <v>0</v>
      </c>
      <c r="BH124" s="161">
        <f t="shared" ref="BH124:BH155" si="7">IF(N124="zníž. prenesená",J124,0)</f>
        <v>0</v>
      </c>
      <c r="BI124" s="161">
        <f t="shared" ref="BI124:BI155" si="8">IF(N124="nulová",J124,0)</f>
        <v>0</v>
      </c>
      <c r="BJ124" s="14" t="s">
        <v>166</v>
      </c>
      <c r="BK124" s="161">
        <f t="shared" ref="BK124:BK155" si="9">ROUND(I124*H124,2)</f>
        <v>0</v>
      </c>
      <c r="BL124" s="14" t="s">
        <v>289</v>
      </c>
      <c r="BM124" s="160" t="s">
        <v>166</v>
      </c>
    </row>
    <row r="125" spans="1:65" s="2" customFormat="1" ht="24.2" customHeight="1">
      <c r="A125" s="29"/>
      <c r="B125" s="147"/>
      <c r="C125" s="162" t="s">
        <v>166</v>
      </c>
      <c r="D125" s="162" t="s">
        <v>193</v>
      </c>
      <c r="E125" s="163" t="s">
        <v>958</v>
      </c>
      <c r="F125" s="164" t="s">
        <v>959</v>
      </c>
      <c r="G125" s="165" t="s">
        <v>171</v>
      </c>
      <c r="H125" s="166">
        <v>48</v>
      </c>
      <c r="I125" s="167"/>
      <c r="J125" s="168">
        <f t="shared" si="0"/>
        <v>0</v>
      </c>
      <c r="K125" s="169"/>
      <c r="L125" s="170"/>
      <c r="M125" s="171" t="s">
        <v>1</v>
      </c>
      <c r="N125" s="172" t="s">
        <v>40</v>
      </c>
      <c r="O125" s="58"/>
      <c r="P125" s="158">
        <f t="shared" si="1"/>
        <v>0</v>
      </c>
      <c r="Q125" s="158">
        <v>5.0000000000000002E-5</v>
      </c>
      <c r="R125" s="158">
        <f t="shared" si="2"/>
        <v>2.4000000000000002E-3</v>
      </c>
      <c r="S125" s="158">
        <v>0</v>
      </c>
      <c r="T125" s="159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0" t="s">
        <v>649</v>
      </c>
      <c r="AT125" s="160" t="s">
        <v>193</v>
      </c>
      <c r="AU125" s="160" t="s">
        <v>166</v>
      </c>
      <c r="AY125" s="14" t="s">
        <v>158</v>
      </c>
      <c r="BE125" s="161">
        <f t="shared" si="4"/>
        <v>0</v>
      </c>
      <c r="BF125" s="161">
        <f t="shared" si="5"/>
        <v>0</v>
      </c>
      <c r="BG125" s="161">
        <f t="shared" si="6"/>
        <v>0</v>
      </c>
      <c r="BH125" s="161">
        <f t="shared" si="7"/>
        <v>0</v>
      </c>
      <c r="BI125" s="161">
        <f t="shared" si="8"/>
        <v>0</v>
      </c>
      <c r="BJ125" s="14" t="s">
        <v>166</v>
      </c>
      <c r="BK125" s="161">
        <f t="shared" si="9"/>
        <v>0</v>
      </c>
      <c r="BL125" s="14" t="s">
        <v>289</v>
      </c>
      <c r="BM125" s="160" t="s">
        <v>165</v>
      </c>
    </row>
    <row r="126" spans="1:65" s="2" customFormat="1" ht="16.5" customHeight="1">
      <c r="A126" s="29"/>
      <c r="B126" s="147"/>
      <c r="C126" s="162" t="s">
        <v>178</v>
      </c>
      <c r="D126" s="162" t="s">
        <v>193</v>
      </c>
      <c r="E126" s="163" t="s">
        <v>960</v>
      </c>
      <c r="F126" s="164" t="s">
        <v>961</v>
      </c>
      <c r="G126" s="165" t="s">
        <v>171</v>
      </c>
      <c r="H126" s="166">
        <v>213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40</v>
      </c>
      <c r="O126" s="58"/>
      <c r="P126" s="158">
        <f t="shared" si="1"/>
        <v>0</v>
      </c>
      <c r="Q126" s="158">
        <v>3.0000000000000001E-5</v>
      </c>
      <c r="R126" s="158">
        <f t="shared" si="2"/>
        <v>6.3899999999999998E-3</v>
      </c>
      <c r="S126" s="158">
        <v>0</v>
      </c>
      <c r="T126" s="159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649</v>
      </c>
      <c r="AT126" s="160" t="s">
        <v>193</v>
      </c>
      <c r="AU126" s="160" t="s">
        <v>166</v>
      </c>
      <c r="AY126" s="14" t="s">
        <v>158</v>
      </c>
      <c r="BE126" s="161">
        <f t="shared" si="4"/>
        <v>0</v>
      </c>
      <c r="BF126" s="161">
        <f t="shared" si="5"/>
        <v>0</v>
      </c>
      <c r="BG126" s="161">
        <f t="shared" si="6"/>
        <v>0</v>
      </c>
      <c r="BH126" s="161">
        <f t="shared" si="7"/>
        <v>0</v>
      </c>
      <c r="BI126" s="161">
        <f t="shared" si="8"/>
        <v>0</v>
      </c>
      <c r="BJ126" s="14" t="s">
        <v>166</v>
      </c>
      <c r="BK126" s="161">
        <f t="shared" si="9"/>
        <v>0</v>
      </c>
      <c r="BL126" s="14" t="s">
        <v>289</v>
      </c>
      <c r="BM126" s="160" t="s">
        <v>187</v>
      </c>
    </row>
    <row r="127" spans="1:65" s="2" customFormat="1" ht="24.2" customHeight="1">
      <c r="A127" s="29"/>
      <c r="B127" s="147"/>
      <c r="C127" s="148" t="s">
        <v>165</v>
      </c>
      <c r="D127" s="148" t="s">
        <v>161</v>
      </c>
      <c r="E127" s="149" t="s">
        <v>962</v>
      </c>
      <c r="F127" s="150" t="s">
        <v>963</v>
      </c>
      <c r="G127" s="151" t="s">
        <v>171</v>
      </c>
      <c r="H127" s="152">
        <v>103</v>
      </c>
      <c r="I127" s="153"/>
      <c r="J127" s="154">
        <f t="shared" si="0"/>
        <v>0</v>
      </c>
      <c r="K127" s="155"/>
      <c r="L127" s="30"/>
      <c r="M127" s="156" t="s">
        <v>1</v>
      </c>
      <c r="N127" s="157" t="s">
        <v>40</v>
      </c>
      <c r="O127" s="58"/>
      <c r="P127" s="158">
        <f t="shared" si="1"/>
        <v>0</v>
      </c>
      <c r="Q127" s="158">
        <v>0</v>
      </c>
      <c r="R127" s="158">
        <f t="shared" si="2"/>
        <v>0</v>
      </c>
      <c r="S127" s="158">
        <v>0</v>
      </c>
      <c r="T127" s="159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289</v>
      </c>
      <c r="AT127" s="160" t="s">
        <v>161</v>
      </c>
      <c r="AU127" s="160" t="s">
        <v>166</v>
      </c>
      <c r="AY127" s="14" t="s">
        <v>158</v>
      </c>
      <c r="BE127" s="161">
        <f t="shared" si="4"/>
        <v>0</v>
      </c>
      <c r="BF127" s="161">
        <f t="shared" si="5"/>
        <v>0</v>
      </c>
      <c r="BG127" s="161">
        <f t="shared" si="6"/>
        <v>0</v>
      </c>
      <c r="BH127" s="161">
        <f t="shared" si="7"/>
        <v>0</v>
      </c>
      <c r="BI127" s="161">
        <f t="shared" si="8"/>
        <v>0</v>
      </c>
      <c r="BJ127" s="14" t="s">
        <v>166</v>
      </c>
      <c r="BK127" s="161">
        <f t="shared" si="9"/>
        <v>0</v>
      </c>
      <c r="BL127" s="14" t="s">
        <v>289</v>
      </c>
      <c r="BM127" s="160" t="s">
        <v>191</v>
      </c>
    </row>
    <row r="128" spans="1:65" s="2" customFormat="1" ht="24.2" customHeight="1">
      <c r="A128" s="29"/>
      <c r="B128" s="147"/>
      <c r="C128" s="148" t="s">
        <v>192</v>
      </c>
      <c r="D128" s="148" t="s">
        <v>161</v>
      </c>
      <c r="E128" s="149" t="s">
        <v>964</v>
      </c>
      <c r="F128" s="150" t="s">
        <v>965</v>
      </c>
      <c r="G128" s="151" t="s">
        <v>171</v>
      </c>
      <c r="H128" s="152">
        <v>25</v>
      </c>
      <c r="I128" s="153"/>
      <c r="J128" s="154">
        <f t="shared" si="0"/>
        <v>0</v>
      </c>
      <c r="K128" s="155"/>
      <c r="L128" s="30"/>
      <c r="M128" s="156" t="s">
        <v>1</v>
      </c>
      <c r="N128" s="157" t="s">
        <v>40</v>
      </c>
      <c r="O128" s="58"/>
      <c r="P128" s="158">
        <f t="shared" si="1"/>
        <v>0</v>
      </c>
      <c r="Q128" s="158">
        <v>0</v>
      </c>
      <c r="R128" s="158">
        <f t="shared" si="2"/>
        <v>0</v>
      </c>
      <c r="S128" s="158">
        <v>0</v>
      </c>
      <c r="T128" s="159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289</v>
      </c>
      <c r="AT128" s="160" t="s">
        <v>161</v>
      </c>
      <c r="AU128" s="160" t="s">
        <v>166</v>
      </c>
      <c r="AY128" s="14" t="s">
        <v>158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166</v>
      </c>
      <c r="BK128" s="161">
        <f t="shared" si="9"/>
        <v>0</v>
      </c>
      <c r="BL128" s="14" t="s">
        <v>289</v>
      </c>
      <c r="BM128" s="160" t="s">
        <v>109</v>
      </c>
    </row>
    <row r="129" spans="1:65" s="2" customFormat="1" ht="24.2" customHeight="1">
      <c r="A129" s="29"/>
      <c r="B129" s="147"/>
      <c r="C129" s="148" t="s">
        <v>187</v>
      </c>
      <c r="D129" s="148" t="s">
        <v>161</v>
      </c>
      <c r="E129" s="149" t="s">
        <v>966</v>
      </c>
      <c r="F129" s="150" t="s">
        <v>967</v>
      </c>
      <c r="G129" s="151" t="s">
        <v>171</v>
      </c>
      <c r="H129" s="152">
        <v>2</v>
      </c>
      <c r="I129" s="153"/>
      <c r="J129" s="154">
        <f t="shared" si="0"/>
        <v>0</v>
      </c>
      <c r="K129" s="155"/>
      <c r="L129" s="30"/>
      <c r="M129" s="156" t="s">
        <v>1</v>
      </c>
      <c r="N129" s="157" t="s">
        <v>40</v>
      </c>
      <c r="O129" s="58"/>
      <c r="P129" s="158">
        <f t="shared" si="1"/>
        <v>0</v>
      </c>
      <c r="Q129" s="158">
        <v>0</v>
      </c>
      <c r="R129" s="158">
        <f t="shared" si="2"/>
        <v>0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289</v>
      </c>
      <c r="AT129" s="160" t="s">
        <v>161</v>
      </c>
      <c r="AU129" s="160" t="s">
        <v>166</v>
      </c>
      <c r="AY129" s="14" t="s">
        <v>158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166</v>
      </c>
      <c r="BK129" s="161">
        <f t="shared" si="9"/>
        <v>0</v>
      </c>
      <c r="BL129" s="14" t="s">
        <v>289</v>
      </c>
      <c r="BM129" s="160" t="s">
        <v>198</v>
      </c>
    </row>
    <row r="130" spans="1:65" s="2" customFormat="1" ht="24.2" customHeight="1">
      <c r="A130" s="29"/>
      <c r="B130" s="147"/>
      <c r="C130" s="148" t="s">
        <v>199</v>
      </c>
      <c r="D130" s="148" t="s">
        <v>161</v>
      </c>
      <c r="E130" s="149" t="s">
        <v>968</v>
      </c>
      <c r="F130" s="150" t="s">
        <v>969</v>
      </c>
      <c r="G130" s="151" t="s">
        <v>171</v>
      </c>
      <c r="H130" s="152">
        <v>28</v>
      </c>
      <c r="I130" s="153"/>
      <c r="J130" s="154">
        <f t="shared" si="0"/>
        <v>0</v>
      </c>
      <c r="K130" s="155"/>
      <c r="L130" s="30"/>
      <c r="M130" s="156" t="s">
        <v>1</v>
      </c>
      <c r="N130" s="157" t="s">
        <v>40</v>
      </c>
      <c r="O130" s="58"/>
      <c r="P130" s="158">
        <f t="shared" si="1"/>
        <v>0</v>
      </c>
      <c r="Q130" s="158">
        <v>0</v>
      </c>
      <c r="R130" s="158">
        <f t="shared" si="2"/>
        <v>0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289</v>
      </c>
      <c r="AT130" s="160" t="s">
        <v>161</v>
      </c>
      <c r="AU130" s="160" t="s">
        <v>166</v>
      </c>
      <c r="AY130" s="14" t="s">
        <v>158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166</v>
      </c>
      <c r="BK130" s="161">
        <f t="shared" si="9"/>
        <v>0</v>
      </c>
      <c r="BL130" s="14" t="s">
        <v>289</v>
      </c>
      <c r="BM130" s="160" t="s">
        <v>202</v>
      </c>
    </row>
    <row r="131" spans="1:65" s="2" customFormat="1" ht="24.2" customHeight="1">
      <c r="A131" s="29"/>
      <c r="B131" s="147"/>
      <c r="C131" s="162" t="s">
        <v>191</v>
      </c>
      <c r="D131" s="162" t="s">
        <v>193</v>
      </c>
      <c r="E131" s="163" t="s">
        <v>970</v>
      </c>
      <c r="F131" s="164" t="s">
        <v>971</v>
      </c>
      <c r="G131" s="165" t="s">
        <v>171</v>
      </c>
      <c r="H131" s="166">
        <v>28</v>
      </c>
      <c r="I131" s="167"/>
      <c r="J131" s="168">
        <f t="shared" si="0"/>
        <v>0</v>
      </c>
      <c r="K131" s="169"/>
      <c r="L131" s="170"/>
      <c r="M131" s="171" t="s">
        <v>1</v>
      </c>
      <c r="N131" s="172" t="s">
        <v>40</v>
      </c>
      <c r="O131" s="58"/>
      <c r="P131" s="158">
        <f t="shared" si="1"/>
        <v>0</v>
      </c>
      <c r="Q131" s="158">
        <v>6.9999999999999994E-5</v>
      </c>
      <c r="R131" s="158">
        <f t="shared" si="2"/>
        <v>1.9599999999999999E-3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649</v>
      </c>
      <c r="AT131" s="160" t="s">
        <v>193</v>
      </c>
      <c r="AU131" s="160" t="s">
        <v>166</v>
      </c>
      <c r="AY131" s="14" t="s">
        <v>158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166</v>
      </c>
      <c r="BK131" s="161">
        <f t="shared" si="9"/>
        <v>0</v>
      </c>
      <c r="BL131" s="14" t="s">
        <v>289</v>
      </c>
      <c r="BM131" s="160" t="s">
        <v>205</v>
      </c>
    </row>
    <row r="132" spans="1:65" s="2" customFormat="1" ht="16.5" customHeight="1">
      <c r="A132" s="29"/>
      <c r="B132" s="147"/>
      <c r="C132" s="162" t="s">
        <v>206</v>
      </c>
      <c r="D132" s="162" t="s">
        <v>193</v>
      </c>
      <c r="E132" s="163" t="s">
        <v>972</v>
      </c>
      <c r="F132" s="164" t="s">
        <v>973</v>
      </c>
      <c r="G132" s="165" t="s">
        <v>171</v>
      </c>
      <c r="H132" s="166">
        <v>28</v>
      </c>
      <c r="I132" s="167"/>
      <c r="J132" s="168">
        <f t="shared" si="0"/>
        <v>0</v>
      </c>
      <c r="K132" s="169"/>
      <c r="L132" s="170"/>
      <c r="M132" s="171" t="s">
        <v>1</v>
      </c>
      <c r="N132" s="172" t="s">
        <v>40</v>
      </c>
      <c r="O132" s="58"/>
      <c r="P132" s="158">
        <f t="shared" si="1"/>
        <v>0</v>
      </c>
      <c r="Q132" s="158">
        <v>3.0000000000000001E-5</v>
      </c>
      <c r="R132" s="158">
        <f t="shared" si="2"/>
        <v>8.4000000000000003E-4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649</v>
      </c>
      <c r="AT132" s="160" t="s">
        <v>193</v>
      </c>
      <c r="AU132" s="160" t="s">
        <v>166</v>
      </c>
      <c r="AY132" s="14" t="s">
        <v>158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166</v>
      </c>
      <c r="BK132" s="161">
        <f t="shared" si="9"/>
        <v>0</v>
      </c>
      <c r="BL132" s="14" t="s">
        <v>289</v>
      </c>
      <c r="BM132" s="160" t="s">
        <v>209</v>
      </c>
    </row>
    <row r="133" spans="1:65" s="2" customFormat="1" ht="24.2" customHeight="1">
      <c r="A133" s="29"/>
      <c r="B133" s="147"/>
      <c r="C133" s="148" t="s">
        <v>109</v>
      </c>
      <c r="D133" s="148" t="s">
        <v>161</v>
      </c>
      <c r="E133" s="149" t="s">
        <v>974</v>
      </c>
      <c r="F133" s="150" t="s">
        <v>975</v>
      </c>
      <c r="G133" s="151" t="s">
        <v>171</v>
      </c>
      <c r="H133" s="152">
        <v>4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40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289</v>
      </c>
      <c r="AT133" s="160" t="s">
        <v>161</v>
      </c>
      <c r="AU133" s="160" t="s">
        <v>166</v>
      </c>
      <c r="AY133" s="14" t="s">
        <v>158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166</v>
      </c>
      <c r="BK133" s="161">
        <f t="shared" si="9"/>
        <v>0</v>
      </c>
      <c r="BL133" s="14" t="s">
        <v>289</v>
      </c>
      <c r="BM133" s="160" t="s">
        <v>7</v>
      </c>
    </row>
    <row r="134" spans="1:65" s="2" customFormat="1" ht="33" customHeight="1">
      <c r="A134" s="29"/>
      <c r="B134" s="147"/>
      <c r="C134" s="162" t="s">
        <v>112</v>
      </c>
      <c r="D134" s="162" t="s">
        <v>193</v>
      </c>
      <c r="E134" s="163" t="s">
        <v>976</v>
      </c>
      <c r="F134" s="164" t="s">
        <v>977</v>
      </c>
      <c r="G134" s="165" t="s">
        <v>171</v>
      </c>
      <c r="H134" s="166">
        <v>4</v>
      </c>
      <c r="I134" s="167"/>
      <c r="J134" s="168">
        <f t="shared" si="0"/>
        <v>0</v>
      </c>
      <c r="K134" s="169"/>
      <c r="L134" s="170"/>
      <c r="M134" s="171" t="s">
        <v>1</v>
      </c>
      <c r="N134" s="172" t="s">
        <v>40</v>
      </c>
      <c r="O134" s="58"/>
      <c r="P134" s="158">
        <f t="shared" si="1"/>
        <v>0</v>
      </c>
      <c r="Q134" s="158">
        <v>6.9999999999999994E-5</v>
      </c>
      <c r="R134" s="158">
        <f t="shared" si="2"/>
        <v>2.7999999999999998E-4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649</v>
      </c>
      <c r="AT134" s="160" t="s">
        <v>193</v>
      </c>
      <c r="AU134" s="160" t="s">
        <v>166</v>
      </c>
      <c r="AY134" s="14" t="s">
        <v>158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166</v>
      </c>
      <c r="BK134" s="161">
        <f t="shared" si="9"/>
        <v>0</v>
      </c>
      <c r="BL134" s="14" t="s">
        <v>289</v>
      </c>
      <c r="BM134" s="160" t="s">
        <v>215</v>
      </c>
    </row>
    <row r="135" spans="1:65" s="2" customFormat="1" ht="16.5" customHeight="1">
      <c r="A135" s="29"/>
      <c r="B135" s="147"/>
      <c r="C135" s="162" t="s">
        <v>198</v>
      </c>
      <c r="D135" s="162" t="s">
        <v>193</v>
      </c>
      <c r="E135" s="163" t="s">
        <v>972</v>
      </c>
      <c r="F135" s="164" t="s">
        <v>973</v>
      </c>
      <c r="G135" s="165" t="s">
        <v>171</v>
      </c>
      <c r="H135" s="166">
        <v>4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40</v>
      </c>
      <c r="O135" s="58"/>
      <c r="P135" s="158">
        <f t="shared" si="1"/>
        <v>0</v>
      </c>
      <c r="Q135" s="158">
        <v>3.0000000000000001E-5</v>
      </c>
      <c r="R135" s="158">
        <f t="shared" si="2"/>
        <v>1.2E-4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649</v>
      </c>
      <c r="AT135" s="160" t="s">
        <v>193</v>
      </c>
      <c r="AU135" s="160" t="s">
        <v>166</v>
      </c>
      <c r="AY135" s="14" t="s">
        <v>158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166</v>
      </c>
      <c r="BK135" s="161">
        <f t="shared" si="9"/>
        <v>0</v>
      </c>
      <c r="BL135" s="14" t="s">
        <v>289</v>
      </c>
      <c r="BM135" s="160" t="s">
        <v>218</v>
      </c>
    </row>
    <row r="136" spans="1:65" s="2" customFormat="1" ht="24.2" customHeight="1">
      <c r="A136" s="29"/>
      <c r="B136" s="147"/>
      <c r="C136" s="148" t="s">
        <v>219</v>
      </c>
      <c r="D136" s="148" t="s">
        <v>161</v>
      </c>
      <c r="E136" s="149" t="s">
        <v>978</v>
      </c>
      <c r="F136" s="150" t="s">
        <v>979</v>
      </c>
      <c r="G136" s="151" t="s">
        <v>171</v>
      </c>
      <c r="H136" s="152">
        <v>10</v>
      </c>
      <c r="I136" s="153"/>
      <c r="J136" s="154">
        <f t="shared" si="0"/>
        <v>0</v>
      </c>
      <c r="K136" s="155"/>
      <c r="L136" s="30"/>
      <c r="M136" s="156" t="s">
        <v>1</v>
      </c>
      <c r="N136" s="157" t="s">
        <v>40</v>
      </c>
      <c r="O136" s="58"/>
      <c r="P136" s="158">
        <f t="shared" si="1"/>
        <v>0</v>
      </c>
      <c r="Q136" s="158">
        <v>0</v>
      </c>
      <c r="R136" s="158">
        <f t="shared" si="2"/>
        <v>0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289</v>
      </c>
      <c r="AT136" s="160" t="s">
        <v>161</v>
      </c>
      <c r="AU136" s="160" t="s">
        <v>166</v>
      </c>
      <c r="AY136" s="14" t="s">
        <v>158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166</v>
      </c>
      <c r="BK136" s="161">
        <f t="shared" si="9"/>
        <v>0</v>
      </c>
      <c r="BL136" s="14" t="s">
        <v>289</v>
      </c>
      <c r="BM136" s="160" t="s">
        <v>222</v>
      </c>
    </row>
    <row r="137" spans="1:65" s="2" customFormat="1" ht="24.2" customHeight="1">
      <c r="A137" s="29"/>
      <c r="B137" s="147"/>
      <c r="C137" s="162" t="s">
        <v>202</v>
      </c>
      <c r="D137" s="162" t="s">
        <v>193</v>
      </c>
      <c r="E137" s="163" t="s">
        <v>970</v>
      </c>
      <c r="F137" s="164" t="s">
        <v>971</v>
      </c>
      <c r="G137" s="165" t="s">
        <v>171</v>
      </c>
      <c r="H137" s="166">
        <v>10</v>
      </c>
      <c r="I137" s="167"/>
      <c r="J137" s="168">
        <f t="shared" si="0"/>
        <v>0</v>
      </c>
      <c r="K137" s="169"/>
      <c r="L137" s="170"/>
      <c r="M137" s="171" t="s">
        <v>1</v>
      </c>
      <c r="N137" s="172" t="s">
        <v>40</v>
      </c>
      <c r="O137" s="58"/>
      <c r="P137" s="158">
        <f t="shared" si="1"/>
        <v>0</v>
      </c>
      <c r="Q137" s="158">
        <v>6.9999999999999994E-5</v>
      </c>
      <c r="R137" s="158">
        <f t="shared" si="2"/>
        <v>6.9999999999999988E-4</v>
      </c>
      <c r="S137" s="158">
        <v>0</v>
      </c>
      <c r="T137" s="159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649</v>
      </c>
      <c r="AT137" s="160" t="s">
        <v>193</v>
      </c>
      <c r="AU137" s="160" t="s">
        <v>166</v>
      </c>
      <c r="AY137" s="14" t="s">
        <v>158</v>
      </c>
      <c r="BE137" s="161">
        <f t="shared" si="4"/>
        <v>0</v>
      </c>
      <c r="BF137" s="161">
        <f t="shared" si="5"/>
        <v>0</v>
      </c>
      <c r="BG137" s="161">
        <f t="shared" si="6"/>
        <v>0</v>
      </c>
      <c r="BH137" s="161">
        <f t="shared" si="7"/>
        <v>0</v>
      </c>
      <c r="BI137" s="161">
        <f t="shared" si="8"/>
        <v>0</v>
      </c>
      <c r="BJ137" s="14" t="s">
        <v>166</v>
      </c>
      <c r="BK137" s="161">
        <f t="shared" si="9"/>
        <v>0</v>
      </c>
      <c r="BL137" s="14" t="s">
        <v>289</v>
      </c>
      <c r="BM137" s="160" t="s">
        <v>225</v>
      </c>
    </row>
    <row r="138" spans="1:65" s="2" customFormat="1" ht="16.5" customHeight="1">
      <c r="A138" s="29"/>
      <c r="B138" s="147"/>
      <c r="C138" s="162" t="s">
        <v>226</v>
      </c>
      <c r="D138" s="162" t="s">
        <v>193</v>
      </c>
      <c r="E138" s="163" t="s">
        <v>972</v>
      </c>
      <c r="F138" s="164" t="s">
        <v>973</v>
      </c>
      <c r="G138" s="165" t="s">
        <v>171</v>
      </c>
      <c r="H138" s="166">
        <v>10</v>
      </c>
      <c r="I138" s="167"/>
      <c r="J138" s="168">
        <f t="shared" si="0"/>
        <v>0</v>
      </c>
      <c r="K138" s="169"/>
      <c r="L138" s="170"/>
      <c r="M138" s="171" t="s">
        <v>1</v>
      </c>
      <c r="N138" s="172" t="s">
        <v>40</v>
      </c>
      <c r="O138" s="58"/>
      <c r="P138" s="158">
        <f t="shared" si="1"/>
        <v>0</v>
      </c>
      <c r="Q138" s="158">
        <v>3.0000000000000001E-5</v>
      </c>
      <c r="R138" s="158">
        <f t="shared" si="2"/>
        <v>3.0000000000000003E-4</v>
      </c>
      <c r="S138" s="158">
        <v>0</v>
      </c>
      <c r="T138" s="159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649</v>
      </c>
      <c r="AT138" s="160" t="s">
        <v>193</v>
      </c>
      <c r="AU138" s="160" t="s">
        <v>166</v>
      </c>
      <c r="AY138" s="14" t="s">
        <v>158</v>
      </c>
      <c r="BE138" s="161">
        <f t="shared" si="4"/>
        <v>0</v>
      </c>
      <c r="BF138" s="161">
        <f t="shared" si="5"/>
        <v>0</v>
      </c>
      <c r="BG138" s="161">
        <f t="shared" si="6"/>
        <v>0</v>
      </c>
      <c r="BH138" s="161">
        <f t="shared" si="7"/>
        <v>0</v>
      </c>
      <c r="BI138" s="161">
        <f t="shared" si="8"/>
        <v>0</v>
      </c>
      <c r="BJ138" s="14" t="s">
        <v>166</v>
      </c>
      <c r="BK138" s="161">
        <f t="shared" si="9"/>
        <v>0</v>
      </c>
      <c r="BL138" s="14" t="s">
        <v>289</v>
      </c>
      <c r="BM138" s="160" t="s">
        <v>229</v>
      </c>
    </row>
    <row r="139" spans="1:65" s="2" customFormat="1" ht="24.2" customHeight="1">
      <c r="A139" s="29"/>
      <c r="B139" s="147"/>
      <c r="C139" s="148" t="s">
        <v>205</v>
      </c>
      <c r="D139" s="148" t="s">
        <v>161</v>
      </c>
      <c r="E139" s="149" t="s">
        <v>980</v>
      </c>
      <c r="F139" s="150" t="s">
        <v>981</v>
      </c>
      <c r="G139" s="151" t="s">
        <v>171</v>
      </c>
      <c r="H139" s="152">
        <v>3</v>
      </c>
      <c r="I139" s="153"/>
      <c r="J139" s="154">
        <f t="shared" si="0"/>
        <v>0</v>
      </c>
      <c r="K139" s="155"/>
      <c r="L139" s="30"/>
      <c r="M139" s="156" t="s">
        <v>1</v>
      </c>
      <c r="N139" s="157" t="s">
        <v>40</v>
      </c>
      <c r="O139" s="58"/>
      <c r="P139" s="158">
        <f t="shared" si="1"/>
        <v>0</v>
      </c>
      <c r="Q139" s="158">
        <v>0</v>
      </c>
      <c r="R139" s="158">
        <f t="shared" si="2"/>
        <v>0</v>
      </c>
      <c r="S139" s="158">
        <v>0</v>
      </c>
      <c r="T139" s="159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289</v>
      </c>
      <c r="AT139" s="160" t="s">
        <v>161</v>
      </c>
      <c r="AU139" s="160" t="s">
        <v>166</v>
      </c>
      <c r="AY139" s="14" t="s">
        <v>158</v>
      </c>
      <c r="BE139" s="161">
        <f t="shared" si="4"/>
        <v>0</v>
      </c>
      <c r="BF139" s="161">
        <f t="shared" si="5"/>
        <v>0</v>
      </c>
      <c r="BG139" s="161">
        <f t="shared" si="6"/>
        <v>0</v>
      </c>
      <c r="BH139" s="161">
        <f t="shared" si="7"/>
        <v>0</v>
      </c>
      <c r="BI139" s="161">
        <f t="shared" si="8"/>
        <v>0</v>
      </c>
      <c r="BJ139" s="14" t="s">
        <v>166</v>
      </c>
      <c r="BK139" s="161">
        <f t="shared" si="9"/>
        <v>0</v>
      </c>
      <c r="BL139" s="14" t="s">
        <v>289</v>
      </c>
      <c r="BM139" s="160" t="s">
        <v>232</v>
      </c>
    </row>
    <row r="140" spans="1:65" s="2" customFormat="1" ht="24.2" customHeight="1">
      <c r="A140" s="29"/>
      <c r="B140" s="147"/>
      <c r="C140" s="162" t="s">
        <v>233</v>
      </c>
      <c r="D140" s="162" t="s">
        <v>193</v>
      </c>
      <c r="E140" s="163" t="s">
        <v>982</v>
      </c>
      <c r="F140" s="164" t="s">
        <v>983</v>
      </c>
      <c r="G140" s="165" t="s">
        <v>171</v>
      </c>
      <c r="H140" s="166">
        <v>3</v>
      </c>
      <c r="I140" s="167"/>
      <c r="J140" s="168">
        <f t="shared" si="0"/>
        <v>0</v>
      </c>
      <c r="K140" s="169"/>
      <c r="L140" s="170"/>
      <c r="M140" s="171" t="s">
        <v>1</v>
      </c>
      <c r="N140" s="172" t="s">
        <v>40</v>
      </c>
      <c r="O140" s="58"/>
      <c r="P140" s="158">
        <f t="shared" si="1"/>
        <v>0</v>
      </c>
      <c r="Q140" s="158">
        <v>6.9999999999999994E-5</v>
      </c>
      <c r="R140" s="158">
        <f t="shared" si="2"/>
        <v>2.0999999999999998E-4</v>
      </c>
      <c r="S140" s="158">
        <v>0</v>
      </c>
      <c r="T140" s="159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649</v>
      </c>
      <c r="AT140" s="160" t="s">
        <v>193</v>
      </c>
      <c r="AU140" s="160" t="s">
        <v>166</v>
      </c>
      <c r="AY140" s="14" t="s">
        <v>158</v>
      </c>
      <c r="BE140" s="161">
        <f t="shared" si="4"/>
        <v>0</v>
      </c>
      <c r="BF140" s="161">
        <f t="shared" si="5"/>
        <v>0</v>
      </c>
      <c r="BG140" s="161">
        <f t="shared" si="6"/>
        <v>0</v>
      </c>
      <c r="BH140" s="161">
        <f t="shared" si="7"/>
        <v>0</v>
      </c>
      <c r="BI140" s="161">
        <f t="shared" si="8"/>
        <v>0</v>
      </c>
      <c r="BJ140" s="14" t="s">
        <v>166</v>
      </c>
      <c r="BK140" s="161">
        <f t="shared" si="9"/>
        <v>0</v>
      </c>
      <c r="BL140" s="14" t="s">
        <v>289</v>
      </c>
      <c r="BM140" s="160" t="s">
        <v>236</v>
      </c>
    </row>
    <row r="141" spans="1:65" s="2" customFormat="1" ht="16.5" customHeight="1">
      <c r="A141" s="29"/>
      <c r="B141" s="147"/>
      <c r="C141" s="162" t="s">
        <v>209</v>
      </c>
      <c r="D141" s="162" t="s">
        <v>193</v>
      </c>
      <c r="E141" s="163" t="s">
        <v>984</v>
      </c>
      <c r="F141" s="164" t="s">
        <v>985</v>
      </c>
      <c r="G141" s="165" t="s">
        <v>171</v>
      </c>
      <c r="H141" s="166">
        <v>3</v>
      </c>
      <c r="I141" s="167"/>
      <c r="J141" s="168">
        <f t="shared" si="0"/>
        <v>0</v>
      </c>
      <c r="K141" s="169"/>
      <c r="L141" s="170"/>
      <c r="M141" s="171" t="s">
        <v>1</v>
      </c>
      <c r="N141" s="172" t="s">
        <v>40</v>
      </c>
      <c r="O141" s="58"/>
      <c r="P141" s="158">
        <f t="shared" si="1"/>
        <v>0</v>
      </c>
      <c r="Q141" s="158">
        <v>3.0000000000000001E-5</v>
      </c>
      <c r="R141" s="158">
        <f t="shared" si="2"/>
        <v>9.0000000000000006E-5</v>
      </c>
      <c r="S141" s="158">
        <v>0</v>
      </c>
      <c r="T141" s="159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649</v>
      </c>
      <c r="AT141" s="160" t="s">
        <v>193</v>
      </c>
      <c r="AU141" s="160" t="s">
        <v>166</v>
      </c>
      <c r="AY141" s="14" t="s">
        <v>158</v>
      </c>
      <c r="BE141" s="161">
        <f t="shared" si="4"/>
        <v>0</v>
      </c>
      <c r="BF141" s="161">
        <f t="shared" si="5"/>
        <v>0</v>
      </c>
      <c r="BG141" s="161">
        <f t="shared" si="6"/>
        <v>0</v>
      </c>
      <c r="BH141" s="161">
        <f t="shared" si="7"/>
        <v>0</v>
      </c>
      <c r="BI141" s="161">
        <f t="shared" si="8"/>
        <v>0</v>
      </c>
      <c r="BJ141" s="14" t="s">
        <v>166</v>
      </c>
      <c r="BK141" s="161">
        <f t="shared" si="9"/>
        <v>0</v>
      </c>
      <c r="BL141" s="14" t="s">
        <v>289</v>
      </c>
      <c r="BM141" s="160" t="s">
        <v>239</v>
      </c>
    </row>
    <row r="142" spans="1:65" s="2" customFormat="1" ht="24.2" customHeight="1">
      <c r="A142" s="29"/>
      <c r="B142" s="147"/>
      <c r="C142" s="148" t="s">
        <v>240</v>
      </c>
      <c r="D142" s="148" t="s">
        <v>161</v>
      </c>
      <c r="E142" s="149" t="s">
        <v>986</v>
      </c>
      <c r="F142" s="150" t="s">
        <v>987</v>
      </c>
      <c r="G142" s="151" t="s">
        <v>171</v>
      </c>
      <c r="H142" s="152">
        <v>3</v>
      </c>
      <c r="I142" s="153"/>
      <c r="J142" s="154">
        <f t="shared" si="0"/>
        <v>0</v>
      </c>
      <c r="K142" s="155"/>
      <c r="L142" s="30"/>
      <c r="M142" s="156" t="s">
        <v>1</v>
      </c>
      <c r="N142" s="157" t="s">
        <v>40</v>
      </c>
      <c r="O142" s="58"/>
      <c r="P142" s="158">
        <f t="shared" si="1"/>
        <v>0</v>
      </c>
      <c r="Q142" s="158">
        <v>0</v>
      </c>
      <c r="R142" s="158">
        <f t="shared" si="2"/>
        <v>0</v>
      </c>
      <c r="S142" s="158">
        <v>0</v>
      </c>
      <c r="T142" s="159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289</v>
      </c>
      <c r="AT142" s="160" t="s">
        <v>161</v>
      </c>
      <c r="AU142" s="160" t="s">
        <v>166</v>
      </c>
      <c r="AY142" s="14" t="s">
        <v>158</v>
      </c>
      <c r="BE142" s="161">
        <f t="shared" si="4"/>
        <v>0</v>
      </c>
      <c r="BF142" s="161">
        <f t="shared" si="5"/>
        <v>0</v>
      </c>
      <c r="BG142" s="161">
        <f t="shared" si="6"/>
        <v>0</v>
      </c>
      <c r="BH142" s="161">
        <f t="shared" si="7"/>
        <v>0</v>
      </c>
      <c r="BI142" s="161">
        <f t="shared" si="8"/>
        <v>0</v>
      </c>
      <c r="BJ142" s="14" t="s">
        <v>166</v>
      </c>
      <c r="BK142" s="161">
        <f t="shared" si="9"/>
        <v>0</v>
      </c>
      <c r="BL142" s="14" t="s">
        <v>289</v>
      </c>
      <c r="BM142" s="160" t="s">
        <v>243</v>
      </c>
    </row>
    <row r="143" spans="1:65" s="2" customFormat="1" ht="16.5" customHeight="1">
      <c r="A143" s="29"/>
      <c r="B143" s="147"/>
      <c r="C143" s="162" t="s">
        <v>7</v>
      </c>
      <c r="D143" s="162" t="s">
        <v>193</v>
      </c>
      <c r="E143" s="163" t="s">
        <v>988</v>
      </c>
      <c r="F143" s="164" t="s">
        <v>989</v>
      </c>
      <c r="G143" s="165" t="s">
        <v>171</v>
      </c>
      <c r="H143" s="166">
        <v>3</v>
      </c>
      <c r="I143" s="167"/>
      <c r="J143" s="168">
        <f t="shared" si="0"/>
        <v>0</v>
      </c>
      <c r="K143" s="169"/>
      <c r="L143" s="170"/>
      <c r="M143" s="171" t="s">
        <v>1</v>
      </c>
      <c r="N143" s="172" t="s">
        <v>40</v>
      </c>
      <c r="O143" s="58"/>
      <c r="P143" s="158">
        <f t="shared" si="1"/>
        <v>0</v>
      </c>
      <c r="Q143" s="158">
        <v>4.2000000000000002E-4</v>
      </c>
      <c r="R143" s="158">
        <f t="shared" si="2"/>
        <v>1.2600000000000001E-3</v>
      </c>
      <c r="S143" s="158">
        <v>0</v>
      </c>
      <c r="T143" s="159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649</v>
      </c>
      <c r="AT143" s="160" t="s">
        <v>193</v>
      </c>
      <c r="AU143" s="160" t="s">
        <v>166</v>
      </c>
      <c r="AY143" s="14" t="s">
        <v>158</v>
      </c>
      <c r="BE143" s="161">
        <f t="shared" si="4"/>
        <v>0</v>
      </c>
      <c r="BF143" s="161">
        <f t="shared" si="5"/>
        <v>0</v>
      </c>
      <c r="BG143" s="161">
        <f t="shared" si="6"/>
        <v>0</v>
      </c>
      <c r="BH143" s="161">
        <f t="shared" si="7"/>
        <v>0</v>
      </c>
      <c r="BI143" s="161">
        <f t="shared" si="8"/>
        <v>0</v>
      </c>
      <c r="BJ143" s="14" t="s">
        <v>166</v>
      </c>
      <c r="BK143" s="161">
        <f t="shared" si="9"/>
        <v>0</v>
      </c>
      <c r="BL143" s="14" t="s">
        <v>289</v>
      </c>
      <c r="BM143" s="160" t="s">
        <v>246</v>
      </c>
    </row>
    <row r="144" spans="1:65" s="2" customFormat="1" ht="24.2" customHeight="1">
      <c r="A144" s="29"/>
      <c r="B144" s="147"/>
      <c r="C144" s="148" t="s">
        <v>247</v>
      </c>
      <c r="D144" s="148" t="s">
        <v>161</v>
      </c>
      <c r="E144" s="149" t="s">
        <v>990</v>
      </c>
      <c r="F144" s="150" t="s">
        <v>991</v>
      </c>
      <c r="G144" s="151" t="s">
        <v>171</v>
      </c>
      <c r="H144" s="152">
        <v>79</v>
      </c>
      <c r="I144" s="153"/>
      <c r="J144" s="154">
        <f t="shared" si="0"/>
        <v>0</v>
      </c>
      <c r="K144" s="155"/>
      <c r="L144" s="30"/>
      <c r="M144" s="156" t="s">
        <v>1</v>
      </c>
      <c r="N144" s="157" t="s">
        <v>40</v>
      </c>
      <c r="O144" s="58"/>
      <c r="P144" s="158">
        <f t="shared" si="1"/>
        <v>0</v>
      </c>
      <c r="Q144" s="158">
        <v>0</v>
      </c>
      <c r="R144" s="158">
        <f t="shared" si="2"/>
        <v>0</v>
      </c>
      <c r="S144" s="158">
        <v>0</v>
      </c>
      <c r="T144" s="159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289</v>
      </c>
      <c r="AT144" s="160" t="s">
        <v>161</v>
      </c>
      <c r="AU144" s="160" t="s">
        <v>166</v>
      </c>
      <c r="AY144" s="14" t="s">
        <v>158</v>
      </c>
      <c r="BE144" s="161">
        <f t="shared" si="4"/>
        <v>0</v>
      </c>
      <c r="BF144" s="161">
        <f t="shared" si="5"/>
        <v>0</v>
      </c>
      <c r="BG144" s="161">
        <f t="shared" si="6"/>
        <v>0</v>
      </c>
      <c r="BH144" s="161">
        <f t="shared" si="7"/>
        <v>0</v>
      </c>
      <c r="BI144" s="161">
        <f t="shared" si="8"/>
        <v>0</v>
      </c>
      <c r="BJ144" s="14" t="s">
        <v>166</v>
      </c>
      <c r="BK144" s="161">
        <f t="shared" si="9"/>
        <v>0</v>
      </c>
      <c r="BL144" s="14" t="s">
        <v>289</v>
      </c>
      <c r="BM144" s="160" t="s">
        <v>250</v>
      </c>
    </row>
    <row r="145" spans="1:65" s="2" customFormat="1" ht="16.5" customHeight="1">
      <c r="A145" s="29"/>
      <c r="B145" s="147"/>
      <c r="C145" s="162" t="s">
        <v>215</v>
      </c>
      <c r="D145" s="162" t="s">
        <v>193</v>
      </c>
      <c r="E145" s="163" t="s">
        <v>984</v>
      </c>
      <c r="F145" s="164" t="s">
        <v>985</v>
      </c>
      <c r="G145" s="165" t="s">
        <v>171</v>
      </c>
      <c r="H145" s="166">
        <v>79</v>
      </c>
      <c r="I145" s="167"/>
      <c r="J145" s="168">
        <f t="shared" si="0"/>
        <v>0</v>
      </c>
      <c r="K145" s="169"/>
      <c r="L145" s="170"/>
      <c r="M145" s="171" t="s">
        <v>1</v>
      </c>
      <c r="N145" s="172" t="s">
        <v>40</v>
      </c>
      <c r="O145" s="58"/>
      <c r="P145" s="158">
        <f t="shared" si="1"/>
        <v>0</v>
      </c>
      <c r="Q145" s="158">
        <v>3.0000000000000001E-5</v>
      </c>
      <c r="R145" s="158">
        <f t="shared" si="2"/>
        <v>2.3700000000000001E-3</v>
      </c>
      <c r="S145" s="158">
        <v>0</v>
      </c>
      <c r="T145" s="159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649</v>
      </c>
      <c r="AT145" s="160" t="s">
        <v>193</v>
      </c>
      <c r="AU145" s="160" t="s">
        <v>166</v>
      </c>
      <c r="AY145" s="14" t="s">
        <v>158</v>
      </c>
      <c r="BE145" s="161">
        <f t="shared" si="4"/>
        <v>0</v>
      </c>
      <c r="BF145" s="161">
        <f t="shared" si="5"/>
        <v>0</v>
      </c>
      <c r="BG145" s="161">
        <f t="shared" si="6"/>
        <v>0</v>
      </c>
      <c r="BH145" s="161">
        <f t="shared" si="7"/>
        <v>0</v>
      </c>
      <c r="BI145" s="161">
        <f t="shared" si="8"/>
        <v>0</v>
      </c>
      <c r="BJ145" s="14" t="s">
        <v>166</v>
      </c>
      <c r="BK145" s="161">
        <f t="shared" si="9"/>
        <v>0</v>
      </c>
      <c r="BL145" s="14" t="s">
        <v>289</v>
      </c>
      <c r="BM145" s="160" t="s">
        <v>253</v>
      </c>
    </row>
    <row r="146" spans="1:65" s="2" customFormat="1" ht="24.2" customHeight="1">
      <c r="A146" s="29"/>
      <c r="B146" s="147"/>
      <c r="C146" s="162" t="s">
        <v>254</v>
      </c>
      <c r="D146" s="162" t="s">
        <v>193</v>
      </c>
      <c r="E146" s="163" t="s">
        <v>992</v>
      </c>
      <c r="F146" s="164" t="s">
        <v>993</v>
      </c>
      <c r="G146" s="165" t="s">
        <v>171</v>
      </c>
      <c r="H146" s="166">
        <v>79</v>
      </c>
      <c r="I146" s="167"/>
      <c r="J146" s="168">
        <f t="shared" si="0"/>
        <v>0</v>
      </c>
      <c r="K146" s="169"/>
      <c r="L146" s="170"/>
      <c r="M146" s="171" t="s">
        <v>1</v>
      </c>
      <c r="N146" s="172" t="s">
        <v>40</v>
      </c>
      <c r="O146" s="58"/>
      <c r="P146" s="158">
        <f t="shared" si="1"/>
        <v>0</v>
      </c>
      <c r="Q146" s="158">
        <v>8.0000000000000007E-5</v>
      </c>
      <c r="R146" s="158">
        <f t="shared" si="2"/>
        <v>6.3200000000000001E-3</v>
      </c>
      <c r="S146" s="158">
        <v>0</v>
      </c>
      <c r="T146" s="159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649</v>
      </c>
      <c r="AT146" s="160" t="s">
        <v>193</v>
      </c>
      <c r="AU146" s="160" t="s">
        <v>166</v>
      </c>
      <c r="AY146" s="14" t="s">
        <v>158</v>
      </c>
      <c r="BE146" s="161">
        <f t="shared" si="4"/>
        <v>0</v>
      </c>
      <c r="BF146" s="161">
        <f t="shared" si="5"/>
        <v>0</v>
      </c>
      <c r="BG146" s="161">
        <f t="shared" si="6"/>
        <v>0</v>
      </c>
      <c r="BH146" s="161">
        <f t="shared" si="7"/>
        <v>0</v>
      </c>
      <c r="BI146" s="161">
        <f t="shared" si="8"/>
        <v>0</v>
      </c>
      <c r="BJ146" s="14" t="s">
        <v>166</v>
      </c>
      <c r="BK146" s="161">
        <f t="shared" si="9"/>
        <v>0</v>
      </c>
      <c r="BL146" s="14" t="s">
        <v>289</v>
      </c>
      <c r="BM146" s="160" t="s">
        <v>257</v>
      </c>
    </row>
    <row r="147" spans="1:65" s="2" customFormat="1" ht="24.2" customHeight="1">
      <c r="A147" s="29"/>
      <c r="B147" s="147"/>
      <c r="C147" s="148" t="s">
        <v>218</v>
      </c>
      <c r="D147" s="148" t="s">
        <v>161</v>
      </c>
      <c r="E147" s="149" t="s">
        <v>994</v>
      </c>
      <c r="F147" s="150" t="s">
        <v>995</v>
      </c>
      <c r="G147" s="151" t="s">
        <v>171</v>
      </c>
      <c r="H147" s="152">
        <v>31</v>
      </c>
      <c r="I147" s="153"/>
      <c r="J147" s="154">
        <f t="shared" si="0"/>
        <v>0</v>
      </c>
      <c r="K147" s="155"/>
      <c r="L147" s="30"/>
      <c r="M147" s="156" t="s">
        <v>1</v>
      </c>
      <c r="N147" s="157" t="s">
        <v>40</v>
      </c>
      <c r="O147" s="58"/>
      <c r="P147" s="158">
        <f t="shared" si="1"/>
        <v>0</v>
      </c>
      <c r="Q147" s="158">
        <v>0</v>
      </c>
      <c r="R147" s="158">
        <f t="shared" si="2"/>
        <v>0</v>
      </c>
      <c r="S147" s="158">
        <v>0</v>
      </c>
      <c r="T147" s="159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289</v>
      </c>
      <c r="AT147" s="160" t="s">
        <v>161</v>
      </c>
      <c r="AU147" s="160" t="s">
        <v>166</v>
      </c>
      <c r="AY147" s="14" t="s">
        <v>158</v>
      </c>
      <c r="BE147" s="161">
        <f t="shared" si="4"/>
        <v>0</v>
      </c>
      <c r="BF147" s="161">
        <f t="shared" si="5"/>
        <v>0</v>
      </c>
      <c r="BG147" s="161">
        <f t="shared" si="6"/>
        <v>0</v>
      </c>
      <c r="BH147" s="161">
        <f t="shared" si="7"/>
        <v>0</v>
      </c>
      <c r="BI147" s="161">
        <f t="shared" si="8"/>
        <v>0</v>
      </c>
      <c r="BJ147" s="14" t="s">
        <v>166</v>
      </c>
      <c r="BK147" s="161">
        <f t="shared" si="9"/>
        <v>0</v>
      </c>
      <c r="BL147" s="14" t="s">
        <v>289</v>
      </c>
      <c r="BM147" s="160" t="s">
        <v>260</v>
      </c>
    </row>
    <row r="148" spans="1:65" s="2" customFormat="1" ht="33" customHeight="1">
      <c r="A148" s="29"/>
      <c r="B148" s="147"/>
      <c r="C148" s="162" t="s">
        <v>261</v>
      </c>
      <c r="D148" s="162" t="s">
        <v>193</v>
      </c>
      <c r="E148" s="163" t="s">
        <v>996</v>
      </c>
      <c r="F148" s="164" t="s">
        <v>997</v>
      </c>
      <c r="G148" s="165" t="s">
        <v>171</v>
      </c>
      <c r="H148" s="166">
        <v>31</v>
      </c>
      <c r="I148" s="167"/>
      <c r="J148" s="168">
        <f t="shared" si="0"/>
        <v>0</v>
      </c>
      <c r="K148" s="169"/>
      <c r="L148" s="170"/>
      <c r="M148" s="171" t="s">
        <v>1</v>
      </c>
      <c r="N148" s="172" t="s">
        <v>40</v>
      </c>
      <c r="O148" s="58"/>
      <c r="P148" s="158">
        <f t="shared" si="1"/>
        <v>0</v>
      </c>
      <c r="Q148" s="158">
        <v>1E-4</v>
      </c>
      <c r="R148" s="158">
        <f t="shared" si="2"/>
        <v>3.1000000000000003E-3</v>
      </c>
      <c r="S148" s="158">
        <v>0</v>
      </c>
      <c r="T148" s="159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649</v>
      </c>
      <c r="AT148" s="160" t="s">
        <v>193</v>
      </c>
      <c r="AU148" s="160" t="s">
        <v>166</v>
      </c>
      <c r="AY148" s="14" t="s">
        <v>158</v>
      </c>
      <c r="BE148" s="161">
        <f t="shared" si="4"/>
        <v>0</v>
      </c>
      <c r="BF148" s="161">
        <f t="shared" si="5"/>
        <v>0</v>
      </c>
      <c r="BG148" s="161">
        <f t="shared" si="6"/>
        <v>0</v>
      </c>
      <c r="BH148" s="161">
        <f t="shared" si="7"/>
        <v>0</v>
      </c>
      <c r="BI148" s="161">
        <f t="shared" si="8"/>
        <v>0</v>
      </c>
      <c r="BJ148" s="14" t="s">
        <v>166</v>
      </c>
      <c r="BK148" s="161">
        <f t="shared" si="9"/>
        <v>0</v>
      </c>
      <c r="BL148" s="14" t="s">
        <v>289</v>
      </c>
      <c r="BM148" s="160" t="s">
        <v>264</v>
      </c>
    </row>
    <row r="149" spans="1:65" s="2" customFormat="1" ht="24.2" customHeight="1">
      <c r="A149" s="29"/>
      <c r="B149" s="147"/>
      <c r="C149" s="148" t="s">
        <v>222</v>
      </c>
      <c r="D149" s="148" t="s">
        <v>161</v>
      </c>
      <c r="E149" s="149" t="s">
        <v>998</v>
      </c>
      <c r="F149" s="150" t="s">
        <v>999</v>
      </c>
      <c r="G149" s="151" t="s">
        <v>171</v>
      </c>
      <c r="H149" s="152">
        <v>2</v>
      </c>
      <c r="I149" s="153"/>
      <c r="J149" s="154">
        <f t="shared" si="0"/>
        <v>0</v>
      </c>
      <c r="K149" s="155"/>
      <c r="L149" s="30"/>
      <c r="M149" s="156" t="s">
        <v>1</v>
      </c>
      <c r="N149" s="157" t="s">
        <v>40</v>
      </c>
      <c r="O149" s="58"/>
      <c r="P149" s="158">
        <f t="shared" si="1"/>
        <v>0</v>
      </c>
      <c r="Q149" s="158">
        <v>0</v>
      </c>
      <c r="R149" s="158">
        <f t="shared" si="2"/>
        <v>0</v>
      </c>
      <c r="S149" s="158">
        <v>0</v>
      </c>
      <c r="T149" s="159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289</v>
      </c>
      <c r="AT149" s="160" t="s">
        <v>161</v>
      </c>
      <c r="AU149" s="160" t="s">
        <v>166</v>
      </c>
      <c r="AY149" s="14" t="s">
        <v>158</v>
      </c>
      <c r="BE149" s="161">
        <f t="shared" si="4"/>
        <v>0</v>
      </c>
      <c r="BF149" s="161">
        <f t="shared" si="5"/>
        <v>0</v>
      </c>
      <c r="BG149" s="161">
        <f t="shared" si="6"/>
        <v>0</v>
      </c>
      <c r="BH149" s="161">
        <f t="shared" si="7"/>
        <v>0</v>
      </c>
      <c r="BI149" s="161">
        <f t="shared" si="8"/>
        <v>0</v>
      </c>
      <c r="BJ149" s="14" t="s">
        <v>166</v>
      </c>
      <c r="BK149" s="161">
        <f t="shared" si="9"/>
        <v>0</v>
      </c>
      <c r="BL149" s="14" t="s">
        <v>289</v>
      </c>
      <c r="BM149" s="160" t="s">
        <v>267</v>
      </c>
    </row>
    <row r="150" spans="1:65" s="2" customFormat="1" ht="16.5" customHeight="1">
      <c r="A150" s="29"/>
      <c r="B150" s="147"/>
      <c r="C150" s="162" t="s">
        <v>268</v>
      </c>
      <c r="D150" s="162" t="s">
        <v>193</v>
      </c>
      <c r="E150" s="163" t="s">
        <v>1000</v>
      </c>
      <c r="F150" s="164" t="s">
        <v>1001</v>
      </c>
      <c r="G150" s="165" t="s">
        <v>171</v>
      </c>
      <c r="H150" s="166">
        <v>2</v>
      </c>
      <c r="I150" s="167"/>
      <c r="J150" s="168">
        <f t="shared" si="0"/>
        <v>0</v>
      </c>
      <c r="K150" s="169"/>
      <c r="L150" s="170"/>
      <c r="M150" s="171" t="s">
        <v>1</v>
      </c>
      <c r="N150" s="172" t="s">
        <v>40</v>
      </c>
      <c r="O150" s="58"/>
      <c r="P150" s="158">
        <f t="shared" si="1"/>
        <v>0</v>
      </c>
      <c r="Q150" s="158">
        <v>2.4879999999999999E-2</v>
      </c>
      <c r="R150" s="158">
        <f t="shared" si="2"/>
        <v>4.9759999999999999E-2</v>
      </c>
      <c r="S150" s="158">
        <v>0</v>
      </c>
      <c r="T150" s="159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649</v>
      </c>
      <c r="AT150" s="160" t="s">
        <v>193</v>
      </c>
      <c r="AU150" s="160" t="s">
        <v>166</v>
      </c>
      <c r="AY150" s="14" t="s">
        <v>158</v>
      </c>
      <c r="BE150" s="161">
        <f t="shared" si="4"/>
        <v>0</v>
      </c>
      <c r="BF150" s="161">
        <f t="shared" si="5"/>
        <v>0</v>
      </c>
      <c r="BG150" s="161">
        <f t="shared" si="6"/>
        <v>0</v>
      </c>
      <c r="BH150" s="161">
        <f t="shared" si="7"/>
        <v>0</v>
      </c>
      <c r="BI150" s="161">
        <f t="shared" si="8"/>
        <v>0</v>
      </c>
      <c r="BJ150" s="14" t="s">
        <v>166</v>
      </c>
      <c r="BK150" s="161">
        <f t="shared" si="9"/>
        <v>0</v>
      </c>
      <c r="BL150" s="14" t="s">
        <v>289</v>
      </c>
      <c r="BM150" s="160" t="s">
        <v>271</v>
      </c>
    </row>
    <row r="151" spans="1:65" s="2" customFormat="1" ht="21.75" customHeight="1">
      <c r="A151" s="29"/>
      <c r="B151" s="147"/>
      <c r="C151" s="148" t="s">
        <v>225</v>
      </c>
      <c r="D151" s="148" t="s">
        <v>161</v>
      </c>
      <c r="E151" s="149" t="s">
        <v>1002</v>
      </c>
      <c r="F151" s="150" t="s">
        <v>1003</v>
      </c>
      <c r="G151" s="151" t="s">
        <v>171</v>
      </c>
      <c r="H151" s="152">
        <v>47</v>
      </c>
      <c r="I151" s="153"/>
      <c r="J151" s="154">
        <f t="shared" si="0"/>
        <v>0</v>
      </c>
      <c r="K151" s="155"/>
      <c r="L151" s="30"/>
      <c r="M151" s="156" t="s">
        <v>1</v>
      </c>
      <c r="N151" s="157" t="s">
        <v>40</v>
      </c>
      <c r="O151" s="58"/>
      <c r="P151" s="158">
        <f t="shared" si="1"/>
        <v>0</v>
      </c>
      <c r="Q151" s="158">
        <v>0</v>
      </c>
      <c r="R151" s="158">
        <f t="shared" si="2"/>
        <v>0</v>
      </c>
      <c r="S151" s="158">
        <v>0</v>
      </c>
      <c r="T151" s="159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289</v>
      </c>
      <c r="AT151" s="160" t="s">
        <v>161</v>
      </c>
      <c r="AU151" s="160" t="s">
        <v>166</v>
      </c>
      <c r="AY151" s="14" t="s">
        <v>158</v>
      </c>
      <c r="BE151" s="161">
        <f t="shared" si="4"/>
        <v>0</v>
      </c>
      <c r="BF151" s="161">
        <f t="shared" si="5"/>
        <v>0</v>
      </c>
      <c r="BG151" s="161">
        <f t="shared" si="6"/>
        <v>0</v>
      </c>
      <c r="BH151" s="161">
        <f t="shared" si="7"/>
        <v>0</v>
      </c>
      <c r="BI151" s="161">
        <f t="shared" si="8"/>
        <v>0</v>
      </c>
      <c r="BJ151" s="14" t="s">
        <v>166</v>
      </c>
      <c r="BK151" s="161">
        <f t="shared" si="9"/>
        <v>0</v>
      </c>
      <c r="BL151" s="14" t="s">
        <v>289</v>
      </c>
      <c r="BM151" s="160" t="s">
        <v>274</v>
      </c>
    </row>
    <row r="152" spans="1:65" s="2" customFormat="1" ht="16.5" customHeight="1">
      <c r="A152" s="29"/>
      <c r="B152" s="147"/>
      <c r="C152" s="162" t="s">
        <v>275</v>
      </c>
      <c r="D152" s="162" t="s">
        <v>193</v>
      </c>
      <c r="E152" s="163" t="s">
        <v>1004</v>
      </c>
      <c r="F152" s="164" t="s">
        <v>1005</v>
      </c>
      <c r="G152" s="165" t="s">
        <v>171</v>
      </c>
      <c r="H152" s="166">
        <v>35</v>
      </c>
      <c r="I152" s="167"/>
      <c r="J152" s="168">
        <f t="shared" si="0"/>
        <v>0</v>
      </c>
      <c r="K152" s="169"/>
      <c r="L152" s="170"/>
      <c r="M152" s="171" t="s">
        <v>1</v>
      </c>
      <c r="N152" s="172" t="s">
        <v>40</v>
      </c>
      <c r="O152" s="58"/>
      <c r="P152" s="158">
        <f t="shared" si="1"/>
        <v>0</v>
      </c>
      <c r="Q152" s="158">
        <v>1.8E-3</v>
      </c>
      <c r="R152" s="158">
        <f t="shared" si="2"/>
        <v>6.3E-2</v>
      </c>
      <c r="S152" s="158">
        <v>0</v>
      </c>
      <c r="T152" s="159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649</v>
      </c>
      <c r="AT152" s="160" t="s">
        <v>193</v>
      </c>
      <c r="AU152" s="160" t="s">
        <v>166</v>
      </c>
      <c r="AY152" s="14" t="s">
        <v>158</v>
      </c>
      <c r="BE152" s="161">
        <f t="shared" si="4"/>
        <v>0</v>
      </c>
      <c r="BF152" s="161">
        <f t="shared" si="5"/>
        <v>0</v>
      </c>
      <c r="BG152" s="161">
        <f t="shared" si="6"/>
        <v>0</v>
      </c>
      <c r="BH152" s="161">
        <f t="shared" si="7"/>
        <v>0</v>
      </c>
      <c r="BI152" s="161">
        <f t="shared" si="8"/>
        <v>0</v>
      </c>
      <c r="BJ152" s="14" t="s">
        <v>166</v>
      </c>
      <c r="BK152" s="161">
        <f t="shared" si="9"/>
        <v>0</v>
      </c>
      <c r="BL152" s="14" t="s">
        <v>289</v>
      </c>
      <c r="BM152" s="160" t="s">
        <v>278</v>
      </c>
    </row>
    <row r="153" spans="1:65" s="2" customFormat="1" ht="16.5" customHeight="1">
      <c r="A153" s="29"/>
      <c r="B153" s="147"/>
      <c r="C153" s="162" t="s">
        <v>229</v>
      </c>
      <c r="D153" s="162" t="s">
        <v>193</v>
      </c>
      <c r="E153" s="163" t="s">
        <v>1006</v>
      </c>
      <c r="F153" s="164" t="s">
        <v>1007</v>
      </c>
      <c r="G153" s="165" t="s">
        <v>171</v>
      </c>
      <c r="H153" s="166">
        <v>12</v>
      </c>
      <c r="I153" s="167"/>
      <c r="J153" s="168">
        <f t="shared" si="0"/>
        <v>0</v>
      </c>
      <c r="K153" s="169"/>
      <c r="L153" s="170"/>
      <c r="M153" s="171" t="s">
        <v>1</v>
      </c>
      <c r="N153" s="172" t="s">
        <v>40</v>
      </c>
      <c r="O153" s="58"/>
      <c r="P153" s="158">
        <f t="shared" si="1"/>
        <v>0</v>
      </c>
      <c r="Q153" s="158">
        <v>4.8999999999999998E-3</v>
      </c>
      <c r="R153" s="158">
        <f t="shared" si="2"/>
        <v>5.8799999999999998E-2</v>
      </c>
      <c r="S153" s="158">
        <v>0</v>
      </c>
      <c r="T153" s="159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649</v>
      </c>
      <c r="AT153" s="160" t="s">
        <v>193</v>
      </c>
      <c r="AU153" s="160" t="s">
        <v>166</v>
      </c>
      <c r="AY153" s="14" t="s">
        <v>158</v>
      </c>
      <c r="BE153" s="161">
        <f t="shared" si="4"/>
        <v>0</v>
      </c>
      <c r="BF153" s="161">
        <f t="shared" si="5"/>
        <v>0</v>
      </c>
      <c r="BG153" s="161">
        <f t="shared" si="6"/>
        <v>0</v>
      </c>
      <c r="BH153" s="161">
        <f t="shared" si="7"/>
        <v>0</v>
      </c>
      <c r="BI153" s="161">
        <f t="shared" si="8"/>
        <v>0</v>
      </c>
      <c r="BJ153" s="14" t="s">
        <v>166</v>
      </c>
      <c r="BK153" s="161">
        <f t="shared" si="9"/>
        <v>0</v>
      </c>
      <c r="BL153" s="14" t="s">
        <v>289</v>
      </c>
      <c r="BM153" s="160" t="s">
        <v>281</v>
      </c>
    </row>
    <row r="154" spans="1:65" s="2" customFormat="1" ht="21.75" customHeight="1">
      <c r="A154" s="29"/>
      <c r="B154" s="147"/>
      <c r="C154" s="148" t="s">
        <v>282</v>
      </c>
      <c r="D154" s="148" t="s">
        <v>161</v>
      </c>
      <c r="E154" s="149" t="s">
        <v>1008</v>
      </c>
      <c r="F154" s="150" t="s">
        <v>1009</v>
      </c>
      <c r="G154" s="151" t="s">
        <v>171</v>
      </c>
      <c r="H154" s="152">
        <v>17</v>
      </c>
      <c r="I154" s="153"/>
      <c r="J154" s="154">
        <f t="shared" si="0"/>
        <v>0</v>
      </c>
      <c r="K154" s="155"/>
      <c r="L154" s="30"/>
      <c r="M154" s="156" t="s">
        <v>1</v>
      </c>
      <c r="N154" s="157" t="s">
        <v>40</v>
      </c>
      <c r="O154" s="58"/>
      <c r="P154" s="158">
        <f t="shared" si="1"/>
        <v>0</v>
      </c>
      <c r="Q154" s="158">
        <v>0</v>
      </c>
      <c r="R154" s="158">
        <f t="shared" si="2"/>
        <v>0</v>
      </c>
      <c r="S154" s="158">
        <v>0</v>
      </c>
      <c r="T154" s="159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289</v>
      </c>
      <c r="AT154" s="160" t="s">
        <v>161</v>
      </c>
      <c r="AU154" s="160" t="s">
        <v>166</v>
      </c>
      <c r="AY154" s="14" t="s">
        <v>158</v>
      </c>
      <c r="BE154" s="161">
        <f t="shared" si="4"/>
        <v>0</v>
      </c>
      <c r="BF154" s="161">
        <f t="shared" si="5"/>
        <v>0</v>
      </c>
      <c r="BG154" s="161">
        <f t="shared" si="6"/>
        <v>0</v>
      </c>
      <c r="BH154" s="161">
        <f t="shared" si="7"/>
        <v>0</v>
      </c>
      <c r="BI154" s="161">
        <f t="shared" si="8"/>
        <v>0</v>
      </c>
      <c r="BJ154" s="14" t="s">
        <v>166</v>
      </c>
      <c r="BK154" s="161">
        <f t="shared" si="9"/>
        <v>0</v>
      </c>
      <c r="BL154" s="14" t="s">
        <v>289</v>
      </c>
      <c r="BM154" s="160" t="s">
        <v>285</v>
      </c>
    </row>
    <row r="155" spans="1:65" s="2" customFormat="1" ht="24.2" customHeight="1">
      <c r="A155" s="29"/>
      <c r="B155" s="147"/>
      <c r="C155" s="162" t="s">
        <v>232</v>
      </c>
      <c r="D155" s="162" t="s">
        <v>193</v>
      </c>
      <c r="E155" s="163" t="s">
        <v>1010</v>
      </c>
      <c r="F155" s="164" t="s">
        <v>1011</v>
      </c>
      <c r="G155" s="165" t="s">
        <v>171</v>
      </c>
      <c r="H155" s="166">
        <v>13</v>
      </c>
      <c r="I155" s="167"/>
      <c r="J155" s="168">
        <f t="shared" si="0"/>
        <v>0</v>
      </c>
      <c r="K155" s="169"/>
      <c r="L155" s="170"/>
      <c r="M155" s="171" t="s">
        <v>1</v>
      </c>
      <c r="N155" s="172" t="s">
        <v>40</v>
      </c>
      <c r="O155" s="58"/>
      <c r="P155" s="158">
        <f t="shared" si="1"/>
        <v>0</v>
      </c>
      <c r="Q155" s="158">
        <v>1.8E-3</v>
      </c>
      <c r="R155" s="158">
        <f t="shared" si="2"/>
        <v>2.3400000000000001E-2</v>
      </c>
      <c r="S155" s="158">
        <v>0</v>
      </c>
      <c r="T155" s="159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649</v>
      </c>
      <c r="AT155" s="160" t="s">
        <v>193</v>
      </c>
      <c r="AU155" s="160" t="s">
        <v>166</v>
      </c>
      <c r="AY155" s="14" t="s">
        <v>158</v>
      </c>
      <c r="BE155" s="161">
        <f t="shared" si="4"/>
        <v>0</v>
      </c>
      <c r="BF155" s="161">
        <f t="shared" si="5"/>
        <v>0</v>
      </c>
      <c r="BG155" s="161">
        <f t="shared" si="6"/>
        <v>0</v>
      </c>
      <c r="BH155" s="161">
        <f t="shared" si="7"/>
        <v>0</v>
      </c>
      <c r="BI155" s="161">
        <f t="shared" si="8"/>
        <v>0</v>
      </c>
      <c r="BJ155" s="14" t="s">
        <v>166</v>
      </c>
      <c r="BK155" s="161">
        <f t="shared" si="9"/>
        <v>0</v>
      </c>
      <c r="BL155" s="14" t="s">
        <v>289</v>
      </c>
      <c r="BM155" s="160" t="s">
        <v>289</v>
      </c>
    </row>
    <row r="156" spans="1:65" s="2" customFormat="1" ht="24.2" customHeight="1">
      <c r="A156" s="29"/>
      <c r="B156" s="147"/>
      <c r="C156" s="162" t="s">
        <v>290</v>
      </c>
      <c r="D156" s="162" t="s">
        <v>193</v>
      </c>
      <c r="E156" s="163" t="s">
        <v>1012</v>
      </c>
      <c r="F156" s="164" t="s">
        <v>1013</v>
      </c>
      <c r="G156" s="165" t="s">
        <v>171</v>
      </c>
      <c r="H156" s="166">
        <v>4</v>
      </c>
      <c r="I156" s="167"/>
      <c r="J156" s="168">
        <f t="shared" ref="J156:J187" si="10">ROUND(I156*H156,2)</f>
        <v>0</v>
      </c>
      <c r="K156" s="169"/>
      <c r="L156" s="170"/>
      <c r="M156" s="171" t="s">
        <v>1</v>
      </c>
      <c r="N156" s="172" t="s">
        <v>40</v>
      </c>
      <c r="O156" s="58"/>
      <c r="P156" s="158">
        <f t="shared" ref="P156:P187" si="11">O156*H156</f>
        <v>0</v>
      </c>
      <c r="Q156" s="158">
        <v>6.0000000000000001E-3</v>
      </c>
      <c r="R156" s="158">
        <f t="shared" ref="R156:R187" si="12">Q156*H156</f>
        <v>2.4E-2</v>
      </c>
      <c r="S156" s="158">
        <v>0</v>
      </c>
      <c r="T156" s="159">
        <f t="shared" ref="T156:T187" si="13"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649</v>
      </c>
      <c r="AT156" s="160" t="s">
        <v>193</v>
      </c>
      <c r="AU156" s="160" t="s">
        <v>166</v>
      </c>
      <c r="AY156" s="14" t="s">
        <v>158</v>
      </c>
      <c r="BE156" s="161">
        <f t="shared" ref="BE156:BE191" si="14">IF(N156="základná",J156,0)</f>
        <v>0</v>
      </c>
      <c r="BF156" s="161">
        <f t="shared" ref="BF156:BF191" si="15">IF(N156="znížená",J156,0)</f>
        <v>0</v>
      </c>
      <c r="BG156" s="161">
        <f t="shared" ref="BG156:BG191" si="16">IF(N156="zákl. prenesená",J156,0)</f>
        <v>0</v>
      </c>
      <c r="BH156" s="161">
        <f t="shared" ref="BH156:BH191" si="17">IF(N156="zníž. prenesená",J156,0)</f>
        <v>0</v>
      </c>
      <c r="BI156" s="161">
        <f t="shared" ref="BI156:BI191" si="18">IF(N156="nulová",J156,0)</f>
        <v>0</v>
      </c>
      <c r="BJ156" s="14" t="s">
        <v>166</v>
      </c>
      <c r="BK156" s="161">
        <f t="shared" ref="BK156:BK191" si="19">ROUND(I156*H156,2)</f>
        <v>0</v>
      </c>
      <c r="BL156" s="14" t="s">
        <v>289</v>
      </c>
      <c r="BM156" s="160" t="s">
        <v>293</v>
      </c>
    </row>
    <row r="157" spans="1:65" s="2" customFormat="1" ht="16.5" customHeight="1">
      <c r="A157" s="29"/>
      <c r="B157" s="147"/>
      <c r="C157" s="148" t="s">
        <v>236</v>
      </c>
      <c r="D157" s="148" t="s">
        <v>161</v>
      </c>
      <c r="E157" s="149" t="s">
        <v>1014</v>
      </c>
      <c r="F157" s="150" t="s">
        <v>1015</v>
      </c>
      <c r="G157" s="151" t="s">
        <v>288</v>
      </c>
      <c r="H157" s="152">
        <v>8</v>
      </c>
      <c r="I157" s="153"/>
      <c r="J157" s="154">
        <f t="shared" si="10"/>
        <v>0</v>
      </c>
      <c r="K157" s="155"/>
      <c r="L157" s="30"/>
      <c r="M157" s="156" t="s">
        <v>1</v>
      </c>
      <c r="N157" s="157" t="s">
        <v>40</v>
      </c>
      <c r="O157" s="58"/>
      <c r="P157" s="158">
        <f t="shared" si="11"/>
        <v>0</v>
      </c>
      <c r="Q157" s="158">
        <v>0</v>
      </c>
      <c r="R157" s="158">
        <f t="shared" si="12"/>
        <v>0</v>
      </c>
      <c r="S157" s="158">
        <v>0</v>
      </c>
      <c r="T157" s="159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289</v>
      </c>
      <c r="AT157" s="160" t="s">
        <v>161</v>
      </c>
      <c r="AU157" s="160" t="s">
        <v>166</v>
      </c>
      <c r="AY157" s="14" t="s">
        <v>158</v>
      </c>
      <c r="BE157" s="161">
        <f t="shared" si="14"/>
        <v>0</v>
      </c>
      <c r="BF157" s="161">
        <f t="shared" si="15"/>
        <v>0</v>
      </c>
      <c r="BG157" s="161">
        <f t="shared" si="16"/>
        <v>0</v>
      </c>
      <c r="BH157" s="161">
        <f t="shared" si="17"/>
        <v>0</v>
      </c>
      <c r="BI157" s="161">
        <f t="shared" si="18"/>
        <v>0</v>
      </c>
      <c r="BJ157" s="14" t="s">
        <v>166</v>
      </c>
      <c r="BK157" s="161">
        <f t="shared" si="19"/>
        <v>0</v>
      </c>
      <c r="BL157" s="14" t="s">
        <v>289</v>
      </c>
      <c r="BM157" s="160" t="s">
        <v>297</v>
      </c>
    </row>
    <row r="158" spans="1:65" s="2" customFormat="1" ht="21.75" customHeight="1">
      <c r="A158" s="29"/>
      <c r="B158" s="147"/>
      <c r="C158" s="162" t="s">
        <v>298</v>
      </c>
      <c r="D158" s="162" t="s">
        <v>193</v>
      </c>
      <c r="E158" s="163" t="s">
        <v>1016</v>
      </c>
      <c r="F158" s="164" t="s">
        <v>1017</v>
      </c>
      <c r="G158" s="165" t="s">
        <v>288</v>
      </c>
      <c r="H158" s="166">
        <v>8</v>
      </c>
      <c r="I158" s="167"/>
      <c r="J158" s="168">
        <f t="shared" si="10"/>
        <v>0</v>
      </c>
      <c r="K158" s="169"/>
      <c r="L158" s="170"/>
      <c r="M158" s="171" t="s">
        <v>1</v>
      </c>
      <c r="N158" s="172" t="s">
        <v>40</v>
      </c>
      <c r="O158" s="58"/>
      <c r="P158" s="158">
        <f t="shared" si="11"/>
        <v>0</v>
      </c>
      <c r="Q158" s="158">
        <v>6.0000000000000002E-5</v>
      </c>
      <c r="R158" s="158">
        <f t="shared" si="12"/>
        <v>4.8000000000000001E-4</v>
      </c>
      <c r="S158" s="158">
        <v>0</v>
      </c>
      <c r="T158" s="159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649</v>
      </c>
      <c r="AT158" s="160" t="s">
        <v>193</v>
      </c>
      <c r="AU158" s="160" t="s">
        <v>166</v>
      </c>
      <c r="AY158" s="14" t="s">
        <v>158</v>
      </c>
      <c r="BE158" s="161">
        <f t="shared" si="14"/>
        <v>0</v>
      </c>
      <c r="BF158" s="161">
        <f t="shared" si="15"/>
        <v>0</v>
      </c>
      <c r="BG158" s="161">
        <f t="shared" si="16"/>
        <v>0</v>
      </c>
      <c r="BH158" s="161">
        <f t="shared" si="17"/>
        <v>0</v>
      </c>
      <c r="BI158" s="161">
        <f t="shared" si="18"/>
        <v>0</v>
      </c>
      <c r="BJ158" s="14" t="s">
        <v>166</v>
      </c>
      <c r="BK158" s="161">
        <f t="shared" si="19"/>
        <v>0</v>
      </c>
      <c r="BL158" s="14" t="s">
        <v>289</v>
      </c>
      <c r="BM158" s="160" t="s">
        <v>301</v>
      </c>
    </row>
    <row r="159" spans="1:65" s="2" customFormat="1" ht="16.5" customHeight="1">
      <c r="A159" s="29"/>
      <c r="B159" s="147"/>
      <c r="C159" s="148" t="s">
        <v>239</v>
      </c>
      <c r="D159" s="148" t="s">
        <v>161</v>
      </c>
      <c r="E159" s="149" t="s">
        <v>1018</v>
      </c>
      <c r="F159" s="150" t="s">
        <v>1019</v>
      </c>
      <c r="G159" s="151" t="s">
        <v>288</v>
      </c>
      <c r="H159" s="152">
        <v>8</v>
      </c>
      <c r="I159" s="153"/>
      <c r="J159" s="154">
        <f t="shared" si="10"/>
        <v>0</v>
      </c>
      <c r="K159" s="155"/>
      <c r="L159" s="30"/>
      <c r="M159" s="156" t="s">
        <v>1</v>
      </c>
      <c r="N159" s="157" t="s">
        <v>40</v>
      </c>
      <c r="O159" s="58"/>
      <c r="P159" s="158">
        <f t="shared" si="11"/>
        <v>0</v>
      </c>
      <c r="Q159" s="158">
        <v>0</v>
      </c>
      <c r="R159" s="158">
        <f t="shared" si="12"/>
        <v>0</v>
      </c>
      <c r="S159" s="158">
        <v>0</v>
      </c>
      <c r="T159" s="159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289</v>
      </c>
      <c r="AT159" s="160" t="s">
        <v>161</v>
      </c>
      <c r="AU159" s="160" t="s">
        <v>166</v>
      </c>
      <c r="AY159" s="14" t="s">
        <v>158</v>
      </c>
      <c r="BE159" s="161">
        <f t="shared" si="14"/>
        <v>0</v>
      </c>
      <c r="BF159" s="161">
        <f t="shared" si="15"/>
        <v>0</v>
      </c>
      <c r="BG159" s="161">
        <f t="shared" si="16"/>
        <v>0</v>
      </c>
      <c r="BH159" s="161">
        <f t="shared" si="17"/>
        <v>0</v>
      </c>
      <c r="BI159" s="161">
        <f t="shared" si="18"/>
        <v>0</v>
      </c>
      <c r="BJ159" s="14" t="s">
        <v>166</v>
      </c>
      <c r="BK159" s="161">
        <f t="shared" si="19"/>
        <v>0</v>
      </c>
      <c r="BL159" s="14" t="s">
        <v>289</v>
      </c>
      <c r="BM159" s="160" t="s">
        <v>304</v>
      </c>
    </row>
    <row r="160" spans="1:65" s="2" customFormat="1" ht="37.9" customHeight="1">
      <c r="A160" s="29"/>
      <c r="B160" s="147"/>
      <c r="C160" s="162" t="s">
        <v>305</v>
      </c>
      <c r="D160" s="162" t="s">
        <v>193</v>
      </c>
      <c r="E160" s="163" t="s">
        <v>1020</v>
      </c>
      <c r="F160" s="164" t="s">
        <v>1021</v>
      </c>
      <c r="G160" s="165" t="s">
        <v>288</v>
      </c>
      <c r="H160" s="166">
        <v>8</v>
      </c>
      <c r="I160" s="167"/>
      <c r="J160" s="168">
        <f t="shared" si="10"/>
        <v>0</v>
      </c>
      <c r="K160" s="169"/>
      <c r="L160" s="170"/>
      <c r="M160" s="171" t="s">
        <v>1</v>
      </c>
      <c r="N160" s="172" t="s">
        <v>40</v>
      </c>
      <c r="O160" s="58"/>
      <c r="P160" s="158">
        <f t="shared" si="11"/>
        <v>0</v>
      </c>
      <c r="Q160" s="158">
        <v>1.4999999999999999E-4</v>
      </c>
      <c r="R160" s="158">
        <f t="shared" si="12"/>
        <v>1.1999999999999999E-3</v>
      </c>
      <c r="S160" s="158">
        <v>0</v>
      </c>
      <c r="T160" s="159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649</v>
      </c>
      <c r="AT160" s="160" t="s">
        <v>193</v>
      </c>
      <c r="AU160" s="160" t="s">
        <v>166</v>
      </c>
      <c r="AY160" s="14" t="s">
        <v>158</v>
      </c>
      <c r="BE160" s="161">
        <f t="shared" si="14"/>
        <v>0</v>
      </c>
      <c r="BF160" s="161">
        <f t="shared" si="15"/>
        <v>0</v>
      </c>
      <c r="BG160" s="161">
        <f t="shared" si="16"/>
        <v>0</v>
      </c>
      <c r="BH160" s="161">
        <f t="shared" si="17"/>
        <v>0</v>
      </c>
      <c r="BI160" s="161">
        <f t="shared" si="18"/>
        <v>0</v>
      </c>
      <c r="BJ160" s="14" t="s">
        <v>166</v>
      </c>
      <c r="BK160" s="161">
        <f t="shared" si="19"/>
        <v>0</v>
      </c>
      <c r="BL160" s="14" t="s">
        <v>289</v>
      </c>
      <c r="BM160" s="160" t="s">
        <v>308</v>
      </c>
    </row>
    <row r="161" spans="1:65" s="2" customFormat="1" ht="16.5" customHeight="1">
      <c r="A161" s="29"/>
      <c r="B161" s="147"/>
      <c r="C161" s="148" t="s">
        <v>243</v>
      </c>
      <c r="D161" s="148" t="s">
        <v>161</v>
      </c>
      <c r="E161" s="149" t="s">
        <v>1022</v>
      </c>
      <c r="F161" s="150" t="s">
        <v>1023</v>
      </c>
      <c r="G161" s="151" t="s">
        <v>288</v>
      </c>
      <c r="H161" s="152">
        <v>8</v>
      </c>
      <c r="I161" s="153"/>
      <c r="J161" s="154">
        <f t="shared" si="10"/>
        <v>0</v>
      </c>
      <c r="K161" s="155"/>
      <c r="L161" s="30"/>
      <c r="M161" s="156" t="s">
        <v>1</v>
      </c>
      <c r="N161" s="157" t="s">
        <v>40</v>
      </c>
      <c r="O161" s="58"/>
      <c r="P161" s="158">
        <f t="shared" si="11"/>
        <v>0</v>
      </c>
      <c r="Q161" s="158">
        <v>0</v>
      </c>
      <c r="R161" s="158">
        <f t="shared" si="12"/>
        <v>0</v>
      </c>
      <c r="S161" s="158">
        <v>0</v>
      </c>
      <c r="T161" s="159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289</v>
      </c>
      <c r="AT161" s="160" t="s">
        <v>161</v>
      </c>
      <c r="AU161" s="160" t="s">
        <v>166</v>
      </c>
      <c r="AY161" s="14" t="s">
        <v>158</v>
      </c>
      <c r="BE161" s="161">
        <f t="shared" si="14"/>
        <v>0</v>
      </c>
      <c r="BF161" s="161">
        <f t="shared" si="15"/>
        <v>0</v>
      </c>
      <c r="BG161" s="161">
        <f t="shared" si="16"/>
        <v>0</v>
      </c>
      <c r="BH161" s="161">
        <f t="shared" si="17"/>
        <v>0</v>
      </c>
      <c r="BI161" s="161">
        <f t="shared" si="18"/>
        <v>0</v>
      </c>
      <c r="BJ161" s="14" t="s">
        <v>166</v>
      </c>
      <c r="BK161" s="161">
        <f t="shared" si="19"/>
        <v>0</v>
      </c>
      <c r="BL161" s="14" t="s">
        <v>289</v>
      </c>
      <c r="BM161" s="160" t="s">
        <v>311</v>
      </c>
    </row>
    <row r="162" spans="1:65" s="2" customFormat="1" ht="24.2" customHeight="1">
      <c r="A162" s="29"/>
      <c r="B162" s="147"/>
      <c r="C162" s="162" t="s">
        <v>312</v>
      </c>
      <c r="D162" s="162" t="s">
        <v>193</v>
      </c>
      <c r="E162" s="163" t="s">
        <v>1024</v>
      </c>
      <c r="F162" s="164" t="s">
        <v>1025</v>
      </c>
      <c r="G162" s="165" t="s">
        <v>288</v>
      </c>
      <c r="H162" s="166">
        <v>8</v>
      </c>
      <c r="I162" s="167"/>
      <c r="J162" s="168">
        <f t="shared" si="10"/>
        <v>0</v>
      </c>
      <c r="K162" s="169"/>
      <c r="L162" s="170"/>
      <c r="M162" s="171" t="s">
        <v>1</v>
      </c>
      <c r="N162" s="172" t="s">
        <v>40</v>
      </c>
      <c r="O162" s="58"/>
      <c r="P162" s="158">
        <f t="shared" si="11"/>
        <v>0</v>
      </c>
      <c r="Q162" s="158">
        <v>2.0000000000000002E-5</v>
      </c>
      <c r="R162" s="158">
        <f t="shared" si="12"/>
        <v>1.6000000000000001E-4</v>
      </c>
      <c r="S162" s="158">
        <v>0</v>
      </c>
      <c r="T162" s="159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649</v>
      </c>
      <c r="AT162" s="160" t="s">
        <v>193</v>
      </c>
      <c r="AU162" s="160" t="s">
        <v>166</v>
      </c>
      <c r="AY162" s="14" t="s">
        <v>158</v>
      </c>
      <c r="BE162" s="161">
        <f t="shared" si="14"/>
        <v>0</v>
      </c>
      <c r="BF162" s="161">
        <f t="shared" si="15"/>
        <v>0</v>
      </c>
      <c r="BG162" s="161">
        <f t="shared" si="16"/>
        <v>0</v>
      </c>
      <c r="BH162" s="161">
        <f t="shared" si="17"/>
        <v>0</v>
      </c>
      <c r="BI162" s="161">
        <f t="shared" si="18"/>
        <v>0</v>
      </c>
      <c r="BJ162" s="14" t="s">
        <v>166</v>
      </c>
      <c r="BK162" s="161">
        <f t="shared" si="19"/>
        <v>0</v>
      </c>
      <c r="BL162" s="14" t="s">
        <v>289</v>
      </c>
      <c r="BM162" s="160" t="s">
        <v>315</v>
      </c>
    </row>
    <row r="163" spans="1:65" s="2" customFormat="1" ht="16.5" customHeight="1">
      <c r="A163" s="29"/>
      <c r="B163" s="147"/>
      <c r="C163" s="148" t="s">
        <v>246</v>
      </c>
      <c r="D163" s="148" t="s">
        <v>161</v>
      </c>
      <c r="E163" s="149" t="s">
        <v>1026</v>
      </c>
      <c r="F163" s="150" t="s">
        <v>1027</v>
      </c>
      <c r="G163" s="151" t="s">
        <v>171</v>
      </c>
      <c r="H163" s="152">
        <v>3</v>
      </c>
      <c r="I163" s="153"/>
      <c r="J163" s="154">
        <f t="shared" si="10"/>
        <v>0</v>
      </c>
      <c r="K163" s="155"/>
      <c r="L163" s="30"/>
      <c r="M163" s="156" t="s">
        <v>1</v>
      </c>
      <c r="N163" s="157" t="s">
        <v>40</v>
      </c>
      <c r="O163" s="58"/>
      <c r="P163" s="158">
        <f t="shared" si="11"/>
        <v>0</v>
      </c>
      <c r="Q163" s="158">
        <v>0</v>
      </c>
      <c r="R163" s="158">
        <f t="shared" si="12"/>
        <v>0</v>
      </c>
      <c r="S163" s="158">
        <v>0</v>
      </c>
      <c r="T163" s="159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289</v>
      </c>
      <c r="AT163" s="160" t="s">
        <v>161</v>
      </c>
      <c r="AU163" s="160" t="s">
        <v>166</v>
      </c>
      <c r="AY163" s="14" t="s">
        <v>158</v>
      </c>
      <c r="BE163" s="161">
        <f t="shared" si="14"/>
        <v>0</v>
      </c>
      <c r="BF163" s="161">
        <f t="shared" si="15"/>
        <v>0</v>
      </c>
      <c r="BG163" s="161">
        <f t="shared" si="16"/>
        <v>0</v>
      </c>
      <c r="BH163" s="161">
        <f t="shared" si="17"/>
        <v>0</v>
      </c>
      <c r="BI163" s="161">
        <f t="shared" si="18"/>
        <v>0</v>
      </c>
      <c r="BJ163" s="14" t="s">
        <v>166</v>
      </c>
      <c r="BK163" s="161">
        <f t="shared" si="19"/>
        <v>0</v>
      </c>
      <c r="BL163" s="14" t="s">
        <v>289</v>
      </c>
      <c r="BM163" s="160" t="s">
        <v>318</v>
      </c>
    </row>
    <row r="164" spans="1:65" s="2" customFormat="1" ht="21.75" customHeight="1">
      <c r="A164" s="29"/>
      <c r="B164" s="147"/>
      <c r="C164" s="162" t="s">
        <v>319</v>
      </c>
      <c r="D164" s="162" t="s">
        <v>193</v>
      </c>
      <c r="E164" s="163" t="s">
        <v>1028</v>
      </c>
      <c r="F164" s="164" t="s">
        <v>1029</v>
      </c>
      <c r="G164" s="165" t="s">
        <v>171</v>
      </c>
      <c r="H164" s="166">
        <v>3</v>
      </c>
      <c r="I164" s="167"/>
      <c r="J164" s="168">
        <f t="shared" si="10"/>
        <v>0</v>
      </c>
      <c r="K164" s="169"/>
      <c r="L164" s="170"/>
      <c r="M164" s="171" t="s">
        <v>1</v>
      </c>
      <c r="N164" s="172" t="s">
        <v>40</v>
      </c>
      <c r="O164" s="58"/>
      <c r="P164" s="158">
        <f t="shared" si="11"/>
        <v>0</v>
      </c>
      <c r="Q164" s="158">
        <v>1.6000000000000001E-4</v>
      </c>
      <c r="R164" s="158">
        <f t="shared" si="12"/>
        <v>4.8000000000000007E-4</v>
      </c>
      <c r="S164" s="158">
        <v>0</v>
      </c>
      <c r="T164" s="159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649</v>
      </c>
      <c r="AT164" s="160" t="s">
        <v>193</v>
      </c>
      <c r="AU164" s="160" t="s">
        <v>166</v>
      </c>
      <c r="AY164" s="14" t="s">
        <v>158</v>
      </c>
      <c r="BE164" s="161">
        <f t="shared" si="14"/>
        <v>0</v>
      </c>
      <c r="BF164" s="161">
        <f t="shared" si="15"/>
        <v>0</v>
      </c>
      <c r="BG164" s="161">
        <f t="shared" si="16"/>
        <v>0</v>
      </c>
      <c r="BH164" s="161">
        <f t="shared" si="17"/>
        <v>0</v>
      </c>
      <c r="BI164" s="161">
        <f t="shared" si="18"/>
        <v>0</v>
      </c>
      <c r="BJ164" s="14" t="s">
        <v>166</v>
      </c>
      <c r="BK164" s="161">
        <f t="shared" si="19"/>
        <v>0</v>
      </c>
      <c r="BL164" s="14" t="s">
        <v>289</v>
      </c>
      <c r="BM164" s="160" t="s">
        <v>322</v>
      </c>
    </row>
    <row r="165" spans="1:65" s="2" customFormat="1" ht="16.5" customHeight="1">
      <c r="A165" s="29"/>
      <c r="B165" s="147"/>
      <c r="C165" s="148" t="s">
        <v>250</v>
      </c>
      <c r="D165" s="148" t="s">
        <v>161</v>
      </c>
      <c r="E165" s="149" t="s">
        <v>1030</v>
      </c>
      <c r="F165" s="150" t="s">
        <v>1031</v>
      </c>
      <c r="G165" s="151" t="s">
        <v>171</v>
      </c>
      <c r="H165" s="152">
        <v>16</v>
      </c>
      <c r="I165" s="153"/>
      <c r="J165" s="154">
        <f t="shared" si="10"/>
        <v>0</v>
      </c>
      <c r="K165" s="155"/>
      <c r="L165" s="30"/>
      <c r="M165" s="156" t="s">
        <v>1</v>
      </c>
      <c r="N165" s="157" t="s">
        <v>40</v>
      </c>
      <c r="O165" s="58"/>
      <c r="P165" s="158">
        <f t="shared" si="11"/>
        <v>0</v>
      </c>
      <c r="Q165" s="158">
        <v>0</v>
      </c>
      <c r="R165" s="158">
        <f t="shared" si="12"/>
        <v>0</v>
      </c>
      <c r="S165" s="158">
        <v>0</v>
      </c>
      <c r="T165" s="159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0" t="s">
        <v>289</v>
      </c>
      <c r="AT165" s="160" t="s">
        <v>161</v>
      </c>
      <c r="AU165" s="160" t="s">
        <v>166</v>
      </c>
      <c r="AY165" s="14" t="s">
        <v>158</v>
      </c>
      <c r="BE165" s="161">
        <f t="shared" si="14"/>
        <v>0</v>
      </c>
      <c r="BF165" s="161">
        <f t="shared" si="15"/>
        <v>0</v>
      </c>
      <c r="BG165" s="161">
        <f t="shared" si="16"/>
        <v>0</v>
      </c>
      <c r="BH165" s="161">
        <f t="shared" si="17"/>
        <v>0</v>
      </c>
      <c r="BI165" s="161">
        <f t="shared" si="18"/>
        <v>0</v>
      </c>
      <c r="BJ165" s="14" t="s">
        <v>166</v>
      </c>
      <c r="BK165" s="161">
        <f t="shared" si="19"/>
        <v>0</v>
      </c>
      <c r="BL165" s="14" t="s">
        <v>289</v>
      </c>
      <c r="BM165" s="160" t="s">
        <v>325</v>
      </c>
    </row>
    <row r="166" spans="1:65" s="2" customFormat="1" ht="16.5" customHeight="1">
      <c r="A166" s="29"/>
      <c r="B166" s="147"/>
      <c r="C166" s="162" t="s">
        <v>326</v>
      </c>
      <c r="D166" s="162" t="s">
        <v>193</v>
      </c>
      <c r="E166" s="163" t="s">
        <v>1032</v>
      </c>
      <c r="F166" s="164" t="s">
        <v>1033</v>
      </c>
      <c r="G166" s="165" t="s">
        <v>171</v>
      </c>
      <c r="H166" s="166">
        <v>16</v>
      </c>
      <c r="I166" s="167"/>
      <c r="J166" s="168">
        <f t="shared" si="10"/>
        <v>0</v>
      </c>
      <c r="K166" s="169"/>
      <c r="L166" s="170"/>
      <c r="M166" s="171" t="s">
        <v>1</v>
      </c>
      <c r="N166" s="172" t="s">
        <v>40</v>
      </c>
      <c r="O166" s="58"/>
      <c r="P166" s="158">
        <f t="shared" si="11"/>
        <v>0</v>
      </c>
      <c r="Q166" s="158">
        <v>1E-4</v>
      </c>
      <c r="R166" s="158">
        <f t="shared" si="12"/>
        <v>1.6000000000000001E-3</v>
      </c>
      <c r="S166" s="158">
        <v>0</v>
      </c>
      <c r="T166" s="159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649</v>
      </c>
      <c r="AT166" s="160" t="s">
        <v>193</v>
      </c>
      <c r="AU166" s="160" t="s">
        <v>166</v>
      </c>
      <c r="AY166" s="14" t="s">
        <v>158</v>
      </c>
      <c r="BE166" s="161">
        <f t="shared" si="14"/>
        <v>0</v>
      </c>
      <c r="BF166" s="161">
        <f t="shared" si="15"/>
        <v>0</v>
      </c>
      <c r="BG166" s="161">
        <f t="shared" si="16"/>
        <v>0</v>
      </c>
      <c r="BH166" s="161">
        <f t="shared" si="17"/>
        <v>0</v>
      </c>
      <c r="BI166" s="161">
        <f t="shared" si="18"/>
        <v>0</v>
      </c>
      <c r="BJ166" s="14" t="s">
        <v>166</v>
      </c>
      <c r="BK166" s="161">
        <f t="shared" si="19"/>
        <v>0</v>
      </c>
      <c r="BL166" s="14" t="s">
        <v>289</v>
      </c>
      <c r="BM166" s="160" t="s">
        <v>329</v>
      </c>
    </row>
    <row r="167" spans="1:65" s="2" customFormat="1" ht="24.2" customHeight="1">
      <c r="A167" s="29"/>
      <c r="B167" s="147"/>
      <c r="C167" s="162" t="s">
        <v>253</v>
      </c>
      <c r="D167" s="162" t="s">
        <v>193</v>
      </c>
      <c r="E167" s="163" t="s">
        <v>1034</v>
      </c>
      <c r="F167" s="164" t="s">
        <v>1035</v>
      </c>
      <c r="G167" s="165" t="s">
        <v>171</v>
      </c>
      <c r="H167" s="166">
        <v>16</v>
      </c>
      <c r="I167" s="167"/>
      <c r="J167" s="168">
        <f t="shared" si="10"/>
        <v>0</v>
      </c>
      <c r="K167" s="169"/>
      <c r="L167" s="170"/>
      <c r="M167" s="171" t="s">
        <v>1</v>
      </c>
      <c r="N167" s="172" t="s">
        <v>40</v>
      </c>
      <c r="O167" s="58"/>
      <c r="P167" s="158">
        <f t="shared" si="11"/>
        <v>0</v>
      </c>
      <c r="Q167" s="158">
        <v>3.0000000000000001E-5</v>
      </c>
      <c r="R167" s="158">
        <f t="shared" si="12"/>
        <v>4.8000000000000001E-4</v>
      </c>
      <c r="S167" s="158">
        <v>0</v>
      </c>
      <c r="T167" s="159">
        <f t="shared" si="1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0" t="s">
        <v>649</v>
      </c>
      <c r="AT167" s="160" t="s">
        <v>193</v>
      </c>
      <c r="AU167" s="160" t="s">
        <v>166</v>
      </c>
      <c r="AY167" s="14" t="s">
        <v>158</v>
      </c>
      <c r="BE167" s="161">
        <f t="shared" si="14"/>
        <v>0</v>
      </c>
      <c r="BF167" s="161">
        <f t="shared" si="15"/>
        <v>0</v>
      </c>
      <c r="BG167" s="161">
        <f t="shared" si="16"/>
        <v>0</v>
      </c>
      <c r="BH167" s="161">
        <f t="shared" si="17"/>
        <v>0</v>
      </c>
      <c r="BI167" s="161">
        <f t="shared" si="18"/>
        <v>0</v>
      </c>
      <c r="BJ167" s="14" t="s">
        <v>166</v>
      </c>
      <c r="BK167" s="161">
        <f t="shared" si="19"/>
        <v>0</v>
      </c>
      <c r="BL167" s="14" t="s">
        <v>289</v>
      </c>
      <c r="BM167" s="160" t="s">
        <v>332</v>
      </c>
    </row>
    <row r="168" spans="1:65" s="2" customFormat="1" ht="16.5" customHeight="1">
      <c r="A168" s="29"/>
      <c r="B168" s="147"/>
      <c r="C168" s="148" t="s">
        <v>333</v>
      </c>
      <c r="D168" s="148" t="s">
        <v>161</v>
      </c>
      <c r="E168" s="149" t="s">
        <v>1036</v>
      </c>
      <c r="F168" s="150" t="s">
        <v>1037</v>
      </c>
      <c r="G168" s="151" t="s">
        <v>171</v>
      </c>
      <c r="H168" s="152">
        <v>71</v>
      </c>
      <c r="I168" s="153"/>
      <c r="J168" s="154">
        <f t="shared" si="10"/>
        <v>0</v>
      </c>
      <c r="K168" s="155"/>
      <c r="L168" s="30"/>
      <c r="M168" s="156" t="s">
        <v>1</v>
      </c>
      <c r="N168" s="157" t="s">
        <v>40</v>
      </c>
      <c r="O168" s="58"/>
      <c r="P168" s="158">
        <f t="shared" si="11"/>
        <v>0</v>
      </c>
      <c r="Q168" s="158">
        <v>0</v>
      </c>
      <c r="R168" s="158">
        <f t="shared" si="12"/>
        <v>0</v>
      </c>
      <c r="S168" s="158">
        <v>0</v>
      </c>
      <c r="T168" s="159">
        <f t="shared" si="1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0" t="s">
        <v>289</v>
      </c>
      <c r="AT168" s="160" t="s">
        <v>161</v>
      </c>
      <c r="AU168" s="160" t="s">
        <v>166</v>
      </c>
      <c r="AY168" s="14" t="s">
        <v>158</v>
      </c>
      <c r="BE168" s="161">
        <f t="shared" si="14"/>
        <v>0</v>
      </c>
      <c r="BF168" s="161">
        <f t="shared" si="15"/>
        <v>0</v>
      </c>
      <c r="BG168" s="161">
        <f t="shared" si="16"/>
        <v>0</v>
      </c>
      <c r="BH168" s="161">
        <f t="shared" si="17"/>
        <v>0</v>
      </c>
      <c r="BI168" s="161">
        <f t="shared" si="18"/>
        <v>0</v>
      </c>
      <c r="BJ168" s="14" t="s">
        <v>166</v>
      </c>
      <c r="BK168" s="161">
        <f t="shared" si="19"/>
        <v>0</v>
      </c>
      <c r="BL168" s="14" t="s">
        <v>289</v>
      </c>
      <c r="BM168" s="160" t="s">
        <v>336</v>
      </c>
    </row>
    <row r="169" spans="1:65" s="2" customFormat="1" ht="24.2" customHeight="1">
      <c r="A169" s="29"/>
      <c r="B169" s="147"/>
      <c r="C169" s="162" t="s">
        <v>257</v>
      </c>
      <c r="D169" s="162" t="s">
        <v>193</v>
      </c>
      <c r="E169" s="163" t="s">
        <v>1038</v>
      </c>
      <c r="F169" s="164" t="s">
        <v>1039</v>
      </c>
      <c r="G169" s="165" t="s">
        <v>171</v>
      </c>
      <c r="H169" s="166">
        <v>71</v>
      </c>
      <c r="I169" s="167"/>
      <c r="J169" s="168">
        <f t="shared" si="10"/>
        <v>0</v>
      </c>
      <c r="K169" s="169"/>
      <c r="L169" s="170"/>
      <c r="M169" s="171" t="s">
        <v>1</v>
      </c>
      <c r="N169" s="172" t="s">
        <v>40</v>
      </c>
      <c r="O169" s="58"/>
      <c r="P169" s="158">
        <f t="shared" si="11"/>
        <v>0</v>
      </c>
      <c r="Q169" s="158">
        <v>4.0000000000000002E-4</v>
      </c>
      <c r="R169" s="158">
        <f t="shared" si="12"/>
        <v>2.8400000000000002E-2</v>
      </c>
      <c r="S169" s="158">
        <v>0</v>
      </c>
      <c r="T169" s="159">
        <f t="shared" si="1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0" t="s">
        <v>649</v>
      </c>
      <c r="AT169" s="160" t="s">
        <v>193</v>
      </c>
      <c r="AU169" s="160" t="s">
        <v>166</v>
      </c>
      <c r="AY169" s="14" t="s">
        <v>158</v>
      </c>
      <c r="BE169" s="161">
        <f t="shared" si="14"/>
        <v>0</v>
      </c>
      <c r="BF169" s="161">
        <f t="shared" si="15"/>
        <v>0</v>
      </c>
      <c r="BG169" s="161">
        <f t="shared" si="16"/>
        <v>0</v>
      </c>
      <c r="BH169" s="161">
        <f t="shared" si="17"/>
        <v>0</v>
      </c>
      <c r="BI169" s="161">
        <f t="shared" si="18"/>
        <v>0</v>
      </c>
      <c r="BJ169" s="14" t="s">
        <v>166</v>
      </c>
      <c r="BK169" s="161">
        <f t="shared" si="19"/>
        <v>0</v>
      </c>
      <c r="BL169" s="14" t="s">
        <v>289</v>
      </c>
      <c r="BM169" s="160" t="s">
        <v>339</v>
      </c>
    </row>
    <row r="170" spans="1:65" s="2" customFormat="1" ht="16.5" customHeight="1">
      <c r="A170" s="29"/>
      <c r="B170" s="147"/>
      <c r="C170" s="148" t="s">
        <v>340</v>
      </c>
      <c r="D170" s="148" t="s">
        <v>161</v>
      </c>
      <c r="E170" s="149" t="s">
        <v>1040</v>
      </c>
      <c r="F170" s="150" t="s">
        <v>1041</v>
      </c>
      <c r="G170" s="151" t="s">
        <v>171</v>
      </c>
      <c r="H170" s="152">
        <v>4</v>
      </c>
      <c r="I170" s="153"/>
      <c r="J170" s="154">
        <f t="shared" si="10"/>
        <v>0</v>
      </c>
      <c r="K170" s="155"/>
      <c r="L170" s="30"/>
      <c r="M170" s="156" t="s">
        <v>1</v>
      </c>
      <c r="N170" s="157" t="s">
        <v>40</v>
      </c>
      <c r="O170" s="58"/>
      <c r="P170" s="158">
        <f t="shared" si="11"/>
        <v>0</v>
      </c>
      <c r="Q170" s="158">
        <v>0</v>
      </c>
      <c r="R170" s="158">
        <f t="shared" si="12"/>
        <v>0</v>
      </c>
      <c r="S170" s="158">
        <v>0</v>
      </c>
      <c r="T170" s="159">
        <f t="shared" si="1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0" t="s">
        <v>289</v>
      </c>
      <c r="AT170" s="160" t="s">
        <v>161</v>
      </c>
      <c r="AU170" s="160" t="s">
        <v>166</v>
      </c>
      <c r="AY170" s="14" t="s">
        <v>158</v>
      </c>
      <c r="BE170" s="161">
        <f t="shared" si="14"/>
        <v>0</v>
      </c>
      <c r="BF170" s="161">
        <f t="shared" si="15"/>
        <v>0</v>
      </c>
      <c r="BG170" s="161">
        <f t="shared" si="16"/>
        <v>0</v>
      </c>
      <c r="BH170" s="161">
        <f t="shared" si="17"/>
        <v>0</v>
      </c>
      <c r="BI170" s="161">
        <f t="shared" si="18"/>
        <v>0</v>
      </c>
      <c r="BJ170" s="14" t="s">
        <v>166</v>
      </c>
      <c r="BK170" s="161">
        <f t="shared" si="19"/>
        <v>0</v>
      </c>
      <c r="BL170" s="14" t="s">
        <v>289</v>
      </c>
      <c r="BM170" s="160" t="s">
        <v>343</v>
      </c>
    </row>
    <row r="171" spans="1:65" s="2" customFormat="1" ht="24.2" customHeight="1">
      <c r="A171" s="29"/>
      <c r="B171" s="147"/>
      <c r="C171" s="162" t="s">
        <v>260</v>
      </c>
      <c r="D171" s="162" t="s">
        <v>193</v>
      </c>
      <c r="E171" s="163" t="s">
        <v>1042</v>
      </c>
      <c r="F171" s="164" t="s">
        <v>1043</v>
      </c>
      <c r="G171" s="165" t="s">
        <v>171</v>
      </c>
      <c r="H171" s="166">
        <v>4</v>
      </c>
      <c r="I171" s="167"/>
      <c r="J171" s="168">
        <f t="shared" si="10"/>
        <v>0</v>
      </c>
      <c r="K171" s="169"/>
      <c r="L171" s="170"/>
      <c r="M171" s="171" t="s">
        <v>1</v>
      </c>
      <c r="N171" s="172" t="s">
        <v>40</v>
      </c>
      <c r="O171" s="58"/>
      <c r="P171" s="158">
        <f t="shared" si="11"/>
        <v>0</v>
      </c>
      <c r="Q171" s="158">
        <v>1.0300000000000001E-3</v>
      </c>
      <c r="R171" s="158">
        <f t="shared" si="12"/>
        <v>4.1200000000000004E-3</v>
      </c>
      <c r="S171" s="158">
        <v>0</v>
      </c>
      <c r="T171" s="159">
        <f t="shared" si="1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0" t="s">
        <v>649</v>
      </c>
      <c r="AT171" s="160" t="s">
        <v>193</v>
      </c>
      <c r="AU171" s="160" t="s">
        <v>166</v>
      </c>
      <c r="AY171" s="14" t="s">
        <v>158</v>
      </c>
      <c r="BE171" s="161">
        <f t="shared" si="14"/>
        <v>0</v>
      </c>
      <c r="BF171" s="161">
        <f t="shared" si="15"/>
        <v>0</v>
      </c>
      <c r="BG171" s="161">
        <f t="shared" si="16"/>
        <v>0</v>
      </c>
      <c r="BH171" s="161">
        <f t="shared" si="17"/>
        <v>0</v>
      </c>
      <c r="BI171" s="161">
        <f t="shared" si="18"/>
        <v>0</v>
      </c>
      <c r="BJ171" s="14" t="s">
        <v>166</v>
      </c>
      <c r="BK171" s="161">
        <f t="shared" si="19"/>
        <v>0</v>
      </c>
      <c r="BL171" s="14" t="s">
        <v>289</v>
      </c>
      <c r="BM171" s="160" t="s">
        <v>346</v>
      </c>
    </row>
    <row r="172" spans="1:65" s="2" customFormat="1" ht="21.75" customHeight="1">
      <c r="A172" s="29"/>
      <c r="B172" s="147"/>
      <c r="C172" s="148" t="s">
        <v>351</v>
      </c>
      <c r="D172" s="148" t="s">
        <v>161</v>
      </c>
      <c r="E172" s="149" t="s">
        <v>1044</v>
      </c>
      <c r="F172" s="150" t="s">
        <v>1045</v>
      </c>
      <c r="G172" s="151" t="s">
        <v>171</v>
      </c>
      <c r="H172" s="152">
        <v>4</v>
      </c>
      <c r="I172" s="153"/>
      <c r="J172" s="154">
        <f t="shared" si="10"/>
        <v>0</v>
      </c>
      <c r="K172" s="155"/>
      <c r="L172" s="30"/>
      <c r="M172" s="156" t="s">
        <v>1</v>
      </c>
      <c r="N172" s="157" t="s">
        <v>40</v>
      </c>
      <c r="O172" s="58"/>
      <c r="P172" s="158">
        <f t="shared" si="11"/>
        <v>0</v>
      </c>
      <c r="Q172" s="158">
        <v>0</v>
      </c>
      <c r="R172" s="158">
        <f t="shared" si="12"/>
        <v>0</v>
      </c>
      <c r="S172" s="158">
        <v>0</v>
      </c>
      <c r="T172" s="159">
        <f t="shared" si="1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0" t="s">
        <v>289</v>
      </c>
      <c r="AT172" s="160" t="s">
        <v>161</v>
      </c>
      <c r="AU172" s="160" t="s">
        <v>166</v>
      </c>
      <c r="AY172" s="14" t="s">
        <v>158</v>
      </c>
      <c r="BE172" s="161">
        <f t="shared" si="14"/>
        <v>0</v>
      </c>
      <c r="BF172" s="161">
        <f t="shared" si="15"/>
        <v>0</v>
      </c>
      <c r="BG172" s="161">
        <f t="shared" si="16"/>
        <v>0</v>
      </c>
      <c r="BH172" s="161">
        <f t="shared" si="17"/>
        <v>0</v>
      </c>
      <c r="BI172" s="161">
        <f t="shared" si="18"/>
        <v>0</v>
      </c>
      <c r="BJ172" s="14" t="s">
        <v>166</v>
      </c>
      <c r="BK172" s="161">
        <f t="shared" si="19"/>
        <v>0</v>
      </c>
      <c r="BL172" s="14" t="s">
        <v>289</v>
      </c>
      <c r="BM172" s="160" t="s">
        <v>354</v>
      </c>
    </row>
    <row r="173" spans="1:65" s="2" customFormat="1" ht="21.75" customHeight="1">
      <c r="A173" s="29"/>
      <c r="B173" s="147"/>
      <c r="C173" s="162" t="s">
        <v>264</v>
      </c>
      <c r="D173" s="162" t="s">
        <v>193</v>
      </c>
      <c r="E173" s="163" t="s">
        <v>1046</v>
      </c>
      <c r="F173" s="164" t="s">
        <v>1047</v>
      </c>
      <c r="G173" s="165" t="s">
        <v>171</v>
      </c>
      <c r="H173" s="166">
        <v>4</v>
      </c>
      <c r="I173" s="167"/>
      <c r="J173" s="168">
        <f t="shared" si="10"/>
        <v>0</v>
      </c>
      <c r="K173" s="169"/>
      <c r="L173" s="170"/>
      <c r="M173" s="171" t="s">
        <v>1</v>
      </c>
      <c r="N173" s="172" t="s">
        <v>40</v>
      </c>
      <c r="O173" s="58"/>
      <c r="P173" s="158">
        <f t="shared" si="11"/>
        <v>0</v>
      </c>
      <c r="Q173" s="158">
        <v>4.0000000000000002E-4</v>
      </c>
      <c r="R173" s="158">
        <f t="shared" si="12"/>
        <v>1.6000000000000001E-3</v>
      </c>
      <c r="S173" s="158">
        <v>0</v>
      </c>
      <c r="T173" s="159">
        <f t="shared" si="1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0" t="s">
        <v>649</v>
      </c>
      <c r="AT173" s="160" t="s">
        <v>193</v>
      </c>
      <c r="AU173" s="160" t="s">
        <v>166</v>
      </c>
      <c r="AY173" s="14" t="s">
        <v>158</v>
      </c>
      <c r="BE173" s="161">
        <f t="shared" si="14"/>
        <v>0</v>
      </c>
      <c r="BF173" s="161">
        <f t="shared" si="15"/>
        <v>0</v>
      </c>
      <c r="BG173" s="161">
        <f t="shared" si="16"/>
        <v>0</v>
      </c>
      <c r="BH173" s="161">
        <f t="shared" si="17"/>
        <v>0</v>
      </c>
      <c r="BI173" s="161">
        <f t="shared" si="18"/>
        <v>0</v>
      </c>
      <c r="BJ173" s="14" t="s">
        <v>166</v>
      </c>
      <c r="BK173" s="161">
        <f t="shared" si="19"/>
        <v>0</v>
      </c>
      <c r="BL173" s="14" t="s">
        <v>289</v>
      </c>
      <c r="BM173" s="160" t="s">
        <v>357</v>
      </c>
    </row>
    <row r="174" spans="1:65" s="2" customFormat="1" ht="21.75" customHeight="1">
      <c r="A174" s="29"/>
      <c r="B174" s="147"/>
      <c r="C174" s="148" t="s">
        <v>358</v>
      </c>
      <c r="D174" s="148" t="s">
        <v>161</v>
      </c>
      <c r="E174" s="149" t="s">
        <v>1048</v>
      </c>
      <c r="F174" s="150" t="s">
        <v>1049</v>
      </c>
      <c r="G174" s="151" t="s">
        <v>171</v>
      </c>
      <c r="H174" s="152">
        <v>4</v>
      </c>
      <c r="I174" s="153"/>
      <c r="J174" s="154">
        <f t="shared" si="10"/>
        <v>0</v>
      </c>
      <c r="K174" s="155"/>
      <c r="L174" s="30"/>
      <c r="M174" s="156" t="s">
        <v>1</v>
      </c>
      <c r="N174" s="157" t="s">
        <v>40</v>
      </c>
      <c r="O174" s="58"/>
      <c r="P174" s="158">
        <f t="shared" si="11"/>
        <v>0</v>
      </c>
      <c r="Q174" s="158">
        <v>0</v>
      </c>
      <c r="R174" s="158">
        <f t="shared" si="12"/>
        <v>0</v>
      </c>
      <c r="S174" s="158">
        <v>0</v>
      </c>
      <c r="T174" s="159">
        <f t="shared" si="1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0" t="s">
        <v>289</v>
      </c>
      <c r="AT174" s="160" t="s">
        <v>161</v>
      </c>
      <c r="AU174" s="160" t="s">
        <v>166</v>
      </c>
      <c r="AY174" s="14" t="s">
        <v>158</v>
      </c>
      <c r="BE174" s="161">
        <f t="shared" si="14"/>
        <v>0</v>
      </c>
      <c r="BF174" s="161">
        <f t="shared" si="15"/>
        <v>0</v>
      </c>
      <c r="BG174" s="161">
        <f t="shared" si="16"/>
        <v>0</v>
      </c>
      <c r="BH174" s="161">
        <f t="shared" si="17"/>
        <v>0</v>
      </c>
      <c r="BI174" s="161">
        <f t="shared" si="18"/>
        <v>0</v>
      </c>
      <c r="BJ174" s="14" t="s">
        <v>166</v>
      </c>
      <c r="BK174" s="161">
        <f t="shared" si="19"/>
        <v>0</v>
      </c>
      <c r="BL174" s="14" t="s">
        <v>289</v>
      </c>
      <c r="BM174" s="160" t="s">
        <v>361</v>
      </c>
    </row>
    <row r="175" spans="1:65" s="2" customFormat="1" ht="16.5" customHeight="1">
      <c r="A175" s="29"/>
      <c r="B175" s="147"/>
      <c r="C175" s="162" t="s">
        <v>267</v>
      </c>
      <c r="D175" s="162" t="s">
        <v>193</v>
      </c>
      <c r="E175" s="163" t="s">
        <v>1050</v>
      </c>
      <c r="F175" s="164" t="s">
        <v>1051</v>
      </c>
      <c r="G175" s="165" t="s">
        <v>171</v>
      </c>
      <c r="H175" s="166">
        <v>4</v>
      </c>
      <c r="I175" s="167"/>
      <c r="J175" s="168">
        <f t="shared" si="10"/>
        <v>0</v>
      </c>
      <c r="K175" s="169"/>
      <c r="L175" s="170"/>
      <c r="M175" s="171" t="s">
        <v>1</v>
      </c>
      <c r="N175" s="172" t="s">
        <v>40</v>
      </c>
      <c r="O175" s="58"/>
      <c r="P175" s="158">
        <f t="shared" si="11"/>
        <v>0</v>
      </c>
      <c r="Q175" s="158">
        <v>2.2000000000000001E-4</v>
      </c>
      <c r="R175" s="158">
        <f t="shared" si="12"/>
        <v>8.8000000000000003E-4</v>
      </c>
      <c r="S175" s="158">
        <v>0</v>
      </c>
      <c r="T175" s="159">
        <f t="shared" si="1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0" t="s">
        <v>649</v>
      </c>
      <c r="AT175" s="160" t="s">
        <v>193</v>
      </c>
      <c r="AU175" s="160" t="s">
        <v>166</v>
      </c>
      <c r="AY175" s="14" t="s">
        <v>158</v>
      </c>
      <c r="BE175" s="161">
        <f t="shared" si="14"/>
        <v>0</v>
      </c>
      <c r="BF175" s="161">
        <f t="shared" si="15"/>
        <v>0</v>
      </c>
      <c r="BG175" s="161">
        <f t="shared" si="16"/>
        <v>0</v>
      </c>
      <c r="BH175" s="161">
        <f t="shared" si="17"/>
        <v>0</v>
      </c>
      <c r="BI175" s="161">
        <f t="shared" si="18"/>
        <v>0</v>
      </c>
      <c r="BJ175" s="14" t="s">
        <v>166</v>
      </c>
      <c r="BK175" s="161">
        <f t="shared" si="19"/>
        <v>0</v>
      </c>
      <c r="BL175" s="14" t="s">
        <v>289</v>
      </c>
      <c r="BM175" s="160" t="s">
        <v>364</v>
      </c>
    </row>
    <row r="176" spans="1:65" s="2" customFormat="1" ht="16.5" customHeight="1">
      <c r="A176" s="29"/>
      <c r="B176" s="147"/>
      <c r="C176" s="148" t="s">
        <v>365</v>
      </c>
      <c r="D176" s="148" t="s">
        <v>161</v>
      </c>
      <c r="E176" s="149" t="s">
        <v>1052</v>
      </c>
      <c r="F176" s="150" t="s">
        <v>1053</v>
      </c>
      <c r="G176" s="151" t="s">
        <v>171</v>
      </c>
      <c r="H176" s="152">
        <v>4</v>
      </c>
      <c r="I176" s="153"/>
      <c r="J176" s="154">
        <f t="shared" si="10"/>
        <v>0</v>
      </c>
      <c r="K176" s="155"/>
      <c r="L176" s="30"/>
      <c r="M176" s="156" t="s">
        <v>1</v>
      </c>
      <c r="N176" s="157" t="s">
        <v>40</v>
      </c>
      <c r="O176" s="58"/>
      <c r="P176" s="158">
        <f t="shared" si="11"/>
        <v>0</v>
      </c>
      <c r="Q176" s="158">
        <v>0</v>
      </c>
      <c r="R176" s="158">
        <f t="shared" si="12"/>
        <v>0</v>
      </c>
      <c r="S176" s="158">
        <v>0</v>
      </c>
      <c r="T176" s="159">
        <f t="shared" si="1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0" t="s">
        <v>289</v>
      </c>
      <c r="AT176" s="160" t="s">
        <v>161</v>
      </c>
      <c r="AU176" s="160" t="s">
        <v>166</v>
      </c>
      <c r="AY176" s="14" t="s">
        <v>158</v>
      </c>
      <c r="BE176" s="161">
        <f t="shared" si="14"/>
        <v>0</v>
      </c>
      <c r="BF176" s="161">
        <f t="shared" si="15"/>
        <v>0</v>
      </c>
      <c r="BG176" s="161">
        <f t="shared" si="16"/>
        <v>0</v>
      </c>
      <c r="BH176" s="161">
        <f t="shared" si="17"/>
        <v>0</v>
      </c>
      <c r="BI176" s="161">
        <f t="shared" si="18"/>
        <v>0</v>
      </c>
      <c r="BJ176" s="14" t="s">
        <v>166</v>
      </c>
      <c r="BK176" s="161">
        <f t="shared" si="19"/>
        <v>0</v>
      </c>
      <c r="BL176" s="14" t="s">
        <v>289</v>
      </c>
      <c r="BM176" s="160" t="s">
        <v>368</v>
      </c>
    </row>
    <row r="177" spans="1:65" s="2" customFormat="1" ht="16.5" customHeight="1">
      <c r="A177" s="29"/>
      <c r="B177" s="147"/>
      <c r="C177" s="162" t="s">
        <v>271</v>
      </c>
      <c r="D177" s="162" t="s">
        <v>193</v>
      </c>
      <c r="E177" s="163" t="s">
        <v>1054</v>
      </c>
      <c r="F177" s="164" t="s">
        <v>1055</v>
      </c>
      <c r="G177" s="165" t="s">
        <v>171</v>
      </c>
      <c r="H177" s="166">
        <v>4</v>
      </c>
      <c r="I177" s="167"/>
      <c r="J177" s="168">
        <f t="shared" si="10"/>
        <v>0</v>
      </c>
      <c r="K177" s="169"/>
      <c r="L177" s="170"/>
      <c r="M177" s="171" t="s">
        <v>1</v>
      </c>
      <c r="N177" s="172" t="s">
        <v>40</v>
      </c>
      <c r="O177" s="58"/>
      <c r="P177" s="158">
        <f t="shared" si="11"/>
        <v>0</v>
      </c>
      <c r="Q177" s="158">
        <v>1.7000000000000001E-4</v>
      </c>
      <c r="R177" s="158">
        <f t="shared" si="12"/>
        <v>6.8000000000000005E-4</v>
      </c>
      <c r="S177" s="158">
        <v>0</v>
      </c>
      <c r="T177" s="159">
        <f t="shared" si="1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0" t="s">
        <v>649</v>
      </c>
      <c r="AT177" s="160" t="s">
        <v>193</v>
      </c>
      <c r="AU177" s="160" t="s">
        <v>166</v>
      </c>
      <c r="AY177" s="14" t="s">
        <v>158</v>
      </c>
      <c r="BE177" s="161">
        <f t="shared" si="14"/>
        <v>0</v>
      </c>
      <c r="BF177" s="161">
        <f t="shared" si="15"/>
        <v>0</v>
      </c>
      <c r="BG177" s="161">
        <f t="shared" si="16"/>
        <v>0</v>
      </c>
      <c r="BH177" s="161">
        <f t="shared" si="17"/>
        <v>0</v>
      </c>
      <c r="BI177" s="161">
        <f t="shared" si="18"/>
        <v>0</v>
      </c>
      <c r="BJ177" s="14" t="s">
        <v>166</v>
      </c>
      <c r="BK177" s="161">
        <f t="shared" si="19"/>
        <v>0</v>
      </c>
      <c r="BL177" s="14" t="s">
        <v>289</v>
      </c>
      <c r="BM177" s="160" t="s">
        <v>371</v>
      </c>
    </row>
    <row r="178" spans="1:65" s="2" customFormat="1" ht="24.2" customHeight="1">
      <c r="A178" s="29"/>
      <c r="B178" s="147"/>
      <c r="C178" s="148" t="s">
        <v>372</v>
      </c>
      <c r="D178" s="148" t="s">
        <v>161</v>
      </c>
      <c r="E178" s="149" t="s">
        <v>1056</v>
      </c>
      <c r="F178" s="150" t="s">
        <v>1057</v>
      </c>
      <c r="G178" s="151" t="s">
        <v>288</v>
      </c>
      <c r="H178" s="152">
        <v>75</v>
      </c>
      <c r="I178" s="153"/>
      <c r="J178" s="154">
        <f t="shared" si="10"/>
        <v>0</v>
      </c>
      <c r="K178" s="155"/>
      <c r="L178" s="30"/>
      <c r="M178" s="156" t="s">
        <v>1</v>
      </c>
      <c r="N178" s="157" t="s">
        <v>40</v>
      </c>
      <c r="O178" s="58"/>
      <c r="P178" s="158">
        <f t="shared" si="11"/>
        <v>0</v>
      </c>
      <c r="Q178" s="158">
        <v>0</v>
      </c>
      <c r="R178" s="158">
        <f t="shared" si="12"/>
        <v>0</v>
      </c>
      <c r="S178" s="158">
        <v>0</v>
      </c>
      <c r="T178" s="159">
        <f t="shared" si="1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60" t="s">
        <v>289</v>
      </c>
      <c r="AT178" s="160" t="s">
        <v>161</v>
      </c>
      <c r="AU178" s="160" t="s">
        <v>166</v>
      </c>
      <c r="AY178" s="14" t="s">
        <v>158</v>
      </c>
      <c r="BE178" s="161">
        <f t="shared" si="14"/>
        <v>0</v>
      </c>
      <c r="BF178" s="161">
        <f t="shared" si="15"/>
        <v>0</v>
      </c>
      <c r="BG178" s="161">
        <f t="shared" si="16"/>
        <v>0</v>
      </c>
      <c r="BH178" s="161">
        <f t="shared" si="17"/>
        <v>0</v>
      </c>
      <c r="BI178" s="161">
        <f t="shared" si="18"/>
        <v>0</v>
      </c>
      <c r="BJ178" s="14" t="s">
        <v>166</v>
      </c>
      <c r="BK178" s="161">
        <f t="shared" si="19"/>
        <v>0</v>
      </c>
      <c r="BL178" s="14" t="s">
        <v>289</v>
      </c>
      <c r="BM178" s="160" t="s">
        <v>375</v>
      </c>
    </row>
    <row r="179" spans="1:65" s="2" customFormat="1" ht="16.5" customHeight="1">
      <c r="A179" s="29"/>
      <c r="B179" s="147"/>
      <c r="C179" s="162" t="s">
        <v>274</v>
      </c>
      <c r="D179" s="162" t="s">
        <v>193</v>
      </c>
      <c r="E179" s="163" t="s">
        <v>1058</v>
      </c>
      <c r="F179" s="164" t="s">
        <v>1059</v>
      </c>
      <c r="G179" s="165" t="s">
        <v>1060</v>
      </c>
      <c r="H179" s="166">
        <v>10.5</v>
      </c>
      <c r="I179" s="167"/>
      <c r="J179" s="168">
        <f t="shared" si="10"/>
        <v>0</v>
      </c>
      <c r="K179" s="169"/>
      <c r="L179" s="170"/>
      <c r="M179" s="171" t="s">
        <v>1</v>
      </c>
      <c r="N179" s="172" t="s">
        <v>40</v>
      </c>
      <c r="O179" s="58"/>
      <c r="P179" s="158">
        <f t="shared" si="11"/>
        <v>0</v>
      </c>
      <c r="Q179" s="158">
        <v>1E-3</v>
      </c>
      <c r="R179" s="158">
        <f t="shared" si="12"/>
        <v>1.0500000000000001E-2</v>
      </c>
      <c r="S179" s="158">
        <v>0</v>
      </c>
      <c r="T179" s="159">
        <f t="shared" si="1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60" t="s">
        <v>649</v>
      </c>
      <c r="AT179" s="160" t="s">
        <v>193</v>
      </c>
      <c r="AU179" s="160" t="s">
        <v>166</v>
      </c>
      <c r="AY179" s="14" t="s">
        <v>158</v>
      </c>
      <c r="BE179" s="161">
        <f t="shared" si="14"/>
        <v>0</v>
      </c>
      <c r="BF179" s="161">
        <f t="shared" si="15"/>
        <v>0</v>
      </c>
      <c r="BG179" s="161">
        <f t="shared" si="16"/>
        <v>0</v>
      </c>
      <c r="BH179" s="161">
        <f t="shared" si="17"/>
        <v>0</v>
      </c>
      <c r="BI179" s="161">
        <f t="shared" si="18"/>
        <v>0</v>
      </c>
      <c r="BJ179" s="14" t="s">
        <v>166</v>
      </c>
      <c r="BK179" s="161">
        <f t="shared" si="19"/>
        <v>0</v>
      </c>
      <c r="BL179" s="14" t="s">
        <v>289</v>
      </c>
      <c r="BM179" s="160" t="s">
        <v>378</v>
      </c>
    </row>
    <row r="180" spans="1:65" s="2" customFormat="1" ht="24.2" customHeight="1">
      <c r="A180" s="29"/>
      <c r="B180" s="147"/>
      <c r="C180" s="148" t="s">
        <v>379</v>
      </c>
      <c r="D180" s="148" t="s">
        <v>161</v>
      </c>
      <c r="E180" s="149" t="s">
        <v>1056</v>
      </c>
      <c r="F180" s="150" t="s">
        <v>1057</v>
      </c>
      <c r="G180" s="151" t="s">
        <v>288</v>
      </c>
      <c r="H180" s="152">
        <v>32</v>
      </c>
      <c r="I180" s="153"/>
      <c r="J180" s="154">
        <f t="shared" si="10"/>
        <v>0</v>
      </c>
      <c r="K180" s="155"/>
      <c r="L180" s="30"/>
      <c r="M180" s="156" t="s">
        <v>1</v>
      </c>
      <c r="N180" s="157" t="s">
        <v>40</v>
      </c>
      <c r="O180" s="58"/>
      <c r="P180" s="158">
        <f t="shared" si="11"/>
        <v>0</v>
      </c>
      <c r="Q180" s="158">
        <v>0</v>
      </c>
      <c r="R180" s="158">
        <f t="shared" si="12"/>
        <v>0</v>
      </c>
      <c r="S180" s="158">
        <v>0</v>
      </c>
      <c r="T180" s="159">
        <f t="shared" si="1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60" t="s">
        <v>289</v>
      </c>
      <c r="AT180" s="160" t="s">
        <v>161</v>
      </c>
      <c r="AU180" s="160" t="s">
        <v>166</v>
      </c>
      <c r="AY180" s="14" t="s">
        <v>158</v>
      </c>
      <c r="BE180" s="161">
        <f t="shared" si="14"/>
        <v>0</v>
      </c>
      <c r="BF180" s="161">
        <f t="shared" si="15"/>
        <v>0</v>
      </c>
      <c r="BG180" s="161">
        <f t="shared" si="16"/>
        <v>0</v>
      </c>
      <c r="BH180" s="161">
        <f t="shared" si="17"/>
        <v>0</v>
      </c>
      <c r="BI180" s="161">
        <f t="shared" si="18"/>
        <v>0</v>
      </c>
      <c r="BJ180" s="14" t="s">
        <v>166</v>
      </c>
      <c r="BK180" s="161">
        <f t="shared" si="19"/>
        <v>0</v>
      </c>
      <c r="BL180" s="14" t="s">
        <v>289</v>
      </c>
      <c r="BM180" s="160" t="s">
        <v>382</v>
      </c>
    </row>
    <row r="181" spans="1:65" s="2" customFormat="1" ht="24.2" customHeight="1">
      <c r="A181" s="29"/>
      <c r="B181" s="147"/>
      <c r="C181" s="162" t="s">
        <v>278</v>
      </c>
      <c r="D181" s="162" t="s">
        <v>193</v>
      </c>
      <c r="E181" s="163" t="s">
        <v>1061</v>
      </c>
      <c r="F181" s="164" t="s">
        <v>1062</v>
      </c>
      <c r="G181" s="165" t="s">
        <v>1060</v>
      </c>
      <c r="H181" s="166">
        <v>6.4</v>
      </c>
      <c r="I181" s="167"/>
      <c r="J181" s="168">
        <f t="shared" si="10"/>
        <v>0</v>
      </c>
      <c r="K181" s="169"/>
      <c r="L181" s="170"/>
      <c r="M181" s="171" t="s">
        <v>1</v>
      </c>
      <c r="N181" s="172" t="s">
        <v>40</v>
      </c>
      <c r="O181" s="58"/>
      <c r="P181" s="158">
        <f t="shared" si="11"/>
        <v>0</v>
      </c>
      <c r="Q181" s="158">
        <v>1E-3</v>
      </c>
      <c r="R181" s="158">
        <f t="shared" si="12"/>
        <v>6.4000000000000003E-3</v>
      </c>
      <c r="S181" s="158">
        <v>0</v>
      </c>
      <c r="T181" s="159">
        <f t="shared" si="1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60" t="s">
        <v>649</v>
      </c>
      <c r="AT181" s="160" t="s">
        <v>193</v>
      </c>
      <c r="AU181" s="160" t="s">
        <v>166</v>
      </c>
      <c r="AY181" s="14" t="s">
        <v>158</v>
      </c>
      <c r="BE181" s="161">
        <f t="shared" si="14"/>
        <v>0</v>
      </c>
      <c r="BF181" s="161">
        <f t="shared" si="15"/>
        <v>0</v>
      </c>
      <c r="BG181" s="161">
        <f t="shared" si="16"/>
        <v>0</v>
      </c>
      <c r="BH181" s="161">
        <f t="shared" si="17"/>
        <v>0</v>
      </c>
      <c r="BI181" s="161">
        <f t="shared" si="18"/>
        <v>0</v>
      </c>
      <c r="BJ181" s="14" t="s">
        <v>166</v>
      </c>
      <c r="BK181" s="161">
        <f t="shared" si="19"/>
        <v>0</v>
      </c>
      <c r="BL181" s="14" t="s">
        <v>289</v>
      </c>
      <c r="BM181" s="160" t="s">
        <v>385</v>
      </c>
    </row>
    <row r="182" spans="1:65" s="2" customFormat="1" ht="24.2" customHeight="1">
      <c r="A182" s="29"/>
      <c r="B182" s="147"/>
      <c r="C182" s="148" t="s">
        <v>386</v>
      </c>
      <c r="D182" s="148" t="s">
        <v>161</v>
      </c>
      <c r="E182" s="149" t="s">
        <v>1063</v>
      </c>
      <c r="F182" s="150" t="s">
        <v>1064</v>
      </c>
      <c r="G182" s="151" t="s">
        <v>171</v>
      </c>
      <c r="H182" s="152">
        <v>2</v>
      </c>
      <c r="I182" s="153"/>
      <c r="J182" s="154">
        <f t="shared" si="10"/>
        <v>0</v>
      </c>
      <c r="K182" s="155"/>
      <c r="L182" s="30"/>
      <c r="M182" s="156" t="s">
        <v>1</v>
      </c>
      <c r="N182" s="157" t="s">
        <v>40</v>
      </c>
      <c r="O182" s="58"/>
      <c r="P182" s="158">
        <f t="shared" si="11"/>
        <v>0</v>
      </c>
      <c r="Q182" s="158">
        <v>0</v>
      </c>
      <c r="R182" s="158">
        <f t="shared" si="12"/>
        <v>0</v>
      </c>
      <c r="S182" s="158">
        <v>0</v>
      </c>
      <c r="T182" s="159">
        <f t="shared" si="1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60" t="s">
        <v>289</v>
      </c>
      <c r="AT182" s="160" t="s">
        <v>161</v>
      </c>
      <c r="AU182" s="160" t="s">
        <v>166</v>
      </c>
      <c r="AY182" s="14" t="s">
        <v>158</v>
      </c>
      <c r="BE182" s="161">
        <f t="shared" si="14"/>
        <v>0</v>
      </c>
      <c r="BF182" s="161">
        <f t="shared" si="15"/>
        <v>0</v>
      </c>
      <c r="BG182" s="161">
        <f t="shared" si="16"/>
        <v>0</v>
      </c>
      <c r="BH182" s="161">
        <f t="shared" si="17"/>
        <v>0</v>
      </c>
      <c r="BI182" s="161">
        <f t="shared" si="18"/>
        <v>0</v>
      </c>
      <c r="BJ182" s="14" t="s">
        <v>166</v>
      </c>
      <c r="BK182" s="161">
        <f t="shared" si="19"/>
        <v>0</v>
      </c>
      <c r="BL182" s="14" t="s">
        <v>289</v>
      </c>
      <c r="BM182" s="160" t="s">
        <v>389</v>
      </c>
    </row>
    <row r="183" spans="1:65" s="2" customFormat="1" ht="21.75" customHeight="1">
      <c r="A183" s="29"/>
      <c r="B183" s="147"/>
      <c r="C183" s="162" t="s">
        <v>281</v>
      </c>
      <c r="D183" s="162" t="s">
        <v>193</v>
      </c>
      <c r="E183" s="163" t="s">
        <v>1065</v>
      </c>
      <c r="F183" s="164" t="s">
        <v>1066</v>
      </c>
      <c r="G183" s="165" t="s">
        <v>171</v>
      </c>
      <c r="H183" s="166">
        <v>2</v>
      </c>
      <c r="I183" s="167"/>
      <c r="J183" s="168">
        <f t="shared" si="10"/>
        <v>0</v>
      </c>
      <c r="K183" s="169"/>
      <c r="L183" s="170"/>
      <c r="M183" s="171" t="s">
        <v>1</v>
      </c>
      <c r="N183" s="172" t="s">
        <v>40</v>
      </c>
      <c r="O183" s="58"/>
      <c r="P183" s="158">
        <f t="shared" si="11"/>
        <v>0</v>
      </c>
      <c r="Q183" s="158">
        <v>1.58E-3</v>
      </c>
      <c r="R183" s="158">
        <f t="shared" si="12"/>
        <v>3.16E-3</v>
      </c>
      <c r="S183" s="158">
        <v>0</v>
      </c>
      <c r="T183" s="159">
        <f t="shared" si="1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60" t="s">
        <v>649</v>
      </c>
      <c r="AT183" s="160" t="s">
        <v>193</v>
      </c>
      <c r="AU183" s="160" t="s">
        <v>166</v>
      </c>
      <c r="AY183" s="14" t="s">
        <v>158</v>
      </c>
      <c r="BE183" s="161">
        <f t="shared" si="14"/>
        <v>0</v>
      </c>
      <c r="BF183" s="161">
        <f t="shared" si="15"/>
        <v>0</v>
      </c>
      <c r="BG183" s="161">
        <f t="shared" si="16"/>
        <v>0</v>
      </c>
      <c r="BH183" s="161">
        <f t="shared" si="17"/>
        <v>0</v>
      </c>
      <c r="BI183" s="161">
        <f t="shared" si="18"/>
        <v>0</v>
      </c>
      <c r="BJ183" s="14" t="s">
        <v>166</v>
      </c>
      <c r="BK183" s="161">
        <f t="shared" si="19"/>
        <v>0</v>
      </c>
      <c r="BL183" s="14" t="s">
        <v>289</v>
      </c>
      <c r="BM183" s="160" t="s">
        <v>392</v>
      </c>
    </row>
    <row r="184" spans="1:65" s="2" customFormat="1" ht="21.75" customHeight="1">
      <c r="A184" s="29"/>
      <c r="B184" s="147"/>
      <c r="C184" s="148" t="s">
        <v>393</v>
      </c>
      <c r="D184" s="148" t="s">
        <v>161</v>
      </c>
      <c r="E184" s="149" t="s">
        <v>1067</v>
      </c>
      <c r="F184" s="150" t="s">
        <v>1068</v>
      </c>
      <c r="G184" s="151" t="s">
        <v>288</v>
      </c>
      <c r="H184" s="152">
        <v>45</v>
      </c>
      <c r="I184" s="153"/>
      <c r="J184" s="154">
        <f t="shared" si="10"/>
        <v>0</v>
      </c>
      <c r="K184" s="155"/>
      <c r="L184" s="30"/>
      <c r="M184" s="156" t="s">
        <v>1</v>
      </c>
      <c r="N184" s="157" t="s">
        <v>40</v>
      </c>
      <c r="O184" s="58"/>
      <c r="P184" s="158">
        <f t="shared" si="11"/>
        <v>0</v>
      </c>
      <c r="Q184" s="158">
        <v>0</v>
      </c>
      <c r="R184" s="158">
        <f t="shared" si="12"/>
        <v>0</v>
      </c>
      <c r="S184" s="158">
        <v>0</v>
      </c>
      <c r="T184" s="159">
        <f t="shared" si="1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60" t="s">
        <v>289</v>
      </c>
      <c r="AT184" s="160" t="s">
        <v>161</v>
      </c>
      <c r="AU184" s="160" t="s">
        <v>166</v>
      </c>
      <c r="AY184" s="14" t="s">
        <v>158</v>
      </c>
      <c r="BE184" s="161">
        <f t="shared" si="14"/>
        <v>0</v>
      </c>
      <c r="BF184" s="161">
        <f t="shared" si="15"/>
        <v>0</v>
      </c>
      <c r="BG184" s="161">
        <f t="shared" si="16"/>
        <v>0</v>
      </c>
      <c r="BH184" s="161">
        <f t="shared" si="17"/>
        <v>0</v>
      </c>
      <c r="BI184" s="161">
        <f t="shared" si="18"/>
        <v>0</v>
      </c>
      <c r="BJ184" s="14" t="s">
        <v>166</v>
      </c>
      <c r="BK184" s="161">
        <f t="shared" si="19"/>
        <v>0</v>
      </c>
      <c r="BL184" s="14" t="s">
        <v>289</v>
      </c>
      <c r="BM184" s="160" t="s">
        <v>396</v>
      </c>
    </row>
    <row r="185" spans="1:65" s="2" customFormat="1" ht="16.5" customHeight="1">
      <c r="A185" s="29"/>
      <c r="B185" s="147"/>
      <c r="C185" s="162" t="s">
        <v>285</v>
      </c>
      <c r="D185" s="162" t="s">
        <v>193</v>
      </c>
      <c r="E185" s="163" t="s">
        <v>1069</v>
      </c>
      <c r="F185" s="164" t="s">
        <v>1070</v>
      </c>
      <c r="G185" s="165" t="s">
        <v>288</v>
      </c>
      <c r="H185" s="166">
        <v>45</v>
      </c>
      <c r="I185" s="167"/>
      <c r="J185" s="168">
        <f t="shared" si="10"/>
        <v>0</v>
      </c>
      <c r="K185" s="169"/>
      <c r="L185" s="170"/>
      <c r="M185" s="171" t="s">
        <v>1</v>
      </c>
      <c r="N185" s="172" t="s">
        <v>40</v>
      </c>
      <c r="O185" s="58"/>
      <c r="P185" s="158">
        <f t="shared" si="11"/>
        <v>0</v>
      </c>
      <c r="Q185" s="158">
        <v>1.2E-4</v>
      </c>
      <c r="R185" s="158">
        <f t="shared" si="12"/>
        <v>5.4000000000000003E-3</v>
      </c>
      <c r="S185" s="158">
        <v>0</v>
      </c>
      <c r="T185" s="159">
        <f t="shared" si="1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60" t="s">
        <v>649</v>
      </c>
      <c r="AT185" s="160" t="s">
        <v>193</v>
      </c>
      <c r="AU185" s="160" t="s">
        <v>166</v>
      </c>
      <c r="AY185" s="14" t="s">
        <v>158</v>
      </c>
      <c r="BE185" s="161">
        <f t="shared" si="14"/>
        <v>0</v>
      </c>
      <c r="BF185" s="161">
        <f t="shared" si="15"/>
        <v>0</v>
      </c>
      <c r="BG185" s="161">
        <f t="shared" si="16"/>
        <v>0</v>
      </c>
      <c r="BH185" s="161">
        <f t="shared" si="17"/>
        <v>0</v>
      </c>
      <c r="BI185" s="161">
        <f t="shared" si="18"/>
        <v>0</v>
      </c>
      <c r="BJ185" s="14" t="s">
        <v>166</v>
      </c>
      <c r="BK185" s="161">
        <f t="shared" si="19"/>
        <v>0</v>
      </c>
      <c r="BL185" s="14" t="s">
        <v>289</v>
      </c>
      <c r="BM185" s="160" t="s">
        <v>399</v>
      </c>
    </row>
    <row r="186" spans="1:65" s="2" customFormat="1" ht="21.75" customHeight="1">
      <c r="A186" s="29"/>
      <c r="B186" s="147"/>
      <c r="C186" s="148" t="s">
        <v>400</v>
      </c>
      <c r="D186" s="148" t="s">
        <v>161</v>
      </c>
      <c r="E186" s="149" t="s">
        <v>1071</v>
      </c>
      <c r="F186" s="150" t="s">
        <v>1072</v>
      </c>
      <c r="G186" s="151" t="s">
        <v>288</v>
      </c>
      <c r="H186" s="152">
        <v>257</v>
      </c>
      <c r="I186" s="153"/>
      <c r="J186" s="154">
        <f t="shared" si="10"/>
        <v>0</v>
      </c>
      <c r="K186" s="155"/>
      <c r="L186" s="30"/>
      <c r="M186" s="156" t="s">
        <v>1</v>
      </c>
      <c r="N186" s="157" t="s">
        <v>40</v>
      </c>
      <c r="O186" s="58"/>
      <c r="P186" s="158">
        <f t="shared" si="11"/>
        <v>0</v>
      </c>
      <c r="Q186" s="158">
        <v>0</v>
      </c>
      <c r="R186" s="158">
        <f t="shared" si="12"/>
        <v>0</v>
      </c>
      <c r="S186" s="158">
        <v>0</v>
      </c>
      <c r="T186" s="159">
        <f t="shared" si="1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60" t="s">
        <v>289</v>
      </c>
      <c r="AT186" s="160" t="s">
        <v>161</v>
      </c>
      <c r="AU186" s="160" t="s">
        <v>166</v>
      </c>
      <c r="AY186" s="14" t="s">
        <v>158</v>
      </c>
      <c r="BE186" s="161">
        <f t="shared" si="14"/>
        <v>0</v>
      </c>
      <c r="BF186" s="161">
        <f t="shared" si="15"/>
        <v>0</v>
      </c>
      <c r="BG186" s="161">
        <f t="shared" si="16"/>
        <v>0</v>
      </c>
      <c r="BH186" s="161">
        <f t="shared" si="17"/>
        <v>0</v>
      </c>
      <c r="BI186" s="161">
        <f t="shared" si="18"/>
        <v>0</v>
      </c>
      <c r="BJ186" s="14" t="s">
        <v>166</v>
      </c>
      <c r="BK186" s="161">
        <f t="shared" si="19"/>
        <v>0</v>
      </c>
      <c r="BL186" s="14" t="s">
        <v>289</v>
      </c>
      <c r="BM186" s="160" t="s">
        <v>403</v>
      </c>
    </row>
    <row r="187" spans="1:65" s="2" customFormat="1" ht="16.5" customHeight="1">
      <c r="A187" s="29"/>
      <c r="B187" s="147"/>
      <c r="C187" s="162" t="s">
        <v>289</v>
      </c>
      <c r="D187" s="162" t="s">
        <v>193</v>
      </c>
      <c r="E187" s="163" t="s">
        <v>1073</v>
      </c>
      <c r="F187" s="164" t="s">
        <v>1074</v>
      </c>
      <c r="G187" s="165" t="s">
        <v>288</v>
      </c>
      <c r="H187" s="166">
        <v>257</v>
      </c>
      <c r="I187" s="167"/>
      <c r="J187" s="168">
        <f t="shared" si="10"/>
        <v>0</v>
      </c>
      <c r="K187" s="169"/>
      <c r="L187" s="170"/>
      <c r="M187" s="171" t="s">
        <v>1</v>
      </c>
      <c r="N187" s="172" t="s">
        <v>40</v>
      </c>
      <c r="O187" s="58"/>
      <c r="P187" s="158">
        <f t="shared" si="11"/>
        <v>0</v>
      </c>
      <c r="Q187" s="158">
        <v>1.3999999999999999E-4</v>
      </c>
      <c r="R187" s="158">
        <f t="shared" si="12"/>
        <v>3.5979999999999998E-2</v>
      </c>
      <c r="S187" s="158">
        <v>0</v>
      </c>
      <c r="T187" s="159">
        <f t="shared" si="1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60" t="s">
        <v>649</v>
      </c>
      <c r="AT187" s="160" t="s">
        <v>193</v>
      </c>
      <c r="AU187" s="160" t="s">
        <v>166</v>
      </c>
      <c r="AY187" s="14" t="s">
        <v>158</v>
      </c>
      <c r="BE187" s="161">
        <f t="shared" si="14"/>
        <v>0</v>
      </c>
      <c r="BF187" s="161">
        <f t="shared" si="15"/>
        <v>0</v>
      </c>
      <c r="BG187" s="161">
        <f t="shared" si="16"/>
        <v>0</v>
      </c>
      <c r="BH187" s="161">
        <f t="shared" si="17"/>
        <v>0</v>
      </c>
      <c r="BI187" s="161">
        <f t="shared" si="18"/>
        <v>0</v>
      </c>
      <c r="BJ187" s="14" t="s">
        <v>166</v>
      </c>
      <c r="BK187" s="161">
        <f t="shared" si="19"/>
        <v>0</v>
      </c>
      <c r="BL187" s="14" t="s">
        <v>289</v>
      </c>
      <c r="BM187" s="160" t="s">
        <v>406</v>
      </c>
    </row>
    <row r="188" spans="1:65" s="2" customFormat="1" ht="21.75" customHeight="1">
      <c r="A188" s="29"/>
      <c r="B188" s="147"/>
      <c r="C188" s="148" t="s">
        <v>407</v>
      </c>
      <c r="D188" s="148" t="s">
        <v>161</v>
      </c>
      <c r="E188" s="149" t="s">
        <v>1075</v>
      </c>
      <c r="F188" s="150" t="s">
        <v>1076</v>
      </c>
      <c r="G188" s="151" t="s">
        <v>288</v>
      </c>
      <c r="H188" s="152">
        <v>732</v>
      </c>
      <c r="I188" s="153"/>
      <c r="J188" s="154">
        <f t="shared" ref="J188:J191" si="20">ROUND(I188*H188,2)</f>
        <v>0</v>
      </c>
      <c r="K188" s="155"/>
      <c r="L188" s="30"/>
      <c r="M188" s="156" t="s">
        <v>1</v>
      </c>
      <c r="N188" s="157" t="s">
        <v>40</v>
      </c>
      <c r="O188" s="58"/>
      <c r="P188" s="158">
        <f t="shared" ref="P188:P191" si="21">O188*H188</f>
        <v>0</v>
      </c>
      <c r="Q188" s="158">
        <v>0</v>
      </c>
      <c r="R188" s="158">
        <f t="shared" ref="R188:R191" si="22">Q188*H188</f>
        <v>0</v>
      </c>
      <c r="S188" s="158">
        <v>0</v>
      </c>
      <c r="T188" s="159">
        <f t="shared" ref="T188:T191" si="23">S188*H188</f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60" t="s">
        <v>289</v>
      </c>
      <c r="AT188" s="160" t="s">
        <v>161</v>
      </c>
      <c r="AU188" s="160" t="s">
        <v>166</v>
      </c>
      <c r="AY188" s="14" t="s">
        <v>158</v>
      </c>
      <c r="BE188" s="161">
        <f t="shared" si="14"/>
        <v>0</v>
      </c>
      <c r="BF188" s="161">
        <f t="shared" si="15"/>
        <v>0</v>
      </c>
      <c r="BG188" s="161">
        <f t="shared" si="16"/>
        <v>0</v>
      </c>
      <c r="BH188" s="161">
        <f t="shared" si="17"/>
        <v>0</v>
      </c>
      <c r="BI188" s="161">
        <f t="shared" si="18"/>
        <v>0</v>
      </c>
      <c r="BJ188" s="14" t="s">
        <v>166</v>
      </c>
      <c r="BK188" s="161">
        <f t="shared" si="19"/>
        <v>0</v>
      </c>
      <c r="BL188" s="14" t="s">
        <v>289</v>
      </c>
      <c r="BM188" s="160" t="s">
        <v>410</v>
      </c>
    </row>
    <row r="189" spans="1:65" s="2" customFormat="1" ht="16.5" customHeight="1">
      <c r="A189" s="29"/>
      <c r="B189" s="147"/>
      <c r="C189" s="162" t="s">
        <v>293</v>
      </c>
      <c r="D189" s="162" t="s">
        <v>193</v>
      </c>
      <c r="E189" s="163" t="s">
        <v>1077</v>
      </c>
      <c r="F189" s="164" t="s">
        <v>1078</v>
      </c>
      <c r="G189" s="165" t="s">
        <v>288</v>
      </c>
      <c r="H189" s="166">
        <v>732</v>
      </c>
      <c r="I189" s="167"/>
      <c r="J189" s="168">
        <f t="shared" si="20"/>
        <v>0</v>
      </c>
      <c r="K189" s="169"/>
      <c r="L189" s="170"/>
      <c r="M189" s="171" t="s">
        <v>1</v>
      </c>
      <c r="N189" s="172" t="s">
        <v>40</v>
      </c>
      <c r="O189" s="58"/>
      <c r="P189" s="158">
        <f t="shared" si="21"/>
        <v>0</v>
      </c>
      <c r="Q189" s="158">
        <v>1.9000000000000001E-4</v>
      </c>
      <c r="R189" s="158">
        <f t="shared" si="22"/>
        <v>0.13908000000000001</v>
      </c>
      <c r="S189" s="158">
        <v>0</v>
      </c>
      <c r="T189" s="159">
        <f t="shared" si="2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60" t="s">
        <v>649</v>
      </c>
      <c r="AT189" s="160" t="s">
        <v>193</v>
      </c>
      <c r="AU189" s="160" t="s">
        <v>166</v>
      </c>
      <c r="AY189" s="14" t="s">
        <v>158</v>
      </c>
      <c r="BE189" s="161">
        <f t="shared" si="14"/>
        <v>0</v>
      </c>
      <c r="BF189" s="161">
        <f t="shared" si="15"/>
        <v>0</v>
      </c>
      <c r="BG189" s="161">
        <f t="shared" si="16"/>
        <v>0</v>
      </c>
      <c r="BH189" s="161">
        <f t="shared" si="17"/>
        <v>0</v>
      </c>
      <c r="BI189" s="161">
        <f t="shared" si="18"/>
        <v>0</v>
      </c>
      <c r="BJ189" s="14" t="s">
        <v>166</v>
      </c>
      <c r="BK189" s="161">
        <f t="shared" si="19"/>
        <v>0</v>
      </c>
      <c r="BL189" s="14" t="s">
        <v>289</v>
      </c>
      <c r="BM189" s="160" t="s">
        <v>413</v>
      </c>
    </row>
    <row r="190" spans="1:65" s="2" customFormat="1" ht="21.75" customHeight="1">
      <c r="A190" s="29"/>
      <c r="B190" s="147"/>
      <c r="C190" s="148" t="s">
        <v>414</v>
      </c>
      <c r="D190" s="148" t="s">
        <v>161</v>
      </c>
      <c r="E190" s="149" t="s">
        <v>1079</v>
      </c>
      <c r="F190" s="150" t="s">
        <v>1080</v>
      </c>
      <c r="G190" s="151" t="s">
        <v>288</v>
      </c>
      <c r="H190" s="152">
        <v>90</v>
      </c>
      <c r="I190" s="153"/>
      <c r="J190" s="154">
        <f t="shared" si="20"/>
        <v>0</v>
      </c>
      <c r="K190" s="155"/>
      <c r="L190" s="30"/>
      <c r="M190" s="156" t="s">
        <v>1</v>
      </c>
      <c r="N190" s="157" t="s">
        <v>40</v>
      </c>
      <c r="O190" s="58"/>
      <c r="P190" s="158">
        <f t="shared" si="21"/>
        <v>0</v>
      </c>
      <c r="Q190" s="158">
        <v>0</v>
      </c>
      <c r="R190" s="158">
        <f t="shared" si="22"/>
        <v>0</v>
      </c>
      <c r="S190" s="158">
        <v>0</v>
      </c>
      <c r="T190" s="159">
        <f t="shared" si="2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60" t="s">
        <v>289</v>
      </c>
      <c r="AT190" s="160" t="s">
        <v>161</v>
      </c>
      <c r="AU190" s="160" t="s">
        <v>166</v>
      </c>
      <c r="AY190" s="14" t="s">
        <v>158</v>
      </c>
      <c r="BE190" s="161">
        <f t="shared" si="14"/>
        <v>0</v>
      </c>
      <c r="BF190" s="161">
        <f t="shared" si="15"/>
        <v>0</v>
      </c>
      <c r="BG190" s="161">
        <f t="shared" si="16"/>
        <v>0</v>
      </c>
      <c r="BH190" s="161">
        <f t="shared" si="17"/>
        <v>0</v>
      </c>
      <c r="BI190" s="161">
        <f t="shared" si="18"/>
        <v>0</v>
      </c>
      <c r="BJ190" s="14" t="s">
        <v>166</v>
      </c>
      <c r="BK190" s="161">
        <f t="shared" si="19"/>
        <v>0</v>
      </c>
      <c r="BL190" s="14" t="s">
        <v>289</v>
      </c>
      <c r="BM190" s="160" t="s">
        <v>417</v>
      </c>
    </row>
    <row r="191" spans="1:65" s="2" customFormat="1" ht="16.5" customHeight="1">
      <c r="A191" s="29"/>
      <c r="B191" s="147"/>
      <c r="C191" s="162" t="s">
        <v>297</v>
      </c>
      <c r="D191" s="162" t="s">
        <v>193</v>
      </c>
      <c r="E191" s="163" t="s">
        <v>1081</v>
      </c>
      <c r="F191" s="164" t="s">
        <v>1082</v>
      </c>
      <c r="G191" s="165" t="s">
        <v>288</v>
      </c>
      <c r="H191" s="166">
        <v>90</v>
      </c>
      <c r="I191" s="167"/>
      <c r="J191" s="168">
        <f t="shared" si="20"/>
        <v>0</v>
      </c>
      <c r="K191" s="169"/>
      <c r="L191" s="170"/>
      <c r="M191" s="171" t="s">
        <v>1</v>
      </c>
      <c r="N191" s="172" t="s">
        <v>40</v>
      </c>
      <c r="O191" s="58"/>
      <c r="P191" s="158">
        <f t="shared" si="21"/>
        <v>0</v>
      </c>
      <c r="Q191" s="158">
        <v>1.9000000000000001E-4</v>
      </c>
      <c r="R191" s="158">
        <f t="shared" si="22"/>
        <v>1.7100000000000001E-2</v>
      </c>
      <c r="S191" s="158">
        <v>0</v>
      </c>
      <c r="T191" s="159">
        <f t="shared" si="23"/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60" t="s">
        <v>649</v>
      </c>
      <c r="AT191" s="160" t="s">
        <v>193</v>
      </c>
      <c r="AU191" s="160" t="s">
        <v>166</v>
      </c>
      <c r="AY191" s="14" t="s">
        <v>158</v>
      </c>
      <c r="BE191" s="161">
        <f t="shared" si="14"/>
        <v>0</v>
      </c>
      <c r="BF191" s="161">
        <f t="shared" si="15"/>
        <v>0</v>
      </c>
      <c r="BG191" s="161">
        <f t="shared" si="16"/>
        <v>0</v>
      </c>
      <c r="BH191" s="161">
        <f t="shared" si="17"/>
        <v>0</v>
      </c>
      <c r="BI191" s="161">
        <f t="shared" si="18"/>
        <v>0</v>
      </c>
      <c r="BJ191" s="14" t="s">
        <v>166</v>
      </c>
      <c r="BK191" s="161">
        <f t="shared" si="19"/>
        <v>0</v>
      </c>
      <c r="BL191" s="14" t="s">
        <v>289</v>
      </c>
      <c r="BM191" s="160" t="s">
        <v>424</v>
      </c>
    </row>
    <row r="192" spans="1:65" s="12" customFormat="1" ht="22.9" customHeight="1">
      <c r="B192" s="134"/>
      <c r="D192" s="135" t="s">
        <v>73</v>
      </c>
      <c r="E192" s="145" t="s">
        <v>1083</v>
      </c>
      <c r="F192" s="145" t="s">
        <v>1084</v>
      </c>
      <c r="I192" s="137"/>
      <c r="J192" s="146">
        <f>BK192</f>
        <v>0</v>
      </c>
      <c r="L192" s="134"/>
      <c r="M192" s="139"/>
      <c r="N192" s="140"/>
      <c r="O192" s="140"/>
      <c r="P192" s="141">
        <f>SUM(P193:P196)</f>
        <v>0</v>
      </c>
      <c r="Q192" s="140"/>
      <c r="R192" s="141">
        <f>SUM(R193:R196)</f>
        <v>5.8800000000000007E-3</v>
      </c>
      <c r="S192" s="140"/>
      <c r="T192" s="142">
        <f>SUM(T193:T196)</f>
        <v>0</v>
      </c>
      <c r="AR192" s="135" t="s">
        <v>178</v>
      </c>
      <c r="AT192" s="143" t="s">
        <v>73</v>
      </c>
      <c r="AU192" s="143" t="s">
        <v>82</v>
      </c>
      <c r="AY192" s="135" t="s">
        <v>158</v>
      </c>
      <c r="BK192" s="144">
        <f>SUM(BK193:BK196)</f>
        <v>0</v>
      </c>
    </row>
    <row r="193" spans="1:65" s="2" customFormat="1" ht="24.2" customHeight="1">
      <c r="A193" s="29"/>
      <c r="B193" s="147"/>
      <c r="C193" s="148" t="s">
        <v>425</v>
      </c>
      <c r="D193" s="148" t="s">
        <v>161</v>
      </c>
      <c r="E193" s="149" t="s">
        <v>1085</v>
      </c>
      <c r="F193" s="150" t="s">
        <v>1086</v>
      </c>
      <c r="G193" s="151" t="s">
        <v>288</v>
      </c>
      <c r="H193" s="152">
        <v>135</v>
      </c>
      <c r="I193" s="153"/>
      <c r="J193" s="154">
        <f>ROUND(I193*H193,2)</f>
        <v>0</v>
      </c>
      <c r="K193" s="155"/>
      <c r="L193" s="30"/>
      <c r="M193" s="156" t="s">
        <v>1</v>
      </c>
      <c r="N193" s="157" t="s">
        <v>40</v>
      </c>
      <c r="O193" s="58"/>
      <c r="P193" s="158">
        <f>O193*H193</f>
        <v>0</v>
      </c>
      <c r="Q193" s="158">
        <v>0</v>
      </c>
      <c r="R193" s="158">
        <f>Q193*H193</f>
        <v>0</v>
      </c>
      <c r="S193" s="158">
        <v>0</v>
      </c>
      <c r="T193" s="159">
        <f>S193*H193</f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60" t="s">
        <v>289</v>
      </c>
      <c r="AT193" s="160" t="s">
        <v>161</v>
      </c>
      <c r="AU193" s="160" t="s">
        <v>166</v>
      </c>
      <c r="AY193" s="14" t="s">
        <v>158</v>
      </c>
      <c r="BE193" s="161">
        <f>IF(N193="základná",J193,0)</f>
        <v>0</v>
      </c>
      <c r="BF193" s="161">
        <f>IF(N193="znížená",J193,0)</f>
        <v>0</v>
      </c>
      <c r="BG193" s="161">
        <f>IF(N193="zákl. prenesená",J193,0)</f>
        <v>0</v>
      </c>
      <c r="BH193" s="161">
        <f>IF(N193="zníž. prenesená",J193,0)</f>
        <v>0</v>
      </c>
      <c r="BI193" s="161">
        <f>IF(N193="nulová",J193,0)</f>
        <v>0</v>
      </c>
      <c r="BJ193" s="14" t="s">
        <v>166</v>
      </c>
      <c r="BK193" s="161">
        <f>ROUND(I193*H193,2)</f>
        <v>0</v>
      </c>
      <c r="BL193" s="14" t="s">
        <v>289</v>
      </c>
      <c r="BM193" s="160" t="s">
        <v>428</v>
      </c>
    </row>
    <row r="194" spans="1:65" s="2" customFormat="1" ht="21.75" customHeight="1">
      <c r="A194" s="29"/>
      <c r="B194" s="147"/>
      <c r="C194" s="162" t="s">
        <v>301</v>
      </c>
      <c r="D194" s="162" t="s">
        <v>193</v>
      </c>
      <c r="E194" s="163" t="s">
        <v>1087</v>
      </c>
      <c r="F194" s="164" t="s">
        <v>1088</v>
      </c>
      <c r="G194" s="165" t="s">
        <v>288</v>
      </c>
      <c r="H194" s="166">
        <v>135</v>
      </c>
      <c r="I194" s="167"/>
      <c r="J194" s="168">
        <f>ROUND(I194*H194,2)</f>
        <v>0</v>
      </c>
      <c r="K194" s="169"/>
      <c r="L194" s="170"/>
      <c r="M194" s="171" t="s">
        <v>1</v>
      </c>
      <c r="N194" s="172" t="s">
        <v>40</v>
      </c>
      <c r="O194" s="58"/>
      <c r="P194" s="158">
        <f>O194*H194</f>
        <v>0</v>
      </c>
      <c r="Q194" s="158">
        <v>4.0000000000000003E-5</v>
      </c>
      <c r="R194" s="158">
        <f>Q194*H194</f>
        <v>5.4000000000000003E-3</v>
      </c>
      <c r="S194" s="158">
        <v>0</v>
      </c>
      <c r="T194" s="159">
        <f>S194*H194</f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60" t="s">
        <v>649</v>
      </c>
      <c r="AT194" s="160" t="s">
        <v>193</v>
      </c>
      <c r="AU194" s="160" t="s">
        <v>166</v>
      </c>
      <c r="AY194" s="14" t="s">
        <v>158</v>
      </c>
      <c r="BE194" s="161">
        <f>IF(N194="základná",J194,0)</f>
        <v>0</v>
      </c>
      <c r="BF194" s="161">
        <f>IF(N194="znížená",J194,0)</f>
        <v>0</v>
      </c>
      <c r="BG194" s="161">
        <f>IF(N194="zákl. prenesená",J194,0)</f>
        <v>0</v>
      </c>
      <c r="BH194" s="161">
        <f>IF(N194="zníž. prenesená",J194,0)</f>
        <v>0</v>
      </c>
      <c r="BI194" s="161">
        <f>IF(N194="nulová",J194,0)</f>
        <v>0</v>
      </c>
      <c r="BJ194" s="14" t="s">
        <v>166</v>
      </c>
      <c r="BK194" s="161">
        <f>ROUND(I194*H194,2)</f>
        <v>0</v>
      </c>
      <c r="BL194" s="14" t="s">
        <v>289</v>
      </c>
      <c r="BM194" s="160" t="s">
        <v>431</v>
      </c>
    </row>
    <row r="195" spans="1:65" s="2" customFormat="1" ht="16.5" customHeight="1">
      <c r="A195" s="29"/>
      <c r="B195" s="147"/>
      <c r="C195" s="148" t="s">
        <v>432</v>
      </c>
      <c r="D195" s="148" t="s">
        <v>161</v>
      </c>
      <c r="E195" s="149" t="s">
        <v>1089</v>
      </c>
      <c r="F195" s="150" t="s">
        <v>1090</v>
      </c>
      <c r="G195" s="151" t="s">
        <v>171</v>
      </c>
      <c r="H195" s="152">
        <v>12</v>
      </c>
      <c r="I195" s="153"/>
      <c r="J195" s="154">
        <f>ROUND(I195*H195,2)</f>
        <v>0</v>
      </c>
      <c r="K195" s="155"/>
      <c r="L195" s="30"/>
      <c r="M195" s="156" t="s">
        <v>1</v>
      </c>
      <c r="N195" s="157" t="s">
        <v>40</v>
      </c>
      <c r="O195" s="58"/>
      <c r="P195" s="158">
        <f>O195*H195</f>
        <v>0</v>
      </c>
      <c r="Q195" s="158">
        <v>0</v>
      </c>
      <c r="R195" s="158">
        <f>Q195*H195</f>
        <v>0</v>
      </c>
      <c r="S195" s="158">
        <v>0</v>
      </c>
      <c r="T195" s="159">
        <f>S195*H195</f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60" t="s">
        <v>289</v>
      </c>
      <c r="AT195" s="160" t="s">
        <v>161</v>
      </c>
      <c r="AU195" s="160" t="s">
        <v>166</v>
      </c>
      <c r="AY195" s="14" t="s">
        <v>158</v>
      </c>
      <c r="BE195" s="161">
        <f>IF(N195="základná",J195,0)</f>
        <v>0</v>
      </c>
      <c r="BF195" s="161">
        <f>IF(N195="znížená",J195,0)</f>
        <v>0</v>
      </c>
      <c r="BG195" s="161">
        <f>IF(N195="zákl. prenesená",J195,0)</f>
        <v>0</v>
      </c>
      <c r="BH195" s="161">
        <f>IF(N195="zníž. prenesená",J195,0)</f>
        <v>0</v>
      </c>
      <c r="BI195" s="161">
        <f>IF(N195="nulová",J195,0)</f>
        <v>0</v>
      </c>
      <c r="BJ195" s="14" t="s">
        <v>166</v>
      </c>
      <c r="BK195" s="161">
        <f>ROUND(I195*H195,2)</f>
        <v>0</v>
      </c>
      <c r="BL195" s="14" t="s">
        <v>289</v>
      </c>
      <c r="BM195" s="160" t="s">
        <v>435</v>
      </c>
    </row>
    <row r="196" spans="1:65" s="2" customFormat="1" ht="16.5" customHeight="1">
      <c r="A196" s="29"/>
      <c r="B196" s="147"/>
      <c r="C196" s="162" t="s">
        <v>304</v>
      </c>
      <c r="D196" s="162" t="s">
        <v>193</v>
      </c>
      <c r="E196" s="163" t="s">
        <v>1091</v>
      </c>
      <c r="F196" s="164" t="s">
        <v>1092</v>
      </c>
      <c r="G196" s="165" t="s">
        <v>171</v>
      </c>
      <c r="H196" s="166">
        <v>12</v>
      </c>
      <c r="I196" s="167"/>
      <c r="J196" s="168">
        <f>ROUND(I196*H196,2)</f>
        <v>0</v>
      </c>
      <c r="K196" s="169"/>
      <c r="L196" s="170"/>
      <c r="M196" s="171" t="s">
        <v>1</v>
      </c>
      <c r="N196" s="172" t="s">
        <v>40</v>
      </c>
      <c r="O196" s="58"/>
      <c r="P196" s="158">
        <f>O196*H196</f>
        <v>0</v>
      </c>
      <c r="Q196" s="158">
        <v>4.0000000000000003E-5</v>
      </c>
      <c r="R196" s="158">
        <f>Q196*H196</f>
        <v>4.8000000000000007E-4</v>
      </c>
      <c r="S196" s="158">
        <v>0</v>
      </c>
      <c r="T196" s="159">
        <f>S196*H196</f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60" t="s">
        <v>649</v>
      </c>
      <c r="AT196" s="160" t="s">
        <v>193</v>
      </c>
      <c r="AU196" s="160" t="s">
        <v>166</v>
      </c>
      <c r="AY196" s="14" t="s">
        <v>158</v>
      </c>
      <c r="BE196" s="161">
        <f>IF(N196="základná",J196,0)</f>
        <v>0</v>
      </c>
      <c r="BF196" s="161">
        <f>IF(N196="znížená",J196,0)</f>
        <v>0</v>
      </c>
      <c r="BG196" s="161">
        <f>IF(N196="zákl. prenesená",J196,0)</f>
        <v>0</v>
      </c>
      <c r="BH196" s="161">
        <f>IF(N196="zníž. prenesená",J196,0)</f>
        <v>0</v>
      </c>
      <c r="BI196" s="161">
        <f>IF(N196="nulová",J196,0)</f>
        <v>0</v>
      </c>
      <c r="BJ196" s="14" t="s">
        <v>166</v>
      </c>
      <c r="BK196" s="161">
        <f>ROUND(I196*H196,2)</f>
        <v>0</v>
      </c>
      <c r="BL196" s="14" t="s">
        <v>289</v>
      </c>
      <c r="BM196" s="160" t="s">
        <v>438</v>
      </c>
    </row>
    <row r="197" spans="1:65" s="12" customFormat="1" ht="25.9" customHeight="1">
      <c r="B197" s="134"/>
      <c r="D197" s="135" t="s">
        <v>73</v>
      </c>
      <c r="E197" s="136" t="s">
        <v>1093</v>
      </c>
      <c r="F197" s="136" t="s">
        <v>1094</v>
      </c>
      <c r="I197" s="137"/>
      <c r="J197" s="138">
        <f>BK197</f>
        <v>0</v>
      </c>
      <c r="L197" s="134"/>
      <c r="M197" s="139"/>
      <c r="N197" s="140"/>
      <c r="O197" s="140"/>
      <c r="P197" s="141">
        <f>SUM(P198:P199)</f>
        <v>0</v>
      </c>
      <c r="Q197" s="140"/>
      <c r="R197" s="141">
        <f>SUM(R198:R199)</f>
        <v>0</v>
      </c>
      <c r="S197" s="140"/>
      <c r="T197" s="142">
        <f>SUM(T198:T199)</f>
        <v>0</v>
      </c>
      <c r="AR197" s="135" t="s">
        <v>165</v>
      </c>
      <c r="AT197" s="143" t="s">
        <v>73</v>
      </c>
      <c r="AU197" s="143" t="s">
        <v>74</v>
      </c>
      <c r="AY197" s="135" t="s">
        <v>158</v>
      </c>
      <c r="BK197" s="144">
        <f>SUM(BK198:BK199)</f>
        <v>0</v>
      </c>
    </row>
    <row r="198" spans="1:65" s="2" customFormat="1" ht="16.5" customHeight="1">
      <c r="A198" s="29"/>
      <c r="B198" s="147"/>
      <c r="C198" s="148" t="s">
        <v>439</v>
      </c>
      <c r="D198" s="148" t="s">
        <v>161</v>
      </c>
      <c r="E198" s="149" t="s">
        <v>1095</v>
      </c>
      <c r="F198" s="150" t="s">
        <v>1096</v>
      </c>
      <c r="G198" s="151" t="s">
        <v>1097</v>
      </c>
      <c r="H198" s="152">
        <v>1</v>
      </c>
      <c r="I198" s="153"/>
      <c r="J198" s="154">
        <f>ROUND(I198*H198,2)</f>
        <v>0</v>
      </c>
      <c r="K198" s="155"/>
      <c r="L198" s="30"/>
      <c r="M198" s="156" t="s">
        <v>1</v>
      </c>
      <c r="N198" s="157" t="s">
        <v>40</v>
      </c>
      <c r="O198" s="58"/>
      <c r="P198" s="158">
        <f>O198*H198</f>
        <v>0</v>
      </c>
      <c r="Q198" s="158">
        <v>0</v>
      </c>
      <c r="R198" s="158">
        <f>Q198*H198</f>
        <v>0</v>
      </c>
      <c r="S198" s="158">
        <v>0</v>
      </c>
      <c r="T198" s="159">
        <f>S198*H198</f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60" t="s">
        <v>1098</v>
      </c>
      <c r="AT198" s="160" t="s">
        <v>161</v>
      </c>
      <c r="AU198" s="160" t="s">
        <v>82</v>
      </c>
      <c r="AY198" s="14" t="s">
        <v>158</v>
      </c>
      <c r="BE198" s="161">
        <f>IF(N198="základná",J198,0)</f>
        <v>0</v>
      </c>
      <c r="BF198" s="161">
        <f>IF(N198="znížená",J198,0)</f>
        <v>0</v>
      </c>
      <c r="BG198" s="161">
        <f>IF(N198="zákl. prenesená",J198,0)</f>
        <v>0</v>
      </c>
      <c r="BH198" s="161">
        <f>IF(N198="zníž. prenesená",J198,0)</f>
        <v>0</v>
      </c>
      <c r="BI198" s="161">
        <f>IF(N198="nulová",J198,0)</f>
        <v>0</v>
      </c>
      <c r="BJ198" s="14" t="s">
        <v>166</v>
      </c>
      <c r="BK198" s="161">
        <f>ROUND(I198*H198,2)</f>
        <v>0</v>
      </c>
      <c r="BL198" s="14" t="s">
        <v>1098</v>
      </c>
      <c r="BM198" s="160" t="s">
        <v>442</v>
      </c>
    </row>
    <row r="199" spans="1:65" s="2" customFormat="1" ht="16.5" customHeight="1">
      <c r="A199" s="29"/>
      <c r="B199" s="147"/>
      <c r="C199" s="148" t="s">
        <v>308</v>
      </c>
      <c r="D199" s="148" t="s">
        <v>161</v>
      </c>
      <c r="E199" s="149" t="s">
        <v>1099</v>
      </c>
      <c r="F199" s="150" t="s">
        <v>1100</v>
      </c>
      <c r="G199" s="151" t="s">
        <v>1097</v>
      </c>
      <c r="H199" s="152">
        <v>1</v>
      </c>
      <c r="I199" s="153"/>
      <c r="J199" s="154">
        <f>ROUND(I199*H199,2)</f>
        <v>0</v>
      </c>
      <c r="K199" s="155"/>
      <c r="L199" s="30"/>
      <c r="M199" s="156" t="s">
        <v>1</v>
      </c>
      <c r="N199" s="157" t="s">
        <v>40</v>
      </c>
      <c r="O199" s="58"/>
      <c r="P199" s="158">
        <f>O199*H199</f>
        <v>0</v>
      </c>
      <c r="Q199" s="158">
        <v>0</v>
      </c>
      <c r="R199" s="158">
        <f>Q199*H199</f>
        <v>0</v>
      </c>
      <c r="S199" s="158">
        <v>0</v>
      </c>
      <c r="T199" s="159">
        <f>S199*H199</f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60" t="s">
        <v>1098</v>
      </c>
      <c r="AT199" s="160" t="s">
        <v>161</v>
      </c>
      <c r="AU199" s="160" t="s">
        <v>82</v>
      </c>
      <c r="AY199" s="14" t="s">
        <v>158</v>
      </c>
      <c r="BE199" s="161">
        <f>IF(N199="základná",J199,0)</f>
        <v>0</v>
      </c>
      <c r="BF199" s="161">
        <f>IF(N199="znížená",J199,0)</f>
        <v>0</v>
      </c>
      <c r="BG199" s="161">
        <f>IF(N199="zákl. prenesená",J199,0)</f>
        <v>0</v>
      </c>
      <c r="BH199" s="161">
        <f>IF(N199="zníž. prenesená",J199,0)</f>
        <v>0</v>
      </c>
      <c r="BI199" s="161">
        <f>IF(N199="nulová",J199,0)</f>
        <v>0</v>
      </c>
      <c r="BJ199" s="14" t="s">
        <v>166</v>
      </c>
      <c r="BK199" s="161">
        <f>ROUND(I199*H199,2)</f>
        <v>0</v>
      </c>
      <c r="BL199" s="14" t="s">
        <v>1098</v>
      </c>
      <c r="BM199" s="160" t="s">
        <v>445</v>
      </c>
    </row>
    <row r="200" spans="1:65" s="12" customFormat="1" ht="25.9" customHeight="1">
      <c r="B200" s="134"/>
      <c r="D200" s="135" t="s">
        <v>73</v>
      </c>
      <c r="E200" s="136" t="s">
        <v>1101</v>
      </c>
      <c r="F200" s="136" t="s">
        <v>1102</v>
      </c>
      <c r="I200" s="137"/>
      <c r="J200" s="138">
        <f>BK200</f>
        <v>0</v>
      </c>
      <c r="L200" s="134"/>
      <c r="M200" s="139"/>
      <c r="N200" s="140"/>
      <c r="O200" s="140"/>
      <c r="P200" s="141">
        <f>SUM(P201:P238)</f>
        <v>0</v>
      </c>
      <c r="Q200" s="140"/>
      <c r="R200" s="141">
        <f>SUM(R201:R238)</f>
        <v>0.11065999999999998</v>
      </c>
      <c r="S200" s="140"/>
      <c r="T200" s="142">
        <f>SUM(T201:T238)</f>
        <v>0</v>
      </c>
      <c r="AR200" s="135" t="s">
        <v>165</v>
      </c>
      <c r="AT200" s="143" t="s">
        <v>73</v>
      </c>
      <c r="AU200" s="143" t="s">
        <v>74</v>
      </c>
      <c r="AY200" s="135" t="s">
        <v>158</v>
      </c>
      <c r="BK200" s="144">
        <f>SUM(BK201:BK238)</f>
        <v>0</v>
      </c>
    </row>
    <row r="201" spans="1:65" s="2" customFormat="1" ht="24.2" customHeight="1">
      <c r="A201" s="29"/>
      <c r="B201" s="147"/>
      <c r="C201" s="226" t="s">
        <v>448</v>
      </c>
      <c r="D201" s="226" t="s">
        <v>161</v>
      </c>
      <c r="E201" s="227" t="s">
        <v>1103</v>
      </c>
      <c r="F201" s="228" t="s">
        <v>1104</v>
      </c>
      <c r="G201" s="229" t="s">
        <v>288</v>
      </c>
      <c r="H201" s="230">
        <v>24</v>
      </c>
      <c r="I201" s="153"/>
      <c r="J201" s="154">
        <f t="shared" ref="J201:J238" si="24">ROUND(I201*H201,2)</f>
        <v>0</v>
      </c>
      <c r="K201" s="155"/>
      <c r="L201" s="30"/>
      <c r="M201" s="156" t="s">
        <v>1</v>
      </c>
      <c r="N201" s="157" t="s">
        <v>40</v>
      </c>
      <c r="O201" s="58"/>
      <c r="P201" s="158">
        <f t="shared" ref="P201:P238" si="25">O201*H201</f>
        <v>0</v>
      </c>
      <c r="Q201" s="158">
        <v>0</v>
      </c>
      <c r="R201" s="158">
        <f t="shared" ref="R201:R238" si="26">Q201*H201</f>
        <v>0</v>
      </c>
      <c r="S201" s="158">
        <v>0</v>
      </c>
      <c r="T201" s="159">
        <f t="shared" ref="T201:T238" si="27">S201*H201</f>
        <v>0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60" t="s">
        <v>1098</v>
      </c>
      <c r="AT201" s="160" t="s">
        <v>161</v>
      </c>
      <c r="AU201" s="160" t="s">
        <v>82</v>
      </c>
      <c r="AY201" s="14" t="s">
        <v>158</v>
      </c>
      <c r="BE201" s="161">
        <f t="shared" ref="BE201:BE238" si="28">IF(N201="základná",J201,0)</f>
        <v>0</v>
      </c>
      <c r="BF201" s="161">
        <f t="shared" ref="BF201:BF238" si="29">IF(N201="znížená",J201,0)</f>
        <v>0</v>
      </c>
      <c r="BG201" s="161">
        <f t="shared" ref="BG201:BG238" si="30">IF(N201="zákl. prenesená",J201,0)</f>
        <v>0</v>
      </c>
      <c r="BH201" s="161">
        <f t="shared" ref="BH201:BH238" si="31">IF(N201="zníž. prenesená",J201,0)</f>
        <v>0</v>
      </c>
      <c r="BI201" s="161">
        <f t="shared" ref="BI201:BI238" si="32">IF(N201="nulová",J201,0)</f>
        <v>0</v>
      </c>
      <c r="BJ201" s="14" t="s">
        <v>166</v>
      </c>
      <c r="BK201" s="161">
        <f t="shared" ref="BK201:BK238" si="33">ROUND(I201*H201,2)</f>
        <v>0</v>
      </c>
      <c r="BL201" s="14" t="s">
        <v>1098</v>
      </c>
      <c r="BM201" s="160" t="s">
        <v>451</v>
      </c>
    </row>
    <row r="202" spans="1:65" s="2" customFormat="1" ht="21.75" customHeight="1">
      <c r="A202" s="29"/>
      <c r="B202" s="147"/>
      <c r="C202" s="231" t="s">
        <v>311</v>
      </c>
      <c r="D202" s="231" t="s">
        <v>193</v>
      </c>
      <c r="E202" s="232" t="s">
        <v>1105</v>
      </c>
      <c r="F202" s="233" t="s">
        <v>1106</v>
      </c>
      <c r="G202" s="234" t="s">
        <v>288</v>
      </c>
      <c r="H202" s="235">
        <v>24</v>
      </c>
      <c r="I202" s="167"/>
      <c r="J202" s="168">
        <f t="shared" si="24"/>
        <v>0</v>
      </c>
      <c r="K202" s="169"/>
      <c r="L202" s="170"/>
      <c r="M202" s="171" t="s">
        <v>1</v>
      </c>
      <c r="N202" s="172" t="s">
        <v>40</v>
      </c>
      <c r="O202" s="58"/>
      <c r="P202" s="158">
        <f t="shared" si="25"/>
        <v>0</v>
      </c>
      <c r="Q202" s="158">
        <v>2.5000000000000001E-4</v>
      </c>
      <c r="R202" s="158">
        <f t="shared" si="26"/>
        <v>6.0000000000000001E-3</v>
      </c>
      <c r="S202" s="158">
        <v>0</v>
      </c>
      <c r="T202" s="159">
        <f t="shared" si="27"/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160" t="s">
        <v>1098</v>
      </c>
      <c r="AT202" s="160" t="s">
        <v>193</v>
      </c>
      <c r="AU202" s="160" t="s">
        <v>82</v>
      </c>
      <c r="AY202" s="14" t="s">
        <v>158</v>
      </c>
      <c r="BE202" s="161">
        <f t="shared" si="28"/>
        <v>0</v>
      </c>
      <c r="BF202" s="161">
        <f t="shared" si="29"/>
        <v>0</v>
      </c>
      <c r="BG202" s="161">
        <f t="shared" si="30"/>
        <v>0</v>
      </c>
      <c r="BH202" s="161">
        <f t="shared" si="31"/>
        <v>0</v>
      </c>
      <c r="BI202" s="161">
        <f t="shared" si="32"/>
        <v>0</v>
      </c>
      <c r="BJ202" s="14" t="s">
        <v>166</v>
      </c>
      <c r="BK202" s="161">
        <f t="shared" si="33"/>
        <v>0</v>
      </c>
      <c r="BL202" s="14" t="s">
        <v>1098</v>
      </c>
      <c r="BM202" s="160" t="s">
        <v>454</v>
      </c>
    </row>
    <row r="203" spans="1:65" s="2" customFormat="1" ht="24.2" customHeight="1">
      <c r="A203" s="29"/>
      <c r="B203" s="147"/>
      <c r="C203" s="231" t="s">
        <v>455</v>
      </c>
      <c r="D203" s="231" t="s">
        <v>193</v>
      </c>
      <c r="E203" s="232" t="s">
        <v>1107</v>
      </c>
      <c r="F203" s="233" t="s">
        <v>1108</v>
      </c>
      <c r="G203" s="234" t="s">
        <v>171</v>
      </c>
      <c r="H203" s="235">
        <v>40</v>
      </c>
      <c r="I203" s="167"/>
      <c r="J203" s="168">
        <f t="shared" si="24"/>
        <v>0</v>
      </c>
      <c r="K203" s="169"/>
      <c r="L203" s="170"/>
      <c r="M203" s="171" t="s">
        <v>1</v>
      </c>
      <c r="N203" s="172" t="s">
        <v>40</v>
      </c>
      <c r="O203" s="58"/>
      <c r="P203" s="158">
        <f t="shared" si="25"/>
        <v>0</v>
      </c>
      <c r="Q203" s="158">
        <v>1.0000000000000001E-5</v>
      </c>
      <c r="R203" s="158">
        <f t="shared" si="26"/>
        <v>4.0000000000000002E-4</v>
      </c>
      <c r="S203" s="158">
        <v>0</v>
      </c>
      <c r="T203" s="159">
        <f t="shared" si="27"/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60" t="s">
        <v>1098</v>
      </c>
      <c r="AT203" s="160" t="s">
        <v>193</v>
      </c>
      <c r="AU203" s="160" t="s">
        <v>82</v>
      </c>
      <c r="AY203" s="14" t="s">
        <v>158</v>
      </c>
      <c r="BE203" s="161">
        <f t="shared" si="28"/>
        <v>0</v>
      </c>
      <c r="BF203" s="161">
        <f t="shared" si="29"/>
        <v>0</v>
      </c>
      <c r="BG203" s="161">
        <f t="shared" si="30"/>
        <v>0</v>
      </c>
      <c r="BH203" s="161">
        <f t="shared" si="31"/>
        <v>0</v>
      </c>
      <c r="BI203" s="161">
        <f t="shared" si="32"/>
        <v>0</v>
      </c>
      <c r="BJ203" s="14" t="s">
        <v>166</v>
      </c>
      <c r="BK203" s="161">
        <f t="shared" si="33"/>
        <v>0</v>
      </c>
      <c r="BL203" s="14" t="s">
        <v>1098</v>
      </c>
      <c r="BM203" s="160" t="s">
        <v>458</v>
      </c>
    </row>
    <row r="204" spans="1:65" s="2" customFormat="1" ht="24.2" customHeight="1">
      <c r="A204" s="29"/>
      <c r="B204" s="147"/>
      <c r="C204" s="226" t="s">
        <v>315</v>
      </c>
      <c r="D204" s="226" t="s">
        <v>161</v>
      </c>
      <c r="E204" s="227" t="s">
        <v>1109</v>
      </c>
      <c r="F204" s="228" t="s">
        <v>1110</v>
      </c>
      <c r="G204" s="229" t="s">
        <v>171</v>
      </c>
      <c r="H204" s="230">
        <v>4</v>
      </c>
      <c r="I204" s="153"/>
      <c r="J204" s="154">
        <f t="shared" si="24"/>
        <v>0</v>
      </c>
      <c r="K204" s="155"/>
      <c r="L204" s="30"/>
      <c r="M204" s="156" t="s">
        <v>1</v>
      </c>
      <c r="N204" s="157" t="s">
        <v>40</v>
      </c>
      <c r="O204" s="58"/>
      <c r="P204" s="158">
        <f t="shared" si="25"/>
        <v>0</v>
      </c>
      <c r="Q204" s="158">
        <v>0</v>
      </c>
      <c r="R204" s="158">
        <f t="shared" si="26"/>
        <v>0</v>
      </c>
      <c r="S204" s="158">
        <v>0</v>
      </c>
      <c r="T204" s="159">
        <f t="shared" si="27"/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60" t="s">
        <v>1098</v>
      </c>
      <c r="AT204" s="160" t="s">
        <v>161</v>
      </c>
      <c r="AU204" s="160" t="s">
        <v>82</v>
      </c>
      <c r="AY204" s="14" t="s">
        <v>158</v>
      </c>
      <c r="BE204" s="161">
        <f t="shared" si="28"/>
        <v>0</v>
      </c>
      <c r="BF204" s="161">
        <f t="shared" si="29"/>
        <v>0</v>
      </c>
      <c r="BG204" s="161">
        <f t="shared" si="30"/>
        <v>0</v>
      </c>
      <c r="BH204" s="161">
        <f t="shared" si="31"/>
        <v>0</v>
      </c>
      <c r="BI204" s="161">
        <f t="shared" si="32"/>
        <v>0</v>
      </c>
      <c r="BJ204" s="14" t="s">
        <v>166</v>
      </c>
      <c r="BK204" s="161">
        <f t="shared" si="33"/>
        <v>0</v>
      </c>
      <c r="BL204" s="14" t="s">
        <v>1098</v>
      </c>
      <c r="BM204" s="160" t="s">
        <v>461</v>
      </c>
    </row>
    <row r="205" spans="1:65" s="2" customFormat="1" ht="24.2" customHeight="1">
      <c r="A205" s="29"/>
      <c r="B205" s="147"/>
      <c r="C205" s="231" t="s">
        <v>462</v>
      </c>
      <c r="D205" s="231" t="s">
        <v>193</v>
      </c>
      <c r="E205" s="232" t="s">
        <v>1111</v>
      </c>
      <c r="F205" s="233" t="s">
        <v>1112</v>
      </c>
      <c r="G205" s="234" t="s">
        <v>171</v>
      </c>
      <c r="H205" s="235">
        <v>4</v>
      </c>
      <c r="I205" s="167"/>
      <c r="J205" s="168">
        <f t="shared" si="24"/>
        <v>0</v>
      </c>
      <c r="K205" s="169"/>
      <c r="L205" s="170"/>
      <c r="M205" s="171" t="s">
        <v>1</v>
      </c>
      <c r="N205" s="172" t="s">
        <v>40</v>
      </c>
      <c r="O205" s="58"/>
      <c r="P205" s="158">
        <f t="shared" si="25"/>
        <v>0</v>
      </c>
      <c r="Q205" s="158">
        <v>5.9000000000000003E-4</v>
      </c>
      <c r="R205" s="158">
        <f t="shared" si="26"/>
        <v>2.3600000000000001E-3</v>
      </c>
      <c r="S205" s="158">
        <v>0</v>
      </c>
      <c r="T205" s="159">
        <f t="shared" si="27"/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60" t="s">
        <v>1098</v>
      </c>
      <c r="AT205" s="160" t="s">
        <v>193</v>
      </c>
      <c r="AU205" s="160" t="s">
        <v>82</v>
      </c>
      <c r="AY205" s="14" t="s">
        <v>158</v>
      </c>
      <c r="BE205" s="161">
        <f t="shared" si="28"/>
        <v>0</v>
      </c>
      <c r="BF205" s="161">
        <f t="shared" si="29"/>
        <v>0</v>
      </c>
      <c r="BG205" s="161">
        <f t="shared" si="30"/>
        <v>0</v>
      </c>
      <c r="BH205" s="161">
        <f t="shared" si="31"/>
        <v>0</v>
      </c>
      <c r="BI205" s="161">
        <f t="shared" si="32"/>
        <v>0</v>
      </c>
      <c r="BJ205" s="14" t="s">
        <v>166</v>
      </c>
      <c r="BK205" s="161">
        <f t="shared" si="33"/>
        <v>0</v>
      </c>
      <c r="BL205" s="14" t="s">
        <v>1098</v>
      </c>
      <c r="BM205" s="160" t="s">
        <v>465</v>
      </c>
    </row>
    <row r="206" spans="1:65" s="2" customFormat="1" ht="24.2" customHeight="1">
      <c r="A206" s="29"/>
      <c r="B206" s="147"/>
      <c r="C206" s="226" t="s">
        <v>318</v>
      </c>
      <c r="D206" s="226" t="s">
        <v>161</v>
      </c>
      <c r="E206" s="227" t="s">
        <v>1113</v>
      </c>
      <c r="F206" s="228" t="s">
        <v>1114</v>
      </c>
      <c r="G206" s="229" t="s">
        <v>171</v>
      </c>
      <c r="H206" s="230">
        <v>1</v>
      </c>
      <c r="I206" s="153"/>
      <c r="J206" s="154">
        <f t="shared" si="24"/>
        <v>0</v>
      </c>
      <c r="K206" s="155"/>
      <c r="L206" s="30"/>
      <c r="M206" s="156" t="s">
        <v>1</v>
      </c>
      <c r="N206" s="157" t="s">
        <v>40</v>
      </c>
      <c r="O206" s="58"/>
      <c r="P206" s="158">
        <f t="shared" si="25"/>
        <v>0</v>
      </c>
      <c r="Q206" s="158">
        <v>0</v>
      </c>
      <c r="R206" s="158">
        <f t="shared" si="26"/>
        <v>0</v>
      </c>
      <c r="S206" s="158">
        <v>0</v>
      </c>
      <c r="T206" s="159">
        <f t="shared" si="27"/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60" t="s">
        <v>1098</v>
      </c>
      <c r="AT206" s="160" t="s">
        <v>161</v>
      </c>
      <c r="AU206" s="160" t="s">
        <v>82</v>
      </c>
      <c r="AY206" s="14" t="s">
        <v>158</v>
      </c>
      <c r="BE206" s="161">
        <f t="shared" si="28"/>
        <v>0</v>
      </c>
      <c r="BF206" s="161">
        <f t="shared" si="29"/>
        <v>0</v>
      </c>
      <c r="BG206" s="161">
        <f t="shared" si="30"/>
        <v>0</v>
      </c>
      <c r="BH206" s="161">
        <f t="shared" si="31"/>
        <v>0</v>
      </c>
      <c r="BI206" s="161">
        <f t="shared" si="32"/>
        <v>0</v>
      </c>
      <c r="BJ206" s="14" t="s">
        <v>166</v>
      </c>
      <c r="BK206" s="161">
        <f t="shared" si="33"/>
        <v>0</v>
      </c>
      <c r="BL206" s="14" t="s">
        <v>1098</v>
      </c>
      <c r="BM206" s="160" t="s">
        <v>468</v>
      </c>
    </row>
    <row r="207" spans="1:65" s="2" customFormat="1" ht="16.5" customHeight="1">
      <c r="A207" s="29"/>
      <c r="B207" s="147"/>
      <c r="C207" s="231" t="s">
        <v>471</v>
      </c>
      <c r="D207" s="231" t="s">
        <v>193</v>
      </c>
      <c r="E207" s="232" t="s">
        <v>1115</v>
      </c>
      <c r="F207" s="233" t="s">
        <v>1116</v>
      </c>
      <c r="G207" s="234" t="s">
        <v>171</v>
      </c>
      <c r="H207" s="235">
        <v>1</v>
      </c>
      <c r="I207" s="167"/>
      <c r="J207" s="168">
        <f t="shared" si="24"/>
        <v>0</v>
      </c>
      <c r="K207" s="169"/>
      <c r="L207" s="170"/>
      <c r="M207" s="171" t="s">
        <v>1</v>
      </c>
      <c r="N207" s="172" t="s">
        <v>40</v>
      </c>
      <c r="O207" s="58"/>
      <c r="P207" s="158">
        <f t="shared" si="25"/>
        <v>0</v>
      </c>
      <c r="Q207" s="158">
        <v>1.2E-4</v>
      </c>
      <c r="R207" s="158">
        <f t="shared" si="26"/>
        <v>1.2E-4</v>
      </c>
      <c r="S207" s="158">
        <v>0</v>
      </c>
      <c r="T207" s="159">
        <f t="shared" si="27"/>
        <v>0</v>
      </c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R207" s="160" t="s">
        <v>1098</v>
      </c>
      <c r="AT207" s="160" t="s">
        <v>193</v>
      </c>
      <c r="AU207" s="160" t="s">
        <v>82</v>
      </c>
      <c r="AY207" s="14" t="s">
        <v>158</v>
      </c>
      <c r="BE207" s="161">
        <f t="shared" si="28"/>
        <v>0</v>
      </c>
      <c r="BF207" s="161">
        <f t="shared" si="29"/>
        <v>0</v>
      </c>
      <c r="BG207" s="161">
        <f t="shared" si="30"/>
        <v>0</v>
      </c>
      <c r="BH207" s="161">
        <f t="shared" si="31"/>
        <v>0</v>
      </c>
      <c r="BI207" s="161">
        <f t="shared" si="32"/>
        <v>0</v>
      </c>
      <c r="BJ207" s="14" t="s">
        <v>166</v>
      </c>
      <c r="BK207" s="161">
        <f t="shared" si="33"/>
        <v>0</v>
      </c>
      <c r="BL207" s="14" t="s">
        <v>1098</v>
      </c>
      <c r="BM207" s="160" t="s">
        <v>474</v>
      </c>
    </row>
    <row r="208" spans="1:65" s="2" customFormat="1" ht="24.2" customHeight="1">
      <c r="A208" s="29"/>
      <c r="B208" s="147"/>
      <c r="C208" s="226" t="s">
        <v>322</v>
      </c>
      <c r="D208" s="226" t="s">
        <v>161</v>
      </c>
      <c r="E208" s="227" t="s">
        <v>1117</v>
      </c>
      <c r="F208" s="228" t="s">
        <v>1118</v>
      </c>
      <c r="G208" s="229" t="s">
        <v>171</v>
      </c>
      <c r="H208" s="230">
        <v>14</v>
      </c>
      <c r="I208" s="153"/>
      <c r="J208" s="154">
        <f t="shared" si="24"/>
        <v>0</v>
      </c>
      <c r="K208" s="155"/>
      <c r="L208" s="30"/>
      <c r="M208" s="156" t="s">
        <v>1</v>
      </c>
      <c r="N208" s="157" t="s">
        <v>40</v>
      </c>
      <c r="O208" s="58"/>
      <c r="P208" s="158">
        <f t="shared" si="25"/>
        <v>0</v>
      </c>
      <c r="Q208" s="158">
        <v>0</v>
      </c>
      <c r="R208" s="158">
        <f t="shared" si="26"/>
        <v>0</v>
      </c>
      <c r="S208" s="158">
        <v>0</v>
      </c>
      <c r="T208" s="159">
        <f t="shared" si="27"/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60" t="s">
        <v>1098</v>
      </c>
      <c r="AT208" s="160" t="s">
        <v>161</v>
      </c>
      <c r="AU208" s="160" t="s">
        <v>82</v>
      </c>
      <c r="AY208" s="14" t="s">
        <v>158</v>
      </c>
      <c r="BE208" s="161">
        <f t="shared" si="28"/>
        <v>0</v>
      </c>
      <c r="BF208" s="161">
        <f t="shared" si="29"/>
        <v>0</v>
      </c>
      <c r="BG208" s="161">
        <f t="shared" si="30"/>
        <v>0</v>
      </c>
      <c r="BH208" s="161">
        <f t="shared" si="31"/>
        <v>0</v>
      </c>
      <c r="BI208" s="161">
        <f t="shared" si="32"/>
        <v>0</v>
      </c>
      <c r="BJ208" s="14" t="s">
        <v>166</v>
      </c>
      <c r="BK208" s="161">
        <f t="shared" si="33"/>
        <v>0</v>
      </c>
      <c r="BL208" s="14" t="s">
        <v>1098</v>
      </c>
      <c r="BM208" s="160" t="s">
        <v>477</v>
      </c>
    </row>
    <row r="209" spans="1:65" s="2" customFormat="1" ht="33" customHeight="1">
      <c r="A209" s="29"/>
      <c r="B209" s="147"/>
      <c r="C209" s="231" t="s">
        <v>478</v>
      </c>
      <c r="D209" s="231" t="s">
        <v>193</v>
      </c>
      <c r="E209" s="232" t="s">
        <v>1119</v>
      </c>
      <c r="F209" s="233" t="s">
        <v>1120</v>
      </c>
      <c r="G209" s="234" t="s">
        <v>171</v>
      </c>
      <c r="H209" s="235">
        <v>14</v>
      </c>
      <c r="I209" s="167"/>
      <c r="J209" s="168">
        <f t="shared" si="24"/>
        <v>0</v>
      </c>
      <c r="K209" s="169"/>
      <c r="L209" s="170"/>
      <c r="M209" s="171" t="s">
        <v>1</v>
      </c>
      <c r="N209" s="172" t="s">
        <v>40</v>
      </c>
      <c r="O209" s="58"/>
      <c r="P209" s="158">
        <f t="shared" si="25"/>
        <v>0</v>
      </c>
      <c r="Q209" s="158">
        <v>1.8E-3</v>
      </c>
      <c r="R209" s="158">
        <f t="shared" si="26"/>
        <v>2.52E-2</v>
      </c>
      <c r="S209" s="158">
        <v>0</v>
      </c>
      <c r="T209" s="159">
        <f t="shared" si="27"/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60" t="s">
        <v>1098</v>
      </c>
      <c r="AT209" s="160" t="s">
        <v>193</v>
      </c>
      <c r="AU209" s="160" t="s">
        <v>82</v>
      </c>
      <c r="AY209" s="14" t="s">
        <v>158</v>
      </c>
      <c r="BE209" s="161">
        <f t="shared" si="28"/>
        <v>0</v>
      </c>
      <c r="BF209" s="161">
        <f t="shared" si="29"/>
        <v>0</v>
      </c>
      <c r="BG209" s="161">
        <f t="shared" si="30"/>
        <v>0</v>
      </c>
      <c r="BH209" s="161">
        <f t="shared" si="31"/>
        <v>0</v>
      </c>
      <c r="BI209" s="161">
        <f t="shared" si="32"/>
        <v>0</v>
      </c>
      <c r="BJ209" s="14" t="s">
        <v>166</v>
      </c>
      <c r="BK209" s="161">
        <f t="shared" si="33"/>
        <v>0</v>
      </c>
      <c r="BL209" s="14" t="s">
        <v>1098</v>
      </c>
      <c r="BM209" s="160" t="s">
        <v>483</v>
      </c>
    </row>
    <row r="210" spans="1:65" s="2" customFormat="1" ht="24.2" customHeight="1">
      <c r="A210" s="29"/>
      <c r="B210" s="147"/>
      <c r="C210" s="226" t="s">
        <v>325</v>
      </c>
      <c r="D210" s="226" t="s">
        <v>161</v>
      </c>
      <c r="E210" s="227" t="s">
        <v>1121</v>
      </c>
      <c r="F210" s="228" t="s">
        <v>1122</v>
      </c>
      <c r="G210" s="229" t="s">
        <v>288</v>
      </c>
      <c r="H210" s="230">
        <v>24</v>
      </c>
      <c r="I210" s="153"/>
      <c r="J210" s="154">
        <f t="shared" si="24"/>
        <v>0</v>
      </c>
      <c r="K210" s="155"/>
      <c r="L210" s="30"/>
      <c r="M210" s="156" t="s">
        <v>1</v>
      </c>
      <c r="N210" s="157" t="s">
        <v>40</v>
      </c>
      <c r="O210" s="58"/>
      <c r="P210" s="158">
        <f t="shared" si="25"/>
        <v>0</v>
      </c>
      <c r="Q210" s="158">
        <v>0</v>
      </c>
      <c r="R210" s="158">
        <f t="shared" si="26"/>
        <v>0</v>
      </c>
      <c r="S210" s="158">
        <v>0</v>
      </c>
      <c r="T210" s="159">
        <f t="shared" si="27"/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160" t="s">
        <v>1098</v>
      </c>
      <c r="AT210" s="160" t="s">
        <v>161</v>
      </c>
      <c r="AU210" s="160" t="s">
        <v>82</v>
      </c>
      <c r="AY210" s="14" t="s">
        <v>158</v>
      </c>
      <c r="BE210" s="161">
        <f t="shared" si="28"/>
        <v>0</v>
      </c>
      <c r="BF210" s="161">
        <f t="shared" si="29"/>
        <v>0</v>
      </c>
      <c r="BG210" s="161">
        <f t="shared" si="30"/>
        <v>0</v>
      </c>
      <c r="BH210" s="161">
        <f t="shared" si="31"/>
        <v>0</v>
      </c>
      <c r="BI210" s="161">
        <f t="shared" si="32"/>
        <v>0</v>
      </c>
      <c r="BJ210" s="14" t="s">
        <v>166</v>
      </c>
      <c r="BK210" s="161">
        <f t="shared" si="33"/>
        <v>0</v>
      </c>
      <c r="BL210" s="14" t="s">
        <v>1098</v>
      </c>
      <c r="BM210" s="160" t="s">
        <v>486</v>
      </c>
    </row>
    <row r="211" spans="1:65" s="2" customFormat="1" ht="16.5" customHeight="1">
      <c r="A211" s="29"/>
      <c r="B211" s="147"/>
      <c r="C211" s="231" t="s">
        <v>489</v>
      </c>
      <c r="D211" s="231" t="s">
        <v>193</v>
      </c>
      <c r="E211" s="232" t="s">
        <v>1123</v>
      </c>
      <c r="F211" s="233" t="s">
        <v>1124</v>
      </c>
      <c r="G211" s="234" t="s">
        <v>1060</v>
      </c>
      <c r="H211" s="235">
        <v>15</v>
      </c>
      <c r="I211" s="167"/>
      <c r="J211" s="168">
        <f t="shared" si="24"/>
        <v>0</v>
      </c>
      <c r="K211" s="169"/>
      <c r="L211" s="170"/>
      <c r="M211" s="171" t="s">
        <v>1</v>
      </c>
      <c r="N211" s="172" t="s">
        <v>40</v>
      </c>
      <c r="O211" s="58"/>
      <c r="P211" s="158">
        <f t="shared" si="25"/>
        <v>0</v>
      </c>
      <c r="Q211" s="158">
        <v>1E-3</v>
      </c>
      <c r="R211" s="158">
        <f t="shared" si="26"/>
        <v>1.4999999999999999E-2</v>
      </c>
      <c r="S211" s="158">
        <v>0</v>
      </c>
      <c r="T211" s="159">
        <f t="shared" si="27"/>
        <v>0</v>
      </c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R211" s="160" t="s">
        <v>1098</v>
      </c>
      <c r="AT211" s="160" t="s">
        <v>193</v>
      </c>
      <c r="AU211" s="160" t="s">
        <v>82</v>
      </c>
      <c r="AY211" s="14" t="s">
        <v>158</v>
      </c>
      <c r="BE211" s="161">
        <f t="shared" si="28"/>
        <v>0</v>
      </c>
      <c r="BF211" s="161">
        <f t="shared" si="29"/>
        <v>0</v>
      </c>
      <c r="BG211" s="161">
        <f t="shared" si="30"/>
        <v>0</v>
      </c>
      <c r="BH211" s="161">
        <f t="shared" si="31"/>
        <v>0</v>
      </c>
      <c r="BI211" s="161">
        <f t="shared" si="32"/>
        <v>0</v>
      </c>
      <c r="BJ211" s="14" t="s">
        <v>166</v>
      </c>
      <c r="BK211" s="161">
        <f t="shared" si="33"/>
        <v>0</v>
      </c>
      <c r="BL211" s="14" t="s">
        <v>1098</v>
      </c>
      <c r="BM211" s="160" t="s">
        <v>492</v>
      </c>
    </row>
    <row r="212" spans="1:65" s="2" customFormat="1" ht="21.75" customHeight="1">
      <c r="A212" s="29"/>
      <c r="B212" s="147"/>
      <c r="C212" s="226" t="s">
        <v>329</v>
      </c>
      <c r="D212" s="226" t="s">
        <v>161</v>
      </c>
      <c r="E212" s="227" t="s">
        <v>1125</v>
      </c>
      <c r="F212" s="228" t="s">
        <v>1126</v>
      </c>
      <c r="G212" s="229" t="s">
        <v>171</v>
      </c>
      <c r="H212" s="230">
        <v>2</v>
      </c>
      <c r="I212" s="153"/>
      <c r="J212" s="154">
        <f t="shared" si="24"/>
        <v>0</v>
      </c>
      <c r="K212" s="155"/>
      <c r="L212" s="30"/>
      <c r="M212" s="156" t="s">
        <v>1</v>
      </c>
      <c r="N212" s="157" t="s">
        <v>40</v>
      </c>
      <c r="O212" s="58"/>
      <c r="P212" s="158">
        <f t="shared" si="25"/>
        <v>0</v>
      </c>
      <c r="Q212" s="158">
        <v>0</v>
      </c>
      <c r="R212" s="158">
        <f t="shared" si="26"/>
        <v>0</v>
      </c>
      <c r="S212" s="158">
        <v>0</v>
      </c>
      <c r="T212" s="159">
        <f t="shared" si="27"/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160" t="s">
        <v>1098</v>
      </c>
      <c r="AT212" s="160" t="s">
        <v>161</v>
      </c>
      <c r="AU212" s="160" t="s">
        <v>82</v>
      </c>
      <c r="AY212" s="14" t="s">
        <v>158</v>
      </c>
      <c r="BE212" s="161">
        <f t="shared" si="28"/>
        <v>0</v>
      </c>
      <c r="BF212" s="161">
        <f t="shared" si="29"/>
        <v>0</v>
      </c>
      <c r="BG212" s="161">
        <f t="shared" si="30"/>
        <v>0</v>
      </c>
      <c r="BH212" s="161">
        <f t="shared" si="31"/>
        <v>0</v>
      </c>
      <c r="BI212" s="161">
        <f t="shared" si="32"/>
        <v>0</v>
      </c>
      <c r="BJ212" s="14" t="s">
        <v>166</v>
      </c>
      <c r="BK212" s="161">
        <f t="shared" si="33"/>
        <v>0</v>
      </c>
      <c r="BL212" s="14" t="s">
        <v>1098</v>
      </c>
      <c r="BM212" s="160" t="s">
        <v>498</v>
      </c>
    </row>
    <row r="213" spans="1:65" s="2" customFormat="1" ht="24.2" customHeight="1">
      <c r="A213" s="29"/>
      <c r="B213" s="147"/>
      <c r="C213" s="231" t="s">
        <v>499</v>
      </c>
      <c r="D213" s="231" t="s">
        <v>193</v>
      </c>
      <c r="E213" s="232" t="s">
        <v>1127</v>
      </c>
      <c r="F213" s="233" t="s">
        <v>1128</v>
      </c>
      <c r="G213" s="234" t="s">
        <v>171</v>
      </c>
      <c r="H213" s="235">
        <v>2</v>
      </c>
      <c r="I213" s="167"/>
      <c r="J213" s="168">
        <f t="shared" si="24"/>
        <v>0</v>
      </c>
      <c r="K213" s="169"/>
      <c r="L213" s="170"/>
      <c r="M213" s="171" t="s">
        <v>1</v>
      </c>
      <c r="N213" s="172" t="s">
        <v>40</v>
      </c>
      <c r="O213" s="58"/>
      <c r="P213" s="158">
        <f t="shared" si="25"/>
        <v>0</v>
      </c>
      <c r="Q213" s="158">
        <v>2.7999999999999998E-4</v>
      </c>
      <c r="R213" s="158">
        <f t="shared" si="26"/>
        <v>5.5999999999999995E-4</v>
      </c>
      <c r="S213" s="158">
        <v>0</v>
      </c>
      <c r="T213" s="159">
        <f t="shared" si="27"/>
        <v>0</v>
      </c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R213" s="160" t="s">
        <v>1098</v>
      </c>
      <c r="AT213" s="160" t="s">
        <v>193</v>
      </c>
      <c r="AU213" s="160" t="s">
        <v>82</v>
      </c>
      <c r="AY213" s="14" t="s">
        <v>158</v>
      </c>
      <c r="BE213" s="161">
        <f t="shared" si="28"/>
        <v>0</v>
      </c>
      <c r="BF213" s="161">
        <f t="shared" si="29"/>
        <v>0</v>
      </c>
      <c r="BG213" s="161">
        <f t="shared" si="30"/>
        <v>0</v>
      </c>
      <c r="BH213" s="161">
        <f t="shared" si="31"/>
        <v>0</v>
      </c>
      <c r="BI213" s="161">
        <f t="shared" si="32"/>
        <v>0</v>
      </c>
      <c r="BJ213" s="14" t="s">
        <v>166</v>
      </c>
      <c r="BK213" s="161">
        <f t="shared" si="33"/>
        <v>0</v>
      </c>
      <c r="BL213" s="14" t="s">
        <v>1098</v>
      </c>
      <c r="BM213" s="160" t="s">
        <v>502</v>
      </c>
    </row>
    <row r="214" spans="1:65" s="2" customFormat="1" ht="16.5" customHeight="1">
      <c r="A214" s="29"/>
      <c r="B214" s="147"/>
      <c r="C214" s="231" t="s">
        <v>332</v>
      </c>
      <c r="D214" s="231" t="s">
        <v>193</v>
      </c>
      <c r="E214" s="232" t="s">
        <v>1129</v>
      </c>
      <c r="F214" s="233" t="s">
        <v>1130</v>
      </c>
      <c r="G214" s="234" t="s">
        <v>171</v>
      </c>
      <c r="H214" s="235">
        <v>2</v>
      </c>
      <c r="I214" s="167"/>
      <c r="J214" s="168">
        <f t="shared" si="24"/>
        <v>0</v>
      </c>
      <c r="K214" s="169"/>
      <c r="L214" s="170"/>
      <c r="M214" s="171" t="s">
        <v>1</v>
      </c>
      <c r="N214" s="172" t="s">
        <v>40</v>
      </c>
      <c r="O214" s="58"/>
      <c r="P214" s="158">
        <f t="shared" si="25"/>
        <v>0</v>
      </c>
      <c r="Q214" s="158">
        <v>2.4000000000000001E-4</v>
      </c>
      <c r="R214" s="158">
        <f t="shared" si="26"/>
        <v>4.8000000000000001E-4</v>
      </c>
      <c r="S214" s="158">
        <v>0</v>
      </c>
      <c r="T214" s="159">
        <f t="shared" si="27"/>
        <v>0</v>
      </c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R214" s="160" t="s">
        <v>1098</v>
      </c>
      <c r="AT214" s="160" t="s">
        <v>193</v>
      </c>
      <c r="AU214" s="160" t="s">
        <v>82</v>
      </c>
      <c r="AY214" s="14" t="s">
        <v>158</v>
      </c>
      <c r="BE214" s="161">
        <f t="shared" si="28"/>
        <v>0</v>
      </c>
      <c r="BF214" s="161">
        <f t="shared" si="29"/>
        <v>0</v>
      </c>
      <c r="BG214" s="161">
        <f t="shared" si="30"/>
        <v>0</v>
      </c>
      <c r="BH214" s="161">
        <f t="shared" si="31"/>
        <v>0</v>
      </c>
      <c r="BI214" s="161">
        <f t="shared" si="32"/>
        <v>0</v>
      </c>
      <c r="BJ214" s="14" t="s">
        <v>166</v>
      </c>
      <c r="BK214" s="161">
        <f t="shared" si="33"/>
        <v>0</v>
      </c>
      <c r="BL214" s="14" t="s">
        <v>1098</v>
      </c>
      <c r="BM214" s="160" t="s">
        <v>168</v>
      </c>
    </row>
    <row r="215" spans="1:65" s="2" customFormat="1" ht="16.5" customHeight="1">
      <c r="A215" s="29"/>
      <c r="B215" s="147"/>
      <c r="C215" s="226" t="s">
        <v>505</v>
      </c>
      <c r="D215" s="226" t="s">
        <v>161</v>
      </c>
      <c r="E215" s="227" t="s">
        <v>1131</v>
      </c>
      <c r="F215" s="228" t="s">
        <v>1132</v>
      </c>
      <c r="G215" s="229" t="s">
        <v>288</v>
      </c>
      <c r="H215" s="230">
        <v>12</v>
      </c>
      <c r="I215" s="153"/>
      <c r="J215" s="154">
        <f t="shared" si="24"/>
        <v>0</v>
      </c>
      <c r="K215" s="155"/>
      <c r="L215" s="30"/>
      <c r="M215" s="156" t="s">
        <v>1</v>
      </c>
      <c r="N215" s="157" t="s">
        <v>40</v>
      </c>
      <c r="O215" s="58"/>
      <c r="P215" s="158">
        <f t="shared" si="25"/>
        <v>0</v>
      </c>
      <c r="Q215" s="158">
        <v>0</v>
      </c>
      <c r="R215" s="158">
        <f t="shared" si="26"/>
        <v>0</v>
      </c>
      <c r="S215" s="158">
        <v>0</v>
      </c>
      <c r="T215" s="159">
        <f t="shared" si="27"/>
        <v>0</v>
      </c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R215" s="160" t="s">
        <v>1098</v>
      </c>
      <c r="AT215" s="160" t="s">
        <v>161</v>
      </c>
      <c r="AU215" s="160" t="s">
        <v>82</v>
      </c>
      <c r="AY215" s="14" t="s">
        <v>158</v>
      </c>
      <c r="BE215" s="161">
        <f t="shared" si="28"/>
        <v>0</v>
      </c>
      <c r="BF215" s="161">
        <f t="shared" si="29"/>
        <v>0</v>
      </c>
      <c r="BG215" s="161">
        <f t="shared" si="30"/>
        <v>0</v>
      </c>
      <c r="BH215" s="161">
        <f t="shared" si="31"/>
        <v>0</v>
      </c>
      <c r="BI215" s="161">
        <f t="shared" si="32"/>
        <v>0</v>
      </c>
      <c r="BJ215" s="14" t="s">
        <v>166</v>
      </c>
      <c r="BK215" s="161">
        <f t="shared" si="33"/>
        <v>0</v>
      </c>
      <c r="BL215" s="14" t="s">
        <v>1098</v>
      </c>
      <c r="BM215" s="160" t="s">
        <v>347</v>
      </c>
    </row>
    <row r="216" spans="1:65" s="2" customFormat="1" ht="24.2" customHeight="1">
      <c r="A216" s="29"/>
      <c r="B216" s="147"/>
      <c r="C216" s="231" t="s">
        <v>336</v>
      </c>
      <c r="D216" s="231" t="s">
        <v>193</v>
      </c>
      <c r="E216" s="232" t="s">
        <v>1133</v>
      </c>
      <c r="F216" s="233" t="s">
        <v>1134</v>
      </c>
      <c r="G216" s="234" t="s">
        <v>171</v>
      </c>
      <c r="H216" s="235">
        <v>8.0399999999999991</v>
      </c>
      <c r="I216" s="167"/>
      <c r="J216" s="168">
        <f t="shared" si="24"/>
        <v>0</v>
      </c>
      <c r="K216" s="169"/>
      <c r="L216" s="170"/>
      <c r="M216" s="171" t="s">
        <v>1</v>
      </c>
      <c r="N216" s="172" t="s">
        <v>40</v>
      </c>
      <c r="O216" s="58"/>
      <c r="P216" s="158">
        <f t="shared" si="25"/>
        <v>0</v>
      </c>
      <c r="Q216" s="158">
        <v>3.3905472636815898E-3</v>
      </c>
      <c r="R216" s="158">
        <f t="shared" si="26"/>
        <v>2.7259999999999979E-2</v>
      </c>
      <c r="S216" s="158">
        <v>0</v>
      </c>
      <c r="T216" s="159">
        <f t="shared" si="27"/>
        <v>0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R216" s="160" t="s">
        <v>1098</v>
      </c>
      <c r="AT216" s="160" t="s">
        <v>193</v>
      </c>
      <c r="AU216" s="160" t="s">
        <v>82</v>
      </c>
      <c r="AY216" s="14" t="s">
        <v>158</v>
      </c>
      <c r="BE216" s="161">
        <f t="shared" si="28"/>
        <v>0</v>
      </c>
      <c r="BF216" s="161">
        <f t="shared" si="29"/>
        <v>0</v>
      </c>
      <c r="BG216" s="161">
        <f t="shared" si="30"/>
        <v>0</v>
      </c>
      <c r="BH216" s="161">
        <f t="shared" si="31"/>
        <v>0</v>
      </c>
      <c r="BI216" s="161">
        <f t="shared" si="32"/>
        <v>0</v>
      </c>
      <c r="BJ216" s="14" t="s">
        <v>166</v>
      </c>
      <c r="BK216" s="161">
        <f t="shared" si="33"/>
        <v>0</v>
      </c>
      <c r="BL216" s="14" t="s">
        <v>1098</v>
      </c>
      <c r="BM216" s="160" t="s">
        <v>510</v>
      </c>
    </row>
    <row r="217" spans="1:65" s="2" customFormat="1" ht="24.2" customHeight="1">
      <c r="A217" s="29"/>
      <c r="B217" s="147"/>
      <c r="C217" s="226" t="s">
        <v>511</v>
      </c>
      <c r="D217" s="226" t="s">
        <v>161</v>
      </c>
      <c r="E217" s="227" t="s">
        <v>1135</v>
      </c>
      <c r="F217" s="228" t="s">
        <v>1136</v>
      </c>
      <c r="G217" s="229" t="s">
        <v>288</v>
      </c>
      <c r="H217" s="230">
        <v>78</v>
      </c>
      <c r="I217" s="153"/>
      <c r="J217" s="154">
        <f t="shared" si="24"/>
        <v>0</v>
      </c>
      <c r="K217" s="155"/>
      <c r="L217" s="30"/>
      <c r="M217" s="156" t="s">
        <v>1</v>
      </c>
      <c r="N217" s="157" t="s">
        <v>40</v>
      </c>
      <c r="O217" s="58"/>
      <c r="P217" s="158">
        <f t="shared" si="25"/>
        <v>0</v>
      </c>
      <c r="Q217" s="158">
        <v>0</v>
      </c>
      <c r="R217" s="158">
        <f t="shared" si="26"/>
        <v>0</v>
      </c>
      <c r="S217" s="158">
        <v>0</v>
      </c>
      <c r="T217" s="159">
        <f t="shared" si="27"/>
        <v>0</v>
      </c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R217" s="160" t="s">
        <v>1098</v>
      </c>
      <c r="AT217" s="160" t="s">
        <v>161</v>
      </c>
      <c r="AU217" s="160" t="s">
        <v>82</v>
      </c>
      <c r="AY217" s="14" t="s">
        <v>158</v>
      </c>
      <c r="BE217" s="161">
        <f t="shared" si="28"/>
        <v>0</v>
      </c>
      <c r="BF217" s="161">
        <f t="shared" si="29"/>
        <v>0</v>
      </c>
      <c r="BG217" s="161">
        <f t="shared" si="30"/>
        <v>0</v>
      </c>
      <c r="BH217" s="161">
        <f t="shared" si="31"/>
        <v>0</v>
      </c>
      <c r="BI217" s="161">
        <f t="shared" si="32"/>
        <v>0</v>
      </c>
      <c r="BJ217" s="14" t="s">
        <v>166</v>
      </c>
      <c r="BK217" s="161">
        <f t="shared" si="33"/>
        <v>0</v>
      </c>
      <c r="BL217" s="14" t="s">
        <v>1098</v>
      </c>
      <c r="BM217" s="160" t="s">
        <v>514</v>
      </c>
    </row>
    <row r="218" spans="1:65" s="2" customFormat="1" ht="16.5" customHeight="1">
      <c r="A218" s="29"/>
      <c r="B218" s="147"/>
      <c r="C218" s="231" t="s">
        <v>339</v>
      </c>
      <c r="D218" s="231" t="s">
        <v>193</v>
      </c>
      <c r="E218" s="232" t="s">
        <v>1137</v>
      </c>
      <c r="F218" s="233" t="s">
        <v>1138</v>
      </c>
      <c r="G218" s="234" t="s">
        <v>288</v>
      </c>
      <c r="H218" s="235">
        <v>78</v>
      </c>
      <c r="I218" s="167"/>
      <c r="J218" s="168">
        <f t="shared" si="24"/>
        <v>0</v>
      </c>
      <c r="K218" s="169"/>
      <c r="L218" s="170"/>
      <c r="M218" s="171" t="s">
        <v>1</v>
      </c>
      <c r="N218" s="172" t="s">
        <v>40</v>
      </c>
      <c r="O218" s="58"/>
      <c r="P218" s="158">
        <f t="shared" si="25"/>
        <v>0</v>
      </c>
      <c r="Q218" s="158">
        <v>5.0000000000000002E-5</v>
      </c>
      <c r="R218" s="158">
        <f t="shared" si="26"/>
        <v>3.9000000000000003E-3</v>
      </c>
      <c r="S218" s="158">
        <v>0</v>
      </c>
      <c r="T218" s="159">
        <f t="shared" si="27"/>
        <v>0</v>
      </c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R218" s="160" t="s">
        <v>1098</v>
      </c>
      <c r="AT218" s="160" t="s">
        <v>193</v>
      </c>
      <c r="AU218" s="160" t="s">
        <v>82</v>
      </c>
      <c r="AY218" s="14" t="s">
        <v>158</v>
      </c>
      <c r="BE218" s="161">
        <f t="shared" si="28"/>
        <v>0</v>
      </c>
      <c r="BF218" s="161">
        <f t="shared" si="29"/>
        <v>0</v>
      </c>
      <c r="BG218" s="161">
        <f t="shared" si="30"/>
        <v>0</v>
      </c>
      <c r="BH218" s="161">
        <f t="shared" si="31"/>
        <v>0</v>
      </c>
      <c r="BI218" s="161">
        <f t="shared" si="32"/>
        <v>0</v>
      </c>
      <c r="BJ218" s="14" t="s">
        <v>166</v>
      </c>
      <c r="BK218" s="161">
        <f t="shared" si="33"/>
        <v>0</v>
      </c>
      <c r="BL218" s="14" t="s">
        <v>1098</v>
      </c>
      <c r="BM218" s="160" t="s">
        <v>517</v>
      </c>
    </row>
    <row r="219" spans="1:65" s="2" customFormat="1" ht="21.75" customHeight="1">
      <c r="A219" s="29"/>
      <c r="B219" s="147"/>
      <c r="C219" s="226" t="s">
        <v>518</v>
      </c>
      <c r="D219" s="226" t="s">
        <v>161</v>
      </c>
      <c r="E219" s="227" t="s">
        <v>1067</v>
      </c>
      <c r="F219" s="228" t="s">
        <v>1068</v>
      </c>
      <c r="G219" s="229" t="s">
        <v>288</v>
      </c>
      <c r="H219" s="230">
        <v>45</v>
      </c>
      <c r="I219" s="153"/>
      <c r="J219" s="154">
        <f t="shared" si="24"/>
        <v>0</v>
      </c>
      <c r="K219" s="155"/>
      <c r="L219" s="30"/>
      <c r="M219" s="156" t="s">
        <v>1</v>
      </c>
      <c r="N219" s="157" t="s">
        <v>40</v>
      </c>
      <c r="O219" s="58"/>
      <c r="P219" s="158">
        <f t="shared" si="25"/>
        <v>0</v>
      </c>
      <c r="Q219" s="158">
        <v>0</v>
      </c>
      <c r="R219" s="158">
        <f t="shared" si="26"/>
        <v>0</v>
      </c>
      <c r="S219" s="158">
        <v>0</v>
      </c>
      <c r="T219" s="159">
        <f t="shared" si="27"/>
        <v>0</v>
      </c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R219" s="160" t="s">
        <v>1098</v>
      </c>
      <c r="AT219" s="160" t="s">
        <v>161</v>
      </c>
      <c r="AU219" s="160" t="s">
        <v>82</v>
      </c>
      <c r="AY219" s="14" t="s">
        <v>158</v>
      </c>
      <c r="BE219" s="161">
        <f t="shared" si="28"/>
        <v>0</v>
      </c>
      <c r="BF219" s="161">
        <f t="shared" si="29"/>
        <v>0</v>
      </c>
      <c r="BG219" s="161">
        <f t="shared" si="30"/>
        <v>0</v>
      </c>
      <c r="BH219" s="161">
        <f t="shared" si="31"/>
        <v>0</v>
      </c>
      <c r="BI219" s="161">
        <f t="shared" si="32"/>
        <v>0</v>
      </c>
      <c r="BJ219" s="14" t="s">
        <v>166</v>
      </c>
      <c r="BK219" s="161">
        <f t="shared" si="33"/>
        <v>0</v>
      </c>
      <c r="BL219" s="14" t="s">
        <v>1098</v>
      </c>
      <c r="BM219" s="160" t="s">
        <v>521</v>
      </c>
    </row>
    <row r="220" spans="1:65" s="2" customFormat="1" ht="16.5" customHeight="1">
      <c r="A220" s="29"/>
      <c r="B220" s="147"/>
      <c r="C220" s="231" t="s">
        <v>343</v>
      </c>
      <c r="D220" s="231" t="s">
        <v>193</v>
      </c>
      <c r="E220" s="232" t="s">
        <v>1069</v>
      </c>
      <c r="F220" s="233" t="s">
        <v>1070</v>
      </c>
      <c r="G220" s="234" t="s">
        <v>288</v>
      </c>
      <c r="H220" s="235">
        <v>45</v>
      </c>
      <c r="I220" s="167"/>
      <c r="J220" s="168">
        <f t="shared" si="24"/>
        <v>0</v>
      </c>
      <c r="K220" s="169"/>
      <c r="L220" s="170"/>
      <c r="M220" s="171" t="s">
        <v>1</v>
      </c>
      <c r="N220" s="172" t="s">
        <v>40</v>
      </c>
      <c r="O220" s="58"/>
      <c r="P220" s="158">
        <f t="shared" si="25"/>
        <v>0</v>
      </c>
      <c r="Q220" s="158">
        <v>0</v>
      </c>
      <c r="R220" s="158">
        <f t="shared" si="26"/>
        <v>0</v>
      </c>
      <c r="S220" s="158">
        <v>0</v>
      </c>
      <c r="T220" s="159">
        <f t="shared" si="27"/>
        <v>0</v>
      </c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R220" s="160" t="s">
        <v>1098</v>
      </c>
      <c r="AT220" s="160" t="s">
        <v>193</v>
      </c>
      <c r="AU220" s="160" t="s">
        <v>82</v>
      </c>
      <c r="AY220" s="14" t="s">
        <v>158</v>
      </c>
      <c r="BE220" s="161">
        <f t="shared" si="28"/>
        <v>0</v>
      </c>
      <c r="BF220" s="161">
        <f t="shared" si="29"/>
        <v>0</v>
      </c>
      <c r="BG220" s="161">
        <f t="shared" si="30"/>
        <v>0</v>
      </c>
      <c r="BH220" s="161">
        <f t="shared" si="31"/>
        <v>0</v>
      </c>
      <c r="BI220" s="161">
        <f t="shared" si="32"/>
        <v>0</v>
      </c>
      <c r="BJ220" s="14" t="s">
        <v>166</v>
      </c>
      <c r="BK220" s="161">
        <f t="shared" si="33"/>
        <v>0</v>
      </c>
      <c r="BL220" s="14" t="s">
        <v>1098</v>
      </c>
      <c r="BM220" s="160" t="s">
        <v>524</v>
      </c>
    </row>
    <row r="221" spans="1:65" s="2" customFormat="1" ht="21.75" customHeight="1">
      <c r="A221" s="29"/>
      <c r="B221" s="147"/>
      <c r="C221" s="226" t="s">
        <v>525</v>
      </c>
      <c r="D221" s="226" t="s">
        <v>161</v>
      </c>
      <c r="E221" s="227" t="s">
        <v>1071</v>
      </c>
      <c r="F221" s="228" t="s">
        <v>1072</v>
      </c>
      <c r="G221" s="229" t="s">
        <v>288</v>
      </c>
      <c r="H221" s="230">
        <v>157</v>
      </c>
      <c r="I221" s="153"/>
      <c r="J221" s="154">
        <f t="shared" si="24"/>
        <v>0</v>
      </c>
      <c r="K221" s="155"/>
      <c r="L221" s="30"/>
      <c r="M221" s="156" t="s">
        <v>1</v>
      </c>
      <c r="N221" s="157" t="s">
        <v>40</v>
      </c>
      <c r="O221" s="58"/>
      <c r="P221" s="158">
        <f t="shared" si="25"/>
        <v>0</v>
      </c>
      <c r="Q221" s="158">
        <v>0</v>
      </c>
      <c r="R221" s="158">
        <f t="shared" si="26"/>
        <v>0</v>
      </c>
      <c r="S221" s="158">
        <v>0</v>
      </c>
      <c r="T221" s="159">
        <f t="shared" si="27"/>
        <v>0</v>
      </c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R221" s="160" t="s">
        <v>1098</v>
      </c>
      <c r="AT221" s="160" t="s">
        <v>161</v>
      </c>
      <c r="AU221" s="160" t="s">
        <v>82</v>
      </c>
      <c r="AY221" s="14" t="s">
        <v>158</v>
      </c>
      <c r="BE221" s="161">
        <f t="shared" si="28"/>
        <v>0</v>
      </c>
      <c r="BF221" s="161">
        <f t="shared" si="29"/>
        <v>0</v>
      </c>
      <c r="BG221" s="161">
        <f t="shared" si="30"/>
        <v>0</v>
      </c>
      <c r="BH221" s="161">
        <f t="shared" si="31"/>
        <v>0</v>
      </c>
      <c r="BI221" s="161">
        <f t="shared" si="32"/>
        <v>0</v>
      </c>
      <c r="BJ221" s="14" t="s">
        <v>166</v>
      </c>
      <c r="BK221" s="161">
        <f t="shared" si="33"/>
        <v>0</v>
      </c>
      <c r="BL221" s="14" t="s">
        <v>1098</v>
      </c>
      <c r="BM221" s="160" t="s">
        <v>528</v>
      </c>
    </row>
    <row r="222" spans="1:65" s="2" customFormat="1" ht="16.5" customHeight="1">
      <c r="A222" s="29"/>
      <c r="B222" s="147"/>
      <c r="C222" s="231" t="s">
        <v>346</v>
      </c>
      <c r="D222" s="231" t="s">
        <v>193</v>
      </c>
      <c r="E222" s="232" t="s">
        <v>1073</v>
      </c>
      <c r="F222" s="233" t="s">
        <v>1074</v>
      </c>
      <c r="G222" s="234" t="s">
        <v>288</v>
      </c>
      <c r="H222" s="235">
        <v>157</v>
      </c>
      <c r="I222" s="167"/>
      <c r="J222" s="168">
        <f t="shared" si="24"/>
        <v>0</v>
      </c>
      <c r="K222" s="169"/>
      <c r="L222" s="170"/>
      <c r="M222" s="171" t="s">
        <v>1</v>
      </c>
      <c r="N222" s="172" t="s">
        <v>40</v>
      </c>
      <c r="O222" s="58"/>
      <c r="P222" s="158">
        <f t="shared" si="25"/>
        <v>0</v>
      </c>
      <c r="Q222" s="158">
        <v>0</v>
      </c>
      <c r="R222" s="158">
        <f t="shared" si="26"/>
        <v>0</v>
      </c>
      <c r="S222" s="158">
        <v>0</v>
      </c>
      <c r="T222" s="159">
        <f t="shared" si="27"/>
        <v>0</v>
      </c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R222" s="160" t="s">
        <v>1098</v>
      </c>
      <c r="AT222" s="160" t="s">
        <v>193</v>
      </c>
      <c r="AU222" s="160" t="s">
        <v>82</v>
      </c>
      <c r="AY222" s="14" t="s">
        <v>158</v>
      </c>
      <c r="BE222" s="161">
        <f t="shared" si="28"/>
        <v>0</v>
      </c>
      <c r="BF222" s="161">
        <f t="shared" si="29"/>
        <v>0</v>
      </c>
      <c r="BG222" s="161">
        <f t="shared" si="30"/>
        <v>0</v>
      </c>
      <c r="BH222" s="161">
        <f t="shared" si="31"/>
        <v>0</v>
      </c>
      <c r="BI222" s="161">
        <f t="shared" si="32"/>
        <v>0</v>
      </c>
      <c r="BJ222" s="14" t="s">
        <v>166</v>
      </c>
      <c r="BK222" s="161">
        <f t="shared" si="33"/>
        <v>0</v>
      </c>
      <c r="BL222" s="14" t="s">
        <v>1098</v>
      </c>
      <c r="BM222" s="160" t="s">
        <v>531</v>
      </c>
    </row>
    <row r="223" spans="1:65" s="2" customFormat="1" ht="21.75" customHeight="1">
      <c r="A223" s="29"/>
      <c r="B223" s="147"/>
      <c r="C223" s="226" t="s">
        <v>532</v>
      </c>
      <c r="D223" s="226" t="s">
        <v>161</v>
      </c>
      <c r="E223" s="227" t="s">
        <v>1075</v>
      </c>
      <c r="F223" s="228" t="s">
        <v>1076</v>
      </c>
      <c r="G223" s="229" t="s">
        <v>288</v>
      </c>
      <c r="H223" s="230">
        <v>332</v>
      </c>
      <c r="I223" s="153"/>
      <c r="J223" s="154">
        <f t="shared" si="24"/>
        <v>0</v>
      </c>
      <c r="K223" s="155"/>
      <c r="L223" s="30"/>
      <c r="M223" s="156" t="s">
        <v>1</v>
      </c>
      <c r="N223" s="157" t="s">
        <v>40</v>
      </c>
      <c r="O223" s="58"/>
      <c r="P223" s="158">
        <f t="shared" si="25"/>
        <v>0</v>
      </c>
      <c r="Q223" s="158">
        <v>0</v>
      </c>
      <c r="R223" s="158">
        <f t="shared" si="26"/>
        <v>0</v>
      </c>
      <c r="S223" s="158">
        <v>0</v>
      </c>
      <c r="T223" s="159">
        <f t="shared" si="27"/>
        <v>0</v>
      </c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R223" s="160" t="s">
        <v>1098</v>
      </c>
      <c r="AT223" s="160" t="s">
        <v>161</v>
      </c>
      <c r="AU223" s="160" t="s">
        <v>82</v>
      </c>
      <c r="AY223" s="14" t="s">
        <v>158</v>
      </c>
      <c r="BE223" s="161">
        <f t="shared" si="28"/>
        <v>0</v>
      </c>
      <c r="BF223" s="161">
        <f t="shared" si="29"/>
        <v>0</v>
      </c>
      <c r="BG223" s="161">
        <f t="shared" si="30"/>
        <v>0</v>
      </c>
      <c r="BH223" s="161">
        <f t="shared" si="31"/>
        <v>0</v>
      </c>
      <c r="BI223" s="161">
        <f t="shared" si="32"/>
        <v>0</v>
      </c>
      <c r="BJ223" s="14" t="s">
        <v>166</v>
      </c>
      <c r="BK223" s="161">
        <f t="shared" si="33"/>
        <v>0</v>
      </c>
      <c r="BL223" s="14" t="s">
        <v>1098</v>
      </c>
      <c r="BM223" s="160" t="s">
        <v>535</v>
      </c>
    </row>
    <row r="224" spans="1:65" s="2" customFormat="1" ht="16.5" customHeight="1">
      <c r="A224" s="29"/>
      <c r="B224" s="147"/>
      <c r="C224" s="231" t="s">
        <v>354</v>
      </c>
      <c r="D224" s="231" t="s">
        <v>193</v>
      </c>
      <c r="E224" s="232" t="s">
        <v>1077</v>
      </c>
      <c r="F224" s="233" t="s">
        <v>1078</v>
      </c>
      <c r="G224" s="234" t="s">
        <v>288</v>
      </c>
      <c r="H224" s="235">
        <v>332</v>
      </c>
      <c r="I224" s="167"/>
      <c r="J224" s="168">
        <f t="shared" si="24"/>
        <v>0</v>
      </c>
      <c r="K224" s="169"/>
      <c r="L224" s="170"/>
      <c r="M224" s="171" t="s">
        <v>1</v>
      </c>
      <c r="N224" s="172" t="s">
        <v>40</v>
      </c>
      <c r="O224" s="58"/>
      <c r="P224" s="158">
        <f t="shared" si="25"/>
        <v>0</v>
      </c>
      <c r="Q224" s="158">
        <v>0</v>
      </c>
      <c r="R224" s="158">
        <f t="shared" si="26"/>
        <v>0</v>
      </c>
      <c r="S224" s="158">
        <v>0</v>
      </c>
      <c r="T224" s="159">
        <f t="shared" si="27"/>
        <v>0</v>
      </c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R224" s="160" t="s">
        <v>1098</v>
      </c>
      <c r="AT224" s="160" t="s">
        <v>193</v>
      </c>
      <c r="AU224" s="160" t="s">
        <v>82</v>
      </c>
      <c r="AY224" s="14" t="s">
        <v>158</v>
      </c>
      <c r="BE224" s="161">
        <f t="shared" si="28"/>
        <v>0</v>
      </c>
      <c r="BF224" s="161">
        <f t="shared" si="29"/>
        <v>0</v>
      </c>
      <c r="BG224" s="161">
        <f t="shared" si="30"/>
        <v>0</v>
      </c>
      <c r="BH224" s="161">
        <f t="shared" si="31"/>
        <v>0</v>
      </c>
      <c r="BI224" s="161">
        <f t="shared" si="32"/>
        <v>0</v>
      </c>
      <c r="BJ224" s="14" t="s">
        <v>166</v>
      </c>
      <c r="BK224" s="161">
        <f t="shared" si="33"/>
        <v>0</v>
      </c>
      <c r="BL224" s="14" t="s">
        <v>1098</v>
      </c>
      <c r="BM224" s="160" t="s">
        <v>538</v>
      </c>
    </row>
    <row r="225" spans="1:65" s="2" customFormat="1" ht="21.75" customHeight="1">
      <c r="A225" s="29"/>
      <c r="B225" s="147"/>
      <c r="C225" s="226" t="s">
        <v>539</v>
      </c>
      <c r="D225" s="226" t="s">
        <v>161</v>
      </c>
      <c r="E225" s="227" t="s">
        <v>1079</v>
      </c>
      <c r="F225" s="228" t="s">
        <v>1080</v>
      </c>
      <c r="G225" s="229" t="s">
        <v>288</v>
      </c>
      <c r="H225" s="230">
        <v>90</v>
      </c>
      <c r="I225" s="153"/>
      <c r="J225" s="154">
        <f t="shared" si="24"/>
        <v>0</v>
      </c>
      <c r="K225" s="155"/>
      <c r="L225" s="30"/>
      <c r="M225" s="156" t="s">
        <v>1</v>
      </c>
      <c r="N225" s="157" t="s">
        <v>40</v>
      </c>
      <c r="O225" s="58"/>
      <c r="P225" s="158">
        <f t="shared" si="25"/>
        <v>0</v>
      </c>
      <c r="Q225" s="158">
        <v>0</v>
      </c>
      <c r="R225" s="158">
        <f t="shared" si="26"/>
        <v>0</v>
      </c>
      <c r="S225" s="158">
        <v>0</v>
      </c>
      <c r="T225" s="159">
        <f t="shared" si="27"/>
        <v>0</v>
      </c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R225" s="160" t="s">
        <v>1098</v>
      </c>
      <c r="AT225" s="160" t="s">
        <v>161</v>
      </c>
      <c r="AU225" s="160" t="s">
        <v>82</v>
      </c>
      <c r="AY225" s="14" t="s">
        <v>158</v>
      </c>
      <c r="BE225" s="161">
        <f t="shared" si="28"/>
        <v>0</v>
      </c>
      <c r="BF225" s="161">
        <f t="shared" si="29"/>
        <v>0</v>
      </c>
      <c r="BG225" s="161">
        <f t="shared" si="30"/>
        <v>0</v>
      </c>
      <c r="BH225" s="161">
        <f t="shared" si="31"/>
        <v>0</v>
      </c>
      <c r="BI225" s="161">
        <f t="shared" si="32"/>
        <v>0</v>
      </c>
      <c r="BJ225" s="14" t="s">
        <v>166</v>
      </c>
      <c r="BK225" s="161">
        <f t="shared" si="33"/>
        <v>0</v>
      </c>
      <c r="BL225" s="14" t="s">
        <v>1098</v>
      </c>
      <c r="BM225" s="160" t="s">
        <v>542</v>
      </c>
    </row>
    <row r="226" spans="1:65" s="2" customFormat="1" ht="16.5" customHeight="1">
      <c r="A226" s="29"/>
      <c r="B226" s="147"/>
      <c r="C226" s="231" t="s">
        <v>357</v>
      </c>
      <c r="D226" s="231" t="s">
        <v>193</v>
      </c>
      <c r="E226" s="232" t="s">
        <v>1081</v>
      </c>
      <c r="F226" s="233" t="s">
        <v>1082</v>
      </c>
      <c r="G226" s="234" t="s">
        <v>288</v>
      </c>
      <c r="H226" s="235">
        <v>90</v>
      </c>
      <c r="I226" s="167"/>
      <c r="J226" s="168">
        <f t="shared" si="24"/>
        <v>0</v>
      </c>
      <c r="K226" s="169"/>
      <c r="L226" s="170"/>
      <c r="M226" s="171" t="s">
        <v>1</v>
      </c>
      <c r="N226" s="172" t="s">
        <v>40</v>
      </c>
      <c r="O226" s="58"/>
      <c r="P226" s="158">
        <f t="shared" si="25"/>
        <v>0</v>
      </c>
      <c r="Q226" s="158">
        <v>0</v>
      </c>
      <c r="R226" s="158">
        <f t="shared" si="26"/>
        <v>0</v>
      </c>
      <c r="S226" s="158">
        <v>0</v>
      </c>
      <c r="T226" s="159">
        <f t="shared" si="27"/>
        <v>0</v>
      </c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R226" s="160" t="s">
        <v>1098</v>
      </c>
      <c r="AT226" s="160" t="s">
        <v>193</v>
      </c>
      <c r="AU226" s="160" t="s">
        <v>82</v>
      </c>
      <c r="AY226" s="14" t="s">
        <v>158</v>
      </c>
      <c r="BE226" s="161">
        <f t="shared" si="28"/>
        <v>0</v>
      </c>
      <c r="BF226" s="161">
        <f t="shared" si="29"/>
        <v>0</v>
      </c>
      <c r="BG226" s="161">
        <f t="shared" si="30"/>
        <v>0</v>
      </c>
      <c r="BH226" s="161">
        <f t="shared" si="31"/>
        <v>0</v>
      </c>
      <c r="BI226" s="161">
        <f t="shared" si="32"/>
        <v>0</v>
      </c>
      <c r="BJ226" s="14" t="s">
        <v>166</v>
      </c>
      <c r="BK226" s="161">
        <f t="shared" si="33"/>
        <v>0</v>
      </c>
      <c r="BL226" s="14" t="s">
        <v>1098</v>
      </c>
      <c r="BM226" s="160" t="s">
        <v>545</v>
      </c>
    </row>
    <row r="227" spans="1:65" s="2" customFormat="1" ht="21.75" customHeight="1">
      <c r="A227" s="29"/>
      <c r="B227" s="147"/>
      <c r="C227" s="226" t="s">
        <v>546</v>
      </c>
      <c r="D227" s="226" t="s">
        <v>161</v>
      </c>
      <c r="E227" s="227" t="s">
        <v>1139</v>
      </c>
      <c r="F227" s="228" t="s">
        <v>1140</v>
      </c>
      <c r="G227" s="229" t="s">
        <v>288</v>
      </c>
      <c r="H227" s="230">
        <v>69</v>
      </c>
      <c r="I227" s="153"/>
      <c r="J227" s="154">
        <f t="shared" si="24"/>
        <v>0</v>
      </c>
      <c r="K227" s="155"/>
      <c r="L227" s="30"/>
      <c r="M227" s="156" t="s">
        <v>1</v>
      </c>
      <c r="N227" s="157" t="s">
        <v>40</v>
      </c>
      <c r="O227" s="58"/>
      <c r="P227" s="158">
        <f t="shared" si="25"/>
        <v>0</v>
      </c>
      <c r="Q227" s="158">
        <v>0</v>
      </c>
      <c r="R227" s="158">
        <f t="shared" si="26"/>
        <v>0</v>
      </c>
      <c r="S227" s="158">
        <v>0</v>
      </c>
      <c r="T227" s="159">
        <f t="shared" si="27"/>
        <v>0</v>
      </c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R227" s="160" t="s">
        <v>1098</v>
      </c>
      <c r="AT227" s="160" t="s">
        <v>161</v>
      </c>
      <c r="AU227" s="160" t="s">
        <v>82</v>
      </c>
      <c r="AY227" s="14" t="s">
        <v>158</v>
      </c>
      <c r="BE227" s="161">
        <f t="shared" si="28"/>
        <v>0</v>
      </c>
      <c r="BF227" s="161">
        <f t="shared" si="29"/>
        <v>0</v>
      </c>
      <c r="BG227" s="161">
        <f t="shared" si="30"/>
        <v>0</v>
      </c>
      <c r="BH227" s="161">
        <f t="shared" si="31"/>
        <v>0</v>
      </c>
      <c r="BI227" s="161">
        <f t="shared" si="32"/>
        <v>0</v>
      </c>
      <c r="BJ227" s="14" t="s">
        <v>166</v>
      </c>
      <c r="BK227" s="161">
        <f t="shared" si="33"/>
        <v>0</v>
      </c>
      <c r="BL227" s="14" t="s">
        <v>1098</v>
      </c>
      <c r="BM227" s="160" t="s">
        <v>549</v>
      </c>
    </row>
    <row r="228" spans="1:65" s="2" customFormat="1" ht="16.5" customHeight="1">
      <c r="A228" s="29"/>
      <c r="B228" s="147"/>
      <c r="C228" s="231" t="s">
        <v>361</v>
      </c>
      <c r="D228" s="231" t="s">
        <v>193</v>
      </c>
      <c r="E228" s="232" t="s">
        <v>1141</v>
      </c>
      <c r="F228" s="233" t="s">
        <v>1142</v>
      </c>
      <c r="G228" s="234" t="s">
        <v>288</v>
      </c>
      <c r="H228" s="235">
        <v>69</v>
      </c>
      <c r="I228" s="167"/>
      <c r="J228" s="168">
        <f t="shared" si="24"/>
        <v>0</v>
      </c>
      <c r="K228" s="169"/>
      <c r="L228" s="170"/>
      <c r="M228" s="171" t="s">
        <v>1</v>
      </c>
      <c r="N228" s="172" t="s">
        <v>40</v>
      </c>
      <c r="O228" s="58"/>
      <c r="P228" s="158">
        <f t="shared" si="25"/>
        <v>0</v>
      </c>
      <c r="Q228" s="158">
        <v>2.7999999999999998E-4</v>
      </c>
      <c r="R228" s="158">
        <f t="shared" si="26"/>
        <v>1.9319999999999997E-2</v>
      </c>
      <c r="S228" s="158">
        <v>0</v>
      </c>
      <c r="T228" s="159">
        <f t="shared" si="27"/>
        <v>0</v>
      </c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R228" s="160" t="s">
        <v>1098</v>
      </c>
      <c r="AT228" s="160" t="s">
        <v>193</v>
      </c>
      <c r="AU228" s="160" t="s">
        <v>82</v>
      </c>
      <c r="AY228" s="14" t="s">
        <v>158</v>
      </c>
      <c r="BE228" s="161">
        <f t="shared" si="28"/>
        <v>0</v>
      </c>
      <c r="BF228" s="161">
        <f t="shared" si="29"/>
        <v>0</v>
      </c>
      <c r="BG228" s="161">
        <f t="shared" si="30"/>
        <v>0</v>
      </c>
      <c r="BH228" s="161">
        <f t="shared" si="31"/>
        <v>0</v>
      </c>
      <c r="BI228" s="161">
        <f t="shared" si="32"/>
        <v>0</v>
      </c>
      <c r="BJ228" s="14" t="s">
        <v>166</v>
      </c>
      <c r="BK228" s="161">
        <f t="shared" si="33"/>
        <v>0</v>
      </c>
      <c r="BL228" s="14" t="s">
        <v>1098</v>
      </c>
      <c r="BM228" s="160" t="s">
        <v>552</v>
      </c>
    </row>
    <row r="229" spans="1:65" s="2" customFormat="1" ht="24.2" customHeight="1">
      <c r="A229" s="29"/>
      <c r="B229" s="147"/>
      <c r="C229" s="226" t="s">
        <v>553</v>
      </c>
      <c r="D229" s="226" t="s">
        <v>161</v>
      </c>
      <c r="E229" s="227" t="s">
        <v>1143</v>
      </c>
      <c r="F229" s="228" t="s">
        <v>1144</v>
      </c>
      <c r="G229" s="229" t="s">
        <v>288</v>
      </c>
      <c r="H229" s="230">
        <v>32</v>
      </c>
      <c r="I229" s="153"/>
      <c r="J229" s="154">
        <f t="shared" si="24"/>
        <v>0</v>
      </c>
      <c r="K229" s="155"/>
      <c r="L229" s="30"/>
      <c r="M229" s="156" t="s">
        <v>1</v>
      </c>
      <c r="N229" s="157" t="s">
        <v>40</v>
      </c>
      <c r="O229" s="58"/>
      <c r="P229" s="158">
        <f t="shared" si="25"/>
        <v>0</v>
      </c>
      <c r="Q229" s="158">
        <v>0</v>
      </c>
      <c r="R229" s="158">
        <f t="shared" si="26"/>
        <v>0</v>
      </c>
      <c r="S229" s="158">
        <v>0</v>
      </c>
      <c r="T229" s="159">
        <f t="shared" si="27"/>
        <v>0</v>
      </c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R229" s="160" t="s">
        <v>1098</v>
      </c>
      <c r="AT229" s="160" t="s">
        <v>161</v>
      </c>
      <c r="AU229" s="160" t="s">
        <v>82</v>
      </c>
      <c r="AY229" s="14" t="s">
        <v>158</v>
      </c>
      <c r="BE229" s="161">
        <f t="shared" si="28"/>
        <v>0</v>
      </c>
      <c r="BF229" s="161">
        <f t="shared" si="29"/>
        <v>0</v>
      </c>
      <c r="BG229" s="161">
        <f t="shared" si="30"/>
        <v>0</v>
      </c>
      <c r="BH229" s="161">
        <f t="shared" si="31"/>
        <v>0</v>
      </c>
      <c r="BI229" s="161">
        <f t="shared" si="32"/>
        <v>0</v>
      </c>
      <c r="BJ229" s="14" t="s">
        <v>166</v>
      </c>
      <c r="BK229" s="161">
        <f t="shared" si="33"/>
        <v>0</v>
      </c>
      <c r="BL229" s="14" t="s">
        <v>1098</v>
      </c>
      <c r="BM229" s="160" t="s">
        <v>556</v>
      </c>
    </row>
    <row r="230" spans="1:65" s="2" customFormat="1" ht="24.2" customHeight="1">
      <c r="A230" s="29"/>
      <c r="B230" s="147"/>
      <c r="C230" s="231" t="s">
        <v>364</v>
      </c>
      <c r="D230" s="231" t="s">
        <v>193</v>
      </c>
      <c r="E230" s="232" t="s">
        <v>1145</v>
      </c>
      <c r="F230" s="233" t="s">
        <v>1146</v>
      </c>
      <c r="G230" s="234" t="s">
        <v>288</v>
      </c>
      <c r="H230" s="235">
        <v>32</v>
      </c>
      <c r="I230" s="167"/>
      <c r="J230" s="168">
        <f t="shared" si="24"/>
        <v>0</v>
      </c>
      <c r="K230" s="169"/>
      <c r="L230" s="170"/>
      <c r="M230" s="171" t="s">
        <v>1</v>
      </c>
      <c r="N230" s="172" t="s">
        <v>40</v>
      </c>
      <c r="O230" s="58"/>
      <c r="P230" s="158">
        <f t="shared" si="25"/>
        <v>0</v>
      </c>
      <c r="Q230" s="158">
        <v>2.4000000000000001E-4</v>
      </c>
      <c r="R230" s="158">
        <f t="shared" si="26"/>
        <v>7.6800000000000002E-3</v>
      </c>
      <c r="S230" s="158">
        <v>0</v>
      </c>
      <c r="T230" s="159">
        <f t="shared" si="27"/>
        <v>0</v>
      </c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R230" s="160" t="s">
        <v>1098</v>
      </c>
      <c r="AT230" s="160" t="s">
        <v>193</v>
      </c>
      <c r="AU230" s="160" t="s">
        <v>82</v>
      </c>
      <c r="AY230" s="14" t="s">
        <v>158</v>
      </c>
      <c r="BE230" s="161">
        <f t="shared" si="28"/>
        <v>0</v>
      </c>
      <c r="BF230" s="161">
        <f t="shared" si="29"/>
        <v>0</v>
      </c>
      <c r="BG230" s="161">
        <f t="shared" si="30"/>
        <v>0</v>
      </c>
      <c r="BH230" s="161">
        <f t="shared" si="31"/>
        <v>0</v>
      </c>
      <c r="BI230" s="161">
        <f t="shared" si="32"/>
        <v>0</v>
      </c>
      <c r="BJ230" s="14" t="s">
        <v>166</v>
      </c>
      <c r="BK230" s="161">
        <f t="shared" si="33"/>
        <v>0</v>
      </c>
      <c r="BL230" s="14" t="s">
        <v>1098</v>
      </c>
      <c r="BM230" s="160" t="s">
        <v>559</v>
      </c>
    </row>
    <row r="231" spans="1:65" s="2" customFormat="1" ht="37.9" customHeight="1">
      <c r="A231" s="29"/>
      <c r="B231" s="147"/>
      <c r="C231" s="226" t="s">
        <v>560</v>
      </c>
      <c r="D231" s="226" t="s">
        <v>161</v>
      </c>
      <c r="E231" s="227" t="s">
        <v>1147</v>
      </c>
      <c r="F231" s="228" t="s">
        <v>1148</v>
      </c>
      <c r="G231" s="229" t="s">
        <v>171</v>
      </c>
      <c r="H231" s="230">
        <v>1</v>
      </c>
      <c r="I231" s="153"/>
      <c r="J231" s="154">
        <f t="shared" si="24"/>
        <v>0</v>
      </c>
      <c r="K231" s="155"/>
      <c r="L231" s="30"/>
      <c r="M231" s="156" t="s">
        <v>1</v>
      </c>
      <c r="N231" s="157" t="s">
        <v>40</v>
      </c>
      <c r="O231" s="58"/>
      <c r="P231" s="158">
        <f t="shared" si="25"/>
        <v>0</v>
      </c>
      <c r="Q231" s="158">
        <v>0</v>
      </c>
      <c r="R231" s="158">
        <f t="shared" si="26"/>
        <v>0</v>
      </c>
      <c r="S231" s="158">
        <v>0</v>
      </c>
      <c r="T231" s="159">
        <f t="shared" si="27"/>
        <v>0</v>
      </c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R231" s="160" t="s">
        <v>1098</v>
      </c>
      <c r="AT231" s="160" t="s">
        <v>161</v>
      </c>
      <c r="AU231" s="160" t="s">
        <v>82</v>
      </c>
      <c r="AY231" s="14" t="s">
        <v>158</v>
      </c>
      <c r="BE231" s="161">
        <f t="shared" si="28"/>
        <v>0</v>
      </c>
      <c r="BF231" s="161">
        <f t="shared" si="29"/>
        <v>0</v>
      </c>
      <c r="BG231" s="161">
        <f t="shared" si="30"/>
        <v>0</v>
      </c>
      <c r="BH231" s="161">
        <f t="shared" si="31"/>
        <v>0</v>
      </c>
      <c r="BI231" s="161">
        <f t="shared" si="32"/>
        <v>0</v>
      </c>
      <c r="BJ231" s="14" t="s">
        <v>166</v>
      </c>
      <c r="BK231" s="161">
        <f t="shared" si="33"/>
        <v>0</v>
      </c>
      <c r="BL231" s="14" t="s">
        <v>1098</v>
      </c>
      <c r="BM231" s="160" t="s">
        <v>563</v>
      </c>
    </row>
    <row r="232" spans="1:65" s="2" customFormat="1" ht="16.5" customHeight="1">
      <c r="A232" s="29"/>
      <c r="B232" s="147"/>
      <c r="C232" s="231" t="s">
        <v>368</v>
      </c>
      <c r="D232" s="231" t="s">
        <v>193</v>
      </c>
      <c r="E232" s="232" t="s">
        <v>1149</v>
      </c>
      <c r="F232" s="233" t="s">
        <v>1150</v>
      </c>
      <c r="G232" s="234" t="s">
        <v>1151</v>
      </c>
      <c r="H232" s="235">
        <v>1</v>
      </c>
      <c r="I232" s="167"/>
      <c r="J232" s="168">
        <f t="shared" si="24"/>
        <v>0</v>
      </c>
      <c r="K232" s="169"/>
      <c r="L232" s="170"/>
      <c r="M232" s="171" t="s">
        <v>1</v>
      </c>
      <c r="N232" s="172" t="s">
        <v>40</v>
      </c>
      <c r="O232" s="58"/>
      <c r="P232" s="158">
        <f t="shared" si="25"/>
        <v>0</v>
      </c>
      <c r="Q232" s="158">
        <v>9.0000000000000006E-5</v>
      </c>
      <c r="R232" s="158">
        <f t="shared" si="26"/>
        <v>9.0000000000000006E-5</v>
      </c>
      <c r="S232" s="158">
        <v>0</v>
      </c>
      <c r="T232" s="159">
        <f t="shared" si="27"/>
        <v>0</v>
      </c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R232" s="160" t="s">
        <v>1098</v>
      </c>
      <c r="AT232" s="160" t="s">
        <v>193</v>
      </c>
      <c r="AU232" s="160" t="s">
        <v>82</v>
      </c>
      <c r="AY232" s="14" t="s">
        <v>158</v>
      </c>
      <c r="BE232" s="161">
        <f t="shared" si="28"/>
        <v>0</v>
      </c>
      <c r="BF232" s="161">
        <f t="shared" si="29"/>
        <v>0</v>
      </c>
      <c r="BG232" s="161">
        <f t="shared" si="30"/>
        <v>0</v>
      </c>
      <c r="BH232" s="161">
        <f t="shared" si="31"/>
        <v>0</v>
      </c>
      <c r="BI232" s="161">
        <f t="shared" si="32"/>
        <v>0</v>
      </c>
      <c r="BJ232" s="14" t="s">
        <v>166</v>
      </c>
      <c r="BK232" s="161">
        <f t="shared" si="33"/>
        <v>0</v>
      </c>
      <c r="BL232" s="14" t="s">
        <v>1098</v>
      </c>
      <c r="BM232" s="160" t="s">
        <v>566</v>
      </c>
    </row>
    <row r="233" spans="1:65" s="2" customFormat="1" ht="16.5" customHeight="1">
      <c r="A233" s="29"/>
      <c r="B233" s="147"/>
      <c r="C233" s="231" t="s">
        <v>567</v>
      </c>
      <c r="D233" s="231" t="s">
        <v>193</v>
      </c>
      <c r="E233" s="232" t="s">
        <v>1152</v>
      </c>
      <c r="F233" s="233" t="s">
        <v>1153</v>
      </c>
      <c r="G233" s="234" t="s">
        <v>171</v>
      </c>
      <c r="H233" s="235">
        <v>1</v>
      </c>
      <c r="I233" s="167"/>
      <c r="J233" s="168">
        <f t="shared" si="24"/>
        <v>0</v>
      </c>
      <c r="K233" s="169"/>
      <c r="L233" s="170"/>
      <c r="M233" s="171" t="s">
        <v>1</v>
      </c>
      <c r="N233" s="172" t="s">
        <v>40</v>
      </c>
      <c r="O233" s="58"/>
      <c r="P233" s="158">
        <f t="shared" si="25"/>
        <v>0</v>
      </c>
      <c r="Q233" s="158">
        <v>9.0000000000000006E-5</v>
      </c>
      <c r="R233" s="158">
        <f t="shared" si="26"/>
        <v>9.0000000000000006E-5</v>
      </c>
      <c r="S233" s="158">
        <v>0</v>
      </c>
      <c r="T233" s="159">
        <f t="shared" si="27"/>
        <v>0</v>
      </c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R233" s="160" t="s">
        <v>1098</v>
      </c>
      <c r="AT233" s="160" t="s">
        <v>193</v>
      </c>
      <c r="AU233" s="160" t="s">
        <v>82</v>
      </c>
      <c r="AY233" s="14" t="s">
        <v>158</v>
      </c>
      <c r="BE233" s="161">
        <f t="shared" si="28"/>
        <v>0</v>
      </c>
      <c r="BF233" s="161">
        <f t="shared" si="29"/>
        <v>0</v>
      </c>
      <c r="BG233" s="161">
        <f t="shared" si="30"/>
        <v>0</v>
      </c>
      <c r="BH233" s="161">
        <f t="shared" si="31"/>
        <v>0</v>
      </c>
      <c r="BI233" s="161">
        <f t="shared" si="32"/>
        <v>0</v>
      </c>
      <c r="BJ233" s="14" t="s">
        <v>166</v>
      </c>
      <c r="BK233" s="161">
        <f t="shared" si="33"/>
        <v>0</v>
      </c>
      <c r="BL233" s="14" t="s">
        <v>1098</v>
      </c>
      <c r="BM233" s="160" t="s">
        <v>570</v>
      </c>
    </row>
    <row r="234" spans="1:65" s="2" customFormat="1" ht="24.2" customHeight="1">
      <c r="A234" s="29"/>
      <c r="B234" s="147"/>
      <c r="C234" s="226" t="s">
        <v>371</v>
      </c>
      <c r="D234" s="226" t="s">
        <v>161</v>
      </c>
      <c r="E234" s="227" t="s">
        <v>1085</v>
      </c>
      <c r="F234" s="228" t="s">
        <v>1086</v>
      </c>
      <c r="G234" s="229" t="s">
        <v>288</v>
      </c>
      <c r="H234" s="230">
        <v>55</v>
      </c>
      <c r="I234" s="153"/>
      <c r="J234" s="154">
        <f t="shared" si="24"/>
        <v>0</v>
      </c>
      <c r="K234" s="155"/>
      <c r="L234" s="30"/>
      <c r="M234" s="156" t="s">
        <v>1</v>
      </c>
      <c r="N234" s="157" t="s">
        <v>40</v>
      </c>
      <c r="O234" s="58"/>
      <c r="P234" s="158">
        <f t="shared" si="25"/>
        <v>0</v>
      </c>
      <c r="Q234" s="158">
        <v>0</v>
      </c>
      <c r="R234" s="158">
        <f t="shared" si="26"/>
        <v>0</v>
      </c>
      <c r="S234" s="158">
        <v>0</v>
      </c>
      <c r="T234" s="159">
        <f t="shared" si="27"/>
        <v>0</v>
      </c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R234" s="160" t="s">
        <v>1098</v>
      </c>
      <c r="AT234" s="160" t="s">
        <v>161</v>
      </c>
      <c r="AU234" s="160" t="s">
        <v>82</v>
      </c>
      <c r="AY234" s="14" t="s">
        <v>158</v>
      </c>
      <c r="BE234" s="161">
        <f t="shared" si="28"/>
        <v>0</v>
      </c>
      <c r="BF234" s="161">
        <f t="shared" si="29"/>
        <v>0</v>
      </c>
      <c r="BG234" s="161">
        <f t="shared" si="30"/>
        <v>0</v>
      </c>
      <c r="BH234" s="161">
        <f t="shared" si="31"/>
        <v>0</v>
      </c>
      <c r="BI234" s="161">
        <f t="shared" si="32"/>
        <v>0</v>
      </c>
      <c r="BJ234" s="14" t="s">
        <v>166</v>
      </c>
      <c r="BK234" s="161">
        <f t="shared" si="33"/>
        <v>0</v>
      </c>
      <c r="BL234" s="14" t="s">
        <v>1098</v>
      </c>
      <c r="BM234" s="160" t="s">
        <v>573</v>
      </c>
    </row>
    <row r="235" spans="1:65" s="2" customFormat="1" ht="24.2" customHeight="1">
      <c r="A235" s="29"/>
      <c r="B235" s="147"/>
      <c r="C235" s="231" t="s">
        <v>574</v>
      </c>
      <c r="D235" s="231" t="s">
        <v>193</v>
      </c>
      <c r="E235" s="232" t="s">
        <v>1154</v>
      </c>
      <c r="F235" s="233" t="s">
        <v>1155</v>
      </c>
      <c r="G235" s="234" t="s">
        <v>288</v>
      </c>
      <c r="H235" s="235">
        <v>55</v>
      </c>
      <c r="I235" s="167"/>
      <c r="J235" s="168">
        <f t="shared" si="24"/>
        <v>0</v>
      </c>
      <c r="K235" s="169"/>
      <c r="L235" s="170"/>
      <c r="M235" s="171" t="s">
        <v>1</v>
      </c>
      <c r="N235" s="172" t="s">
        <v>40</v>
      </c>
      <c r="O235" s="58"/>
      <c r="P235" s="158">
        <f t="shared" si="25"/>
        <v>0</v>
      </c>
      <c r="Q235" s="158">
        <v>4.0000000000000003E-5</v>
      </c>
      <c r="R235" s="158">
        <f t="shared" si="26"/>
        <v>2.2000000000000001E-3</v>
      </c>
      <c r="S235" s="158">
        <v>0</v>
      </c>
      <c r="T235" s="159">
        <f t="shared" si="27"/>
        <v>0</v>
      </c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R235" s="160" t="s">
        <v>1098</v>
      </c>
      <c r="AT235" s="160" t="s">
        <v>193</v>
      </c>
      <c r="AU235" s="160" t="s">
        <v>82</v>
      </c>
      <c r="AY235" s="14" t="s">
        <v>158</v>
      </c>
      <c r="BE235" s="161">
        <f t="shared" si="28"/>
        <v>0</v>
      </c>
      <c r="BF235" s="161">
        <f t="shared" si="29"/>
        <v>0</v>
      </c>
      <c r="BG235" s="161">
        <f t="shared" si="30"/>
        <v>0</v>
      </c>
      <c r="BH235" s="161">
        <f t="shared" si="31"/>
        <v>0</v>
      </c>
      <c r="BI235" s="161">
        <f t="shared" si="32"/>
        <v>0</v>
      </c>
      <c r="BJ235" s="14" t="s">
        <v>166</v>
      </c>
      <c r="BK235" s="161">
        <f t="shared" si="33"/>
        <v>0</v>
      </c>
      <c r="BL235" s="14" t="s">
        <v>1098</v>
      </c>
      <c r="BM235" s="160" t="s">
        <v>577</v>
      </c>
    </row>
    <row r="236" spans="1:65" s="2" customFormat="1" ht="24.2" customHeight="1">
      <c r="A236" s="29"/>
      <c r="B236" s="147"/>
      <c r="C236" s="226" t="s">
        <v>375</v>
      </c>
      <c r="D236" s="226" t="s">
        <v>161</v>
      </c>
      <c r="E236" s="227" t="s">
        <v>1156</v>
      </c>
      <c r="F236" s="228" t="s">
        <v>1157</v>
      </c>
      <c r="G236" s="229" t="s">
        <v>1158</v>
      </c>
      <c r="H236" s="230">
        <v>0.18</v>
      </c>
      <c r="I236" s="153"/>
      <c r="J236" s="154">
        <f t="shared" si="24"/>
        <v>0</v>
      </c>
      <c r="K236" s="155"/>
      <c r="L236" s="30"/>
      <c r="M236" s="156" t="s">
        <v>1</v>
      </c>
      <c r="N236" s="157" t="s">
        <v>40</v>
      </c>
      <c r="O236" s="58"/>
      <c r="P236" s="158">
        <f t="shared" si="25"/>
        <v>0</v>
      </c>
      <c r="Q236" s="158">
        <v>0</v>
      </c>
      <c r="R236" s="158">
        <f t="shared" si="26"/>
        <v>0</v>
      </c>
      <c r="S236" s="158">
        <v>0</v>
      </c>
      <c r="T236" s="159">
        <f t="shared" si="27"/>
        <v>0</v>
      </c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R236" s="160" t="s">
        <v>1098</v>
      </c>
      <c r="AT236" s="160" t="s">
        <v>161</v>
      </c>
      <c r="AU236" s="160" t="s">
        <v>82</v>
      </c>
      <c r="AY236" s="14" t="s">
        <v>158</v>
      </c>
      <c r="BE236" s="161">
        <f t="shared" si="28"/>
        <v>0</v>
      </c>
      <c r="BF236" s="161">
        <f t="shared" si="29"/>
        <v>0</v>
      </c>
      <c r="BG236" s="161">
        <f t="shared" si="30"/>
        <v>0</v>
      </c>
      <c r="BH236" s="161">
        <f t="shared" si="31"/>
        <v>0</v>
      </c>
      <c r="BI236" s="161">
        <f t="shared" si="32"/>
        <v>0</v>
      </c>
      <c r="BJ236" s="14" t="s">
        <v>166</v>
      </c>
      <c r="BK236" s="161">
        <f t="shared" si="33"/>
        <v>0</v>
      </c>
      <c r="BL236" s="14" t="s">
        <v>1098</v>
      </c>
      <c r="BM236" s="160" t="s">
        <v>582</v>
      </c>
    </row>
    <row r="237" spans="1:65" s="2" customFormat="1" ht="24.2" customHeight="1">
      <c r="A237" s="29"/>
      <c r="B237" s="147"/>
      <c r="C237" s="226" t="s">
        <v>583</v>
      </c>
      <c r="D237" s="226" t="s">
        <v>161</v>
      </c>
      <c r="E237" s="227" t="s">
        <v>1159</v>
      </c>
      <c r="F237" s="228" t="s">
        <v>1160</v>
      </c>
      <c r="G237" s="229" t="s">
        <v>288</v>
      </c>
      <c r="H237" s="230">
        <v>18</v>
      </c>
      <c r="I237" s="153"/>
      <c r="J237" s="154">
        <f t="shared" si="24"/>
        <v>0</v>
      </c>
      <c r="K237" s="155"/>
      <c r="L237" s="30"/>
      <c r="M237" s="156" t="s">
        <v>1</v>
      </c>
      <c r="N237" s="157" t="s">
        <v>40</v>
      </c>
      <c r="O237" s="58"/>
      <c r="P237" s="158">
        <f t="shared" si="25"/>
        <v>0</v>
      </c>
      <c r="Q237" s="158">
        <v>0</v>
      </c>
      <c r="R237" s="158">
        <f t="shared" si="26"/>
        <v>0</v>
      </c>
      <c r="S237" s="158">
        <v>0</v>
      </c>
      <c r="T237" s="159">
        <f t="shared" si="27"/>
        <v>0</v>
      </c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R237" s="160" t="s">
        <v>1098</v>
      </c>
      <c r="AT237" s="160" t="s">
        <v>161</v>
      </c>
      <c r="AU237" s="160" t="s">
        <v>82</v>
      </c>
      <c r="AY237" s="14" t="s">
        <v>158</v>
      </c>
      <c r="BE237" s="161">
        <f t="shared" si="28"/>
        <v>0</v>
      </c>
      <c r="BF237" s="161">
        <f t="shared" si="29"/>
        <v>0</v>
      </c>
      <c r="BG237" s="161">
        <f t="shared" si="30"/>
        <v>0</v>
      </c>
      <c r="BH237" s="161">
        <f t="shared" si="31"/>
        <v>0</v>
      </c>
      <c r="BI237" s="161">
        <f t="shared" si="32"/>
        <v>0</v>
      </c>
      <c r="BJ237" s="14" t="s">
        <v>166</v>
      </c>
      <c r="BK237" s="161">
        <f t="shared" si="33"/>
        <v>0</v>
      </c>
      <c r="BL237" s="14" t="s">
        <v>1098</v>
      </c>
      <c r="BM237" s="160" t="s">
        <v>586</v>
      </c>
    </row>
    <row r="238" spans="1:65" s="2" customFormat="1" ht="33" customHeight="1">
      <c r="A238" s="29"/>
      <c r="B238" s="147"/>
      <c r="C238" s="226" t="s">
        <v>378</v>
      </c>
      <c r="D238" s="226" t="s">
        <v>161</v>
      </c>
      <c r="E238" s="227" t="s">
        <v>1161</v>
      </c>
      <c r="F238" s="228" t="s">
        <v>1162</v>
      </c>
      <c r="G238" s="229" t="s">
        <v>288</v>
      </c>
      <c r="H238" s="230">
        <v>18</v>
      </c>
      <c r="I238" s="153"/>
      <c r="J238" s="154">
        <f t="shared" si="24"/>
        <v>0</v>
      </c>
      <c r="K238" s="155"/>
      <c r="L238" s="30"/>
      <c r="M238" s="173" t="s">
        <v>1</v>
      </c>
      <c r="N238" s="174" t="s">
        <v>40</v>
      </c>
      <c r="O238" s="175"/>
      <c r="P238" s="176">
        <f t="shared" si="25"/>
        <v>0</v>
      </c>
      <c r="Q238" s="176">
        <v>0</v>
      </c>
      <c r="R238" s="176">
        <f t="shared" si="26"/>
        <v>0</v>
      </c>
      <c r="S238" s="176">
        <v>0</v>
      </c>
      <c r="T238" s="177">
        <f t="shared" si="27"/>
        <v>0</v>
      </c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R238" s="160" t="s">
        <v>1098</v>
      </c>
      <c r="AT238" s="160" t="s">
        <v>161</v>
      </c>
      <c r="AU238" s="160" t="s">
        <v>82</v>
      </c>
      <c r="AY238" s="14" t="s">
        <v>158</v>
      </c>
      <c r="BE238" s="161">
        <f t="shared" si="28"/>
        <v>0</v>
      </c>
      <c r="BF238" s="161">
        <f t="shared" si="29"/>
        <v>0</v>
      </c>
      <c r="BG238" s="161">
        <f t="shared" si="30"/>
        <v>0</v>
      </c>
      <c r="BH238" s="161">
        <f t="shared" si="31"/>
        <v>0</v>
      </c>
      <c r="BI238" s="161">
        <f t="shared" si="32"/>
        <v>0</v>
      </c>
      <c r="BJ238" s="14" t="s">
        <v>166</v>
      </c>
      <c r="BK238" s="161">
        <f t="shared" si="33"/>
        <v>0</v>
      </c>
      <c r="BL238" s="14" t="s">
        <v>1098</v>
      </c>
      <c r="BM238" s="160" t="s">
        <v>589</v>
      </c>
    </row>
    <row r="239" spans="1:65" s="2" customFormat="1" ht="6.95" customHeight="1">
      <c r="A239" s="29"/>
      <c r="B239" s="47"/>
      <c r="C239" s="48"/>
      <c r="D239" s="48"/>
      <c r="E239" s="48"/>
      <c r="F239" s="48"/>
      <c r="G239" s="48"/>
      <c r="H239" s="48"/>
      <c r="I239" s="48"/>
      <c r="J239" s="48"/>
      <c r="K239" s="48"/>
      <c r="L239" s="30"/>
      <c r="M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</row>
  </sheetData>
  <autoFilter ref="C120:K238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3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4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4" t="s">
        <v>93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115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3" t="str">
        <f>'Rekapitulácia stavby'!K6</f>
        <v>Rekonštrukcia objektu Biovetská 36, Nitra - 1.etapa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116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7" t="s">
        <v>1163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84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14. 12. 2022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3"/>
      <c r="G18" s="213"/>
      <c r="H18" s="213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ROUND(J123,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ROUND((SUM(BE123:BE172)),  2)</f>
        <v>0</v>
      </c>
      <c r="G33" s="100"/>
      <c r="H33" s="100"/>
      <c r="I33" s="101">
        <v>0.2</v>
      </c>
      <c r="J33" s="99">
        <f>ROUND(((SUM(BE123:BE172))*I33),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ROUND((SUM(BF123:BF172)),  2)</f>
        <v>0</v>
      </c>
      <c r="G34" s="100"/>
      <c r="H34" s="100"/>
      <c r="I34" s="101">
        <v>0.2</v>
      </c>
      <c r="J34" s="99">
        <f>ROUND(((SUM(BF123:BF172))*I34),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ROUND((SUM(BG123:BG172)),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ROUND((SUM(BH123:BH172)),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ROUND((SUM(BI123:BI172)),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118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Rekonštrukcia objektu Biovetská 36, Nitra - 1.etapa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116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7" t="str">
        <f>E9</f>
        <v xml:space="preserve">04 - SO 01 Ústredné vykurovanie 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Biovetská </v>
      </c>
      <c r="G89" s="29"/>
      <c r="H89" s="29"/>
      <c r="I89" s="24" t="s">
        <v>20</v>
      </c>
      <c r="J89" s="55" t="str">
        <f>IF(J12="","",J12)</f>
        <v>14. 12. 2022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SOAR - ING. BÁRTA JIŘÍ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SOAR - ING. BÁRTA JIŘÍ               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119</v>
      </c>
      <c r="D94" s="104"/>
      <c r="E94" s="104"/>
      <c r="F94" s="104"/>
      <c r="G94" s="104"/>
      <c r="H94" s="104"/>
      <c r="I94" s="104"/>
      <c r="J94" s="113" t="s">
        <v>120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121</v>
      </c>
      <c r="D96" s="29"/>
      <c r="E96" s="29"/>
      <c r="F96" s="29"/>
      <c r="G96" s="29"/>
      <c r="H96" s="29"/>
      <c r="I96" s="29"/>
      <c r="J96" s="71">
        <f>J123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122</v>
      </c>
    </row>
    <row r="97" spans="1:31" s="9" customFormat="1" ht="24.95" hidden="1" customHeight="1">
      <c r="B97" s="115"/>
      <c r="D97" s="116" t="s">
        <v>870</v>
      </c>
      <c r="E97" s="117"/>
      <c r="F97" s="117"/>
      <c r="G97" s="117"/>
      <c r="H97" s="117"/>
      <c r="I97" s="117"/>
      <c r="J97" s="118">
        <f>J124</f>
        <v>0</v>
      </c>
      <c r="L97" s="115"/>
    </row>
    <row r="98" spans="1:31" s="10" customFormat="1" ht="19.899999999999999" hidden="1" customHeight="1">
      <c r="B98" s="119"/>
      <c r="D98" s="120" t="s">
        <v>130</v>
      </c>
      <c r="E98" s="121"/>
      <c r="F98" s="121"/>
      <c r="G98" s="121"/>
      <c r="H98" s="121"/>
      <c r="I98" s="121"/>
      <c r="J98" s="122">
        <f>J125</f>
        <v>0</v>
      </c>
      <c r="L98" s="119"/>
    </row>
    <row r="99" spans="1:31" s="10" customFormat="1" ht="19.899999999999999" hidden="1" customHeight="1">
      <c r="B99" s="119"/>
      <c r="D99" s="120" t="s">
        <v>1164</v>
      </c>
      <c r="E99" s="121"/>
      <c r="F99" s="121"/>
      <c r="G99" s="121"/>
      <c r="H99" s="121"/>
      <c r="I99" s="121"/>
      <c r="J99" s="122">
        <f>J129</f>
        <v>0</v>
      </c>
      <c r="L99" s="119"/>
    </row>
    <row r="100" spans="1:31" s="10" customFormat="1" ht="19.899999999999999" hidden="1" customHeight="1">
      <c r="B100" s="119"/>
      <c r="D100" s="120" t="s">
        <v>1165</v>
      </c>
      <c r="E100" s="121"/>
      <c r="F100" s="121"/>
      <c r="G100" s="121"/>
      <c r="H100" s="121"/>
      <c r="I100" s="121"/>
      <c r="J100" s="122">
        <f>J133</f>
        <v>0</v>
      </c>
      <c r="L100" s="119"/>
    </row>
    <row r="101" spans="1:31" s="10" customFormat="1" ht="19.899999999999999" hidden="1" customHeight="1">
      <c r="B101" s="119"/>
      <c r="D101" s="120" t="s">
        <v>1166</v>
      </c>
      <c r="E101" s="121"/>
      <c r="F101" s="121"/>
      <c r="G101" s="121"/>
      <c r="H101" s="121"/>
      <c r="I101" s="121"/>
      <c r="J101" s="122">
        <f>J137</f>
        <v>0</v>
      </c>
      <c r="L101" s="119"/>
    </row>
    <row r="102" spans="1:31" s="10" customFormat="1" ht="19.899999999999999" hidden="1" customHeight="1">
      <c r="B102" s="119"/>
      <c r="D102" s="120" t="s">
        <v>1167</v>
      </c>
      <c r="E102" s="121"/>
      <c r="F102" s="121"/>
      <c r="G102" s="121"/>
      <c r="H102" s="121"/>
      <c r="I102" s="121"/>
      <c r="J102" s="122">
        <f>J145</f>
        <v>0</v>
      </c>
      <c r="L102" s="119"/>
    </row>
    <row r="103" spans="1:31" s="10" customFormat="1" ht="19.899999999999999" hidden="1" customHeight="1">
      <c r="B103" s="119"/>
      <c r="D103" s="120" t="s">
        <v>1168</v>
      </c>
      <c r="E103" s="121"/>
      <c r="F103" s="121"/>
      <c r="G103" s="121"/>
      <c r="H103" s="121"/>
      <c r="I103" s="121"/>
      <c r="J103" s="122">
        <f>J158</f>
        <v>0</v>
      </c>
      <c r="L103" s="119"/>
    </row>
    <row r="104" spans="1:31" s="2" customFormat="1" ht="21.75" hidden="1" customHeight="1">
      <c r="A104" s="29"/>
      <c r="B104" s="30"/>
      <c r="C104" s="29"/>
      <c r="D104" s="29"/>
      <c r="E104" s="29"/>
      <c r="F104" s="29"/>
      <c r="G104" s="29"/>
      <c r="H104" s="29"/>
      <c r="I104" s="29"/>
      <c r="J104" s="29"/>
      <c r="K104" s="29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6.95" hidden="1" customHeight="1">
      <c r="A105" s="29"/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hidden="1"/>
    <row r="107" spans="1:31" hidden="1"/>
    <row r="108" spans="1:31" hidden="1"/>
    <row r="109" spans="1:31" s="2" customFormat="1" ht="6.95" customHeight="1">
      <c r="A109" s="29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24.95" customHeight="1">
      <c r="A110" s="29"/>
      <c r="B110" s="30"/>
      <c r="C110" s="18" t="s">
        <v>144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6.95" customHeight="1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14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6.5" customHeight="1">
      <c r="A113" s="29"/>
      <c r="B113" s="30"/>
      <c r="C113" s="29"/>
      <c r="D113" s="29"/>
      <c r="E113" s="223" t="str">
        <f>E7</f>
        <v>Rekonštrukcia objektu Biovetská 36, Nitra - 1.etapa</v>
      </c>
      <c r="F113" s="224"/>
      <c r="G113" s="224"/>
      <c r="H113" s="224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116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207" t="str">
        <f>E9</f>
        <v xml:space="preserve">04 - SO 01 Ústredné vykurovanie </v>
      </c>
      <c r="F115" s="222"/>
      <c r="G115" s="222"/>
      <c r="H115" s="222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2" customHeight="1">
      <c r="A117" s="29"/>
      <c r="B117" s="30"/>
      <c r="C117" s="24" t="s">
        <v>18</v>
      </c>
      <c r="D117" s="29"/>
      <c r="E117" s="29"/>
      <c r="F117" s="22" t="str">
        <f>F12</f>
        <v xml:space="preserve">Biovetská </v>
      </c>
      <c r="G117" s="29"/>
      <c r="H117" s="29"/>
      <c r="I117" s="24" t="s">
        <v>20</v>
      </c>
      <c r="J117" s="55" t="str">
        <f>IF(J12="","",J12)</f>
        <v>14. 12. 2022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25.7" customHeight="1">
      <c r="A119" s="29"/>
      <c r="B119" s="30"/>
      <c r="C119" s="24" t="s">
        <v>22</v>
      </c>
      <c r="D119" s="29"/>
      <c r="E119" s="29"/>
      <c r="F119" s="22" t="str">
        <f>E15</f>
        <v>Mesto Nitra</v>
      </c>
      <c r="G119" s="29"/>
      <c r="H119" s="29"/>
      <c r="I119" s="24" t="s">
        <v>28</v>
      </c>
      <c r="J119" s="27" t="str">
        <f>E21</f>
        <v xml:space="preserve">SOAR - ING. BÁRTA JIŘÍ 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25.7" customHeight="1">
      <c r="A120" s="29"/>
      <c r="B120" s="30"/>
      <c r="C120" s="24" t="s">
        <v>26</v>
      </c>
      <c r="D120" s="29"/>
      <c r="E120" s="29"/>
      <c r="F120" s="22" t="str">
        <f>IF(E18="","",E18)</f>
        <v>Vyplň údaj</v>
      </c>
      <c r="G120" s="29"/>
      <c r="H120" s="29"/>
      <c r="I120" s="24" t="s">
        <v>31</v>
      </c>
      <c r="J120" s="27" t="str">
        <f>E24</f>
        <v xml:space="preserve">SOAR - ING. BÁRTA JIŘÍ                  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0.3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11" customFormat="1" ht="29.25" customHeight="1">
      <c r="A122" s="123"/>
      <c r="B122" s="124"/>
      <c r="C122" s="125" t="s">
        <v>145</v>
      </c>
      <c r="D122" s="126" t="s">
        <v>59</v>
      </c>
      <c r="E122" s="126" t="s">
        <v>55</v>
      </c>
      <c r="F122" s="126" t="s">
        <v>56</v>
      </c>
      <c r="G122" s="126" t="s">
        <v>146</v>
      </c>
      <c r="H122" s="126" t="s">
        <v>147</v>
      </c>
      <c r="I122" s="126" t="s">
        <v>148</v>
      </c>
      <c r="J122" s="127" t="s">
        <v>120</v>
      </c>
      <c r="K122" s="128" t="s">
        <v>149</v>
      </c>
      <c r="L122" s="129"/>
      <c r="M122" s="62" t="s">
        <v>1</v>
      </c>
      <c r="N122" s="63" t="s">
        <v>38</v>
      </c>
      <c r="O122" s="63" t="s">
        <v>150</v>
      </c>
      <c r="P122" s="63" t="s">
        <v>151</v>
      </c>
      <c r="Q122" s="63" t="s">
        <v>152</v>
      </c>
      <c r="R122" s="63" t="s">
        <v>153</v>
      </c>
      <c r="S122" s="63" t="s">
        <v>154</v>
      </c>
      <c r="T122" s="64" t="s">
        <v>155</v>
      </c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  <c r="AE122" s="123"/>
    </row>
    <row r="123" spans="1:65" s="2" customFormat="1" ht="22.9" customHeight="1">
      <c r="A123" s="29"/>
      <c r="B123" s="30"/>
      <c r="C123" s="69" t="s">
        <v>121</v>
      </c>
      <c r="D123" s="29"/>
      <c r="E123" s="29"/>
      <c r="F123" s="29"/>
      <c r="G123" s="29"/>
      <c r="H123" s="29"/>
      <c r="I123" s="29"/>
      <c r="J123" s="130">
        <f>BK123</f>
        <v>0</v>
      </c>
      <c r="K123" s="29"/>
      <c r="L123" s="30"/>
      <c r="M123" s="65"/>
      <c r="N123" s="56"/>
      <c r="O123" s="66"/>
      <c r="P123" s="131">
        <f>P124</f>
        <v>0</v>
      </c>
      <c r="Q123" s="66"/>
      <c r="R123" s="131">
        <f>R124</f>
        <v>0.84872999999999987</v>
      </c>
      <c r="S123" s="66"/>
      <c r="T123" s="132">
        <f>T124</f>
        <v>2.0760000000000001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T123" s="14" t="s">
        <v>73</v>
      </c>
      <c r="AU123" s="14" t="s">
        <v>122</v>
      </c>
      <c r="BK123" s="133">
        <f>BK124</f>
        <v>0</v>
      </c>
    </row>
    <row r="124" spans="1:65" s="12" customFormat="1" ht="25.9" customHeight="1">
      <c r="B124" s="134"/>
      <c r="D124" s="135" t="s">
        <v>73</v>
      </c>
      <c r="E124" s="136" t="s">
        <v>872</v>
      </c>
      <c r="F124" s="136" t="s">
        <v>419</v>
      </c>
      <c r="I124" s="137"/>
      <c r="J124" s="138">
        <f>BK124</f>
        <v>0</v>
      </c>
      <c r="L124" s="134"/>
      <c r="M124" s="139"/>
      <c r="N124" s="140"/>
      <c r="O124" s="140"/>
      <c r="P124" s="141">
        <f>P125+P129+P133+P137+P145+P158</f>
        <v>0</v>
      </c>
      <c r="Q124" s="140"/>
      <c r="R124" s="141">
        <f>R125+R129+R133+R137+R145+R158</f>
        <v>0.84872999999999987</v>
      </c>
      <c r="S124" s="140"/>
      <c r="T124" s="142">
        <f>T125+T129+T133+T137+T145+T158</f>
        <v>2.0760000000000001</v>
      </c>
      <c r="AR124" s="135" t="s">
        <v>82</v>
      </c>
      <c r="AT124" s="143" t="s">
        <v>73</v>
      </c>
      <c r="AU124" s="143" t="s">
        <v>74</v>
      </c>
      <c r="AY124" s="135" t="s">
        <v>158</v>
      </c>
      <c r="BK124" s="144">
        <f>BK125+BK129+BK133+BK137+BK145+BK158</f>
        <v>0</v>
      </c>
    </row>
    <row r="125" spans="1:65" s="12" customFormat="1" ht="22.9" customHeight="1">
      <c r="B125" s="134"/>
      <c r="D125" s="135" t="s">
        <v>73</v>
      </c>
      <c r="E125" s="145" t="s">
        <v>446</v>
      </c>
      <c r="F125" s="145" t="s">
        <v>447</v>
      </c>
      <c r="I125" s="137"/>
      <c r="J125" s="146">
        <f>BK125</f>
        <v>0</v>
      </c>
      <c r="L125" s="134"/>
      <c r="M125" s="139"/>
      <c r="N125" s="140"/>
      <c r="O125" s="140"/>
      <c r="P125" s="141">
        <f>SUM(P126:P128)</f>
        <v>0</v>
      </c>
      <c r="Q125" s="140"/>
      <c r="R125" s="141">
        <f>SUM(R126:R128)</f>
        <v>4.7600000000000003E-3</v>
      </c>
      <c r="S125" s="140"/>
      <c r="T125" s="142">
        <f>SUM(T126:T128)</f>
        <v>0</v>
      </c>
      <c r="AR125" s="135" t="s">
        <v>166</v>
      </c>
      <c r="AT125" s="143" t="s">
        <v>73</v>
      </c>
      <c r="AU125" s="143" t="s">
        <v>82</v>
      </c>
      <c r="AY125" s="135" t="s">
        <v>158</v>
      </c>
      <c r="BK125" s="144">
        <f>SUM(BK126:BK128)</f>
        <v>0</v>
      </c>
    </row>
    <row r="126" spans="1:65" s="2" customFormat="1" ht="21.75" customHeight="1">
      <c r="A126" s="29"/>
      <c r="B126" s="147"/>
      <c r="C126" s="148" t="s">
        <v>82</v>
      </c>
      <c r="D126" s="148" t="s">
        <v>161</v>
      </c>
      <c r="E126" s="149" t="s">
        <v>1169</v>
      </c>
      <c r="F126" s="150" t="s">
        <v>1170</v>
      </c>
      <c r="G126" s="151" t="s">
        <v>288</v>
      </c>
      <c r="H126" s="152">
        <v>238</v>
      </c>
      <c r="I126" s="153"/>
      <c r="J126" s="154">
        <f>ROUND(I126*H126,2)</f>
        <v>0</v>
      </c>
      <c r="K126" s="155"/>
      <c r="L126" s="30"/>
      <c r="M126" s="156" t="s">
        <v>1</v>
      </c>
      <c r="N126" s="157" t="s">
        <v>40</v>
      </c>
      <c r="O126" s="58"/>
      <c r="P126" s="158">
        <f>O126*H126</f>
        <v>0</v>
      </c>
      <c r="Q126" s="158">
        <v>2.0000000000000002E-5</v>
      </c>
      <c r="R126" s="158">
        <f>Q126*H126</f>
        <v>4.7600000000000003E-3</v>
      </c>
      <c r="S126" s="158">
        <v>0</v>
      </c>
      <c r="T126" s="159">
        <f>S126*H126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205</v>
      </c>
      <c r="AT126" s="160" t="s">
        <v>161</v>
      </c>
      <c r="AU126" s="160" t="s">
        <v>166</v>
      </c>
      <c r="AY126" s="14" t="s">
        <v>158</v>
      </c>
      <c r="BE126" s="161">
        <f>IF(N126="základná",J126,0)</f>
        <v>0</v>
      </c>
      <c r="BF126" s="161">
        <f>IF(N126="znížená",J126,0)</f>
        <v>0</v>
      </c>
      <c r="BG126" s="161">
        <f>IF(N126="zákl. prenesená",J126,0)</f>
        <v>0</v>
      </c>
      <c r="BH126" s="161">
        <f>IF(N126="zníž. prenesená",J126,0)</f>
        <v>0</v>
      </c>
      <c r="BI126" s="161">
        <f>IF(N126="nulová",J126,0)</f>
        <v>0</v>
      </c>
      <c r="BJ126" s="14" t="s">
        <v>166</v>
      </c>
      <c r="BK126" s="161">
        <f>ROUND(I126*H126,2)</f>
        <v>0</v>
      </c>
      <c r="BL126" s="14" t="s">
        <v>205</v>
      </c>
      <c r="BM126" s="160" t="s">
        <v>166</v>
      </c>
    </row>
    <row r="127" spans="1:65" s="2" customFormat="1" ht="16.5" customHeight="1">
      <c r="A127" s="29"/>
      <c r="B127" s="147"/>
      <c r="C127" s="162" t="s">
        <v>166</v>
      </c>
      <c r="D127" s="162" t="s">
        <v>193</v>
      </c>
      <c r="E127" s="163" t="s">
        <v>1171</v>
      </c>
      <c r="F127" s="164" t="s">
        <v>1172</v>
      </c>
      <c r="G127" s="165" t="s">
        <v>288</v>
      </c>
      <c r="H127" s="166">
        <v>238</v>
      </c>
      <c r="I127" s="167"/>
      <c r="J127" s="168">
        <f>ROUND(I127*H127,2)</f>
        <v>0</v>
      </c>
      <c r="K127" s="169"/>
      <c r="L127" s="170"/>
      <c r="M127" s="171" t="s">
        <v>1</v>
      </c>
      <c r="N127" s="172" t="s">
        <v>40</v>
      </c>
      <c r="O127" s="58"/>
      <c r="P127" s="158">
        <f>O127*H127</f>
        <v>0</v>
      </c>
      <c r="Q127" s="158">
        <v>0</v>
      </c>
      <c r="R127" s="158">
        <f>Q127*H127</f>
        <v>0</v>
      </c>
      <c r="S127" s="158">
        <v>0</v>
      </c>
      <c r="T127" s="159">
        <f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232</v>
      </c>
      <c r="AT127" s="160" t="s">
        <v>193</v>
      </c>
      <c r="AU127" s="160" t="s">
        <v>166</v>
      </c>
      <c r="AY127" s="14" t="s">
        <v>158</v>
      </c>
      <c r="BE127" s="161">
        <f>IF(N127="základná",J127,0)</f>
        <v>0</v>
      </c>
      <c r="BF127" s="161">
        <f>IF(N127="znížená",J127,0)</f>
        <v>0</v>
      </c>
      <c r="BG127" s="161">
        <f>IF(N127="zákl. prenesená",J127,0)</f>
        <v>0</v>
      </c>
      <c r="BH127" s="161">
        <f>IF(N127="zníž. prenesená",J127,0)</f>
        <v>0</v>
      </c>
      <c r="BI127" s="161">
        <f>IF(N127="nulová",J127,0)</f>
        <v>0</v>
      </c>
      <c r="BJ127" s="14" t="s">
        <v>166</v>
      </c>
      <c r="BK127" s="161">
        <f>ROUND(I127*H127,2)</f>
        <v>0</v>
      </c>
      <c r="BL127" s="14" t="s">
        <v>205</v>
      </c>
      <c r="BM127" s="160" t="s">
        <v>165</v>
      </c>
    </row>
    <row r="128" spans="1:65" s="2" customFormat="1" ht="24.2" customHeight="1">
      <c r="A128" s="29"/>
      <c r="B128" s="147"/>
      <c r="C128" s="148" t="s">
        <v>178</v>
      </c>
      <c r="D128" s="148" t="s">
        <v>161</v>
      </c>
      <c r="E128" s="149" t="s">
        <v>466</v>
      </c>
      <c r="F128" s="150" t="s">
        <v>467</v>
      </c>
      <c r="G128" s="151" t="s">
        <v>176</v>
      </c>
      <c r="H128" s="152">
        <v>5.0000000000000001E-3</v>
      </c>
      <c r="I128" s="153"/>
      <c r="J128" s="154">
        <f>ROUND(I128*H128,2)</f>
        <v>0</v>
      </c>
      <c r="K128" s="155"/>
      <c r="L128" s="30"/>
      <c r="M128" s="156" t="s">
        <v>1</v>
      </c>
      <c r="N128" s="157" t="s">
        <v>40</v>
      </c>
      <c r="O128" s="58"/>
      <c r="P128" s="158">
        <f>O128*H128</f>
        <v>0</v>
      </c>
      <c r="Q128" s="158">
        <v>0</v>
      </c>
      <c r="R128" s="158">
        <f>Q128*H128</f>
        <v>0</v>
      </c>
      <c r="S128" s="158">
        <v>0</v>
      </c>
      <c r="T128" s="159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205</v>
      </c>
      <c r="AT128" s="160" t="s">
        <v>161</v>
      </c>
      <c r="AU128" s="160" t="s">
        <v>166</v>
      </c>
      <c r="AY128" s="14" t="s">
        <v>158</v>
      </c>
      <c r="BE128" s="161">
        <f>IF(N128="základná",J128,0)</f>
        <v>0</v>
      </c>
      <c r="BF128" s="161">
        <f>IF(N128="znížená",J128,0)</f>
        <v>0</v>
      </c>
      <c r="BG128" s="161">
        <f>IF(N128="zákl. prenesená",J128,0)</f>
        <v>0</v>
      </c>
      <c r="BH128" s="161">
        <f>IF(N128="zníž. prenesená",J128,0)</f>
        <v>0</v>
      </c>
      <c r="BI128" s="161">
        <f>IF(N128="nulová",J128,0)</f>
        <v>0</v>
      </c>
      <c r="BJ128" s="14" t="s">
        <v>166</v>
      </c>
      <c r="BK128" s="161">
        <f>ROUND(I128*H128,2)</f>
        <v>0</v>
      </c>
      <c r="BL128" s="14" t="s">
        <v>205</v>
      </c>
      <c r="BM128" s="160" t="s">
        <v>187</v>
      </c>
    </row>
    <row r="129" spans="1:65" s="12" customFormat="1" ht="22.9" customHeight="1">
      <c r="B129" s="134"/>
      <c r="D129" s="135" t="s">
        <v>73</v>
      </c>
      <c r="E129" s="145" t="s">
        <v>1173</v>
      </c>
      <c r="F129" s="145" t="s">
        <v>1174</v>
      </c>
      <c r="I129" s="137"/>
      <c r="J129" s="146">
        <f>BK129</f>
        <v>0</v>
      </c>
      <c r="L129" s="134"/>
      <c r="M129" s="139"/>
      <c r="N129" s="140"/>
      <c r="O129" s="140"/>
      <c r="P129" s="141">
        <f>SUM(P130:P132)</f>
        <v>0</v>
      </c>
      <c r="Q129" s="140"/>
      <c r="R129" s="141">
        <f>SUM(R130:R132)</f>
        <v>2.0000000000000002E-5</v>
      </c>
      <c r="S129" s="140"/>
      <c r="T129" s="142">
        <f>SUM(T130:T132)</f>
        <v>0.61199999999999999</v>
      </c>
      <c r="AR129" s="135" t="s">
        <v>166</v>
      </c>
      <c r="AT129" s="143" t="s">
        <v>73</v>
      </c>
      <c r="AU129" s="143" t="s">
        <v>82</v>
      </c>
      <c r="AY129" s="135" t="s">
        <v>158</v>
      </c>
      <c r="BK129" s="144">
        <f>SUM(BK130:BK132)</f>
        <v>0</v>
      </c>
    </row>
    <row r="130" spans="1:65" s="2" customFormat="1" ht="24.2" customHeight="1">
      <c r="A130" s="29"/>
      <c r="B130" s="147"/>
      <c r="C130" s="148" t="s">
        <v>165</v>
      </c>
      <c r="D130" s="148" t="s">
        <v>161</v>
      </c>
      <c r="E130" s="149" t="s">
        <v>1175</v>
      </c>
      <c r="F130" s="150" t="s">
        <v>1176</v>
      </c>
      <c r="G130" s="151" t="s">
        <v>190</v>
      </c>
      <c r="H130" s="152">
        <v>2</v>
      </c>
      <c r="I130" s="153"/>
      <c r="J130" s="154">
        <f>ROUND(I130*H130,2)</f>
        <v>0</v>
      </c>
      <c r="K130" s="155"/>
      <c r="L130" s="30"/>
      <c r="M130" s="156" t="s">
        <v>1</v>
      </c>
      <c r="N130" s="157" t="s">
        <v>40</v>
      </c>
      <c r="O130" s="58"/>
      <c r="P130" s="158">
        <f>O130*H130</f>
        <v>0</v>
      </c>
      <c r="Q130" s="158">
        <v>1.0000000000000001E-5</v>
      </c>
      <c r="R130" s="158">
        <f>Q130*H130</f>
        <v>2.0000000000000002E-5</v>
      </c>
      <c r="S130" s="158">
        <v>0.30599999999999999</v>
      </c>
      <c r="T130" s="159">
        <f>S130*H130</f>
        <v>0.61199999999999999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205</v>
      </c>
      <c r="AT130" s="160" t="s">
        <v>161</v>
      </c>
      <c r="AU130" s="160" t="s">
        <v>166</v>
      </c>
      <c r="AY130" s="14" t="s">
        <v>158</v>
      </c>
      <c r="BE130" s="161">
        <f>IF(N130="základná",J130,0)</f>
        <v>0</v>
      </c>
      <c r="BF130" s="161">
        <f>IF(N130="znížená",J130,0)</f>
        <v>0</v>
      </c>
      <c r="BG130" s="161">
        <f>IF(N130="zákl. prenesená",J130,0)</f>
        <v>0</v>
      </c>
      <c r="BH130" s="161">
        <f>IF(N130="zníž. prenesená",J130,0)</f>
        <v>0</v>
      </c>
      <c r="BI130" s="161">
        <f>IF(N130="nulová",J130,0)</f>
        <v>0</v>
      </c>
      <c r="BJ130" s="14" t="s">
        <v>166</v>
      </c>
      <c r="BK130" s="161">
        <f>ROUND(I130*H130,2)</f>
        <v>0</v>
      </c>
      <c r="BL130" s="14" t="s">
        <v>205</v>
      </c>
      <c r="BM130" s="160" t="s">
        <v>191</v>
      </c>
    </row>
    <row r="131" spans="1:65" s="2" customFormat="1" ht="24.2" customHeight="1">
      <c r="A131" s="29"/>
      <c r="B131" s="147"/>
      <c r="C131" s="148" t="s">
        <v>192</v>
      </c>
      <c r="D131" s="148" t="s">
        <v>161</v>
      </c>
      <c r="E131" s="149" t="s">
        <v>1177</v>
      </c>
      <c r="F131" s="150" t="s">
        <v>1178</v>
      </c>
      <c r="G131" s="151" t="s">
        <v>497</v>
      </c>
      <c r="H131" s="152">
        <v>2</v>
      </c>
      <c r="I131" s="153"/>
      <c r="J131" s="154">
        <f>ROUND(I131*H131,2)</f>
        <v>0</v>
      </c>
      <c r="K131" s="155"/>
      <c r="L131" s="30"/>
      <c r="M131" s="156" t="s">
        <v>1</v>
      </c>
      <c r="N131" s="157" t="s">
        <v>40</v>
      </c>
      <c r="O131" s="58"/>
      <c r="P131" s="158">
        <f>O131*H131</f>
        <v>0</v>
      </c>
      <c r="Q131" s="158">
        <v>0</v>
      </c>
      <c r="R131" s="158">
        <f>Q131*H131</f>
        <v>0</v>
      </c>
      <c r="S131" s="158">
        <v>0</v>
      </c>
      <c r="T131" s="159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205</v>
      </c>
      <c r="AT131" s="160" t="s">
        <v>161</v>
      </c>
      <c r="AU131" s="160" t="s">
        <v>166</v>
      </c>
      <c r="AY131" s="14" t="s">
        <v>158</v>
      </c>
      <c r="BE131" s="161">
        <f>IF(N131="základná",J131,0)</f>
        <v>0</v>
      </c>
      <c r="BF131" s="161">
        <f>IF(N131="znížená",J131,0)</f>
        <v>0</v>
      </c>
      <c r="BG131" s="161">
        <f>IF(N131="zákl. prenesená",J131,0)</f>
        <v>0</v>
      </c>
      <c r="BH131" s="161">
        <f>IF(N131="zníž. prenesená",J131,0)</f>
        <v>0</v>
      </c>
      <c r="BI131" s="161">
        <f>IF(N131="nulová",J131,0)</f>
        <v>0</v>
      </c>
      <c r="BJ131" s="14" t="s">
        <v>166</v>
      </c>
      <c r="BK131" s="161">
        <f>ROUND(I131*H131,2)</f>
        <v>0</v>
      </c>
      <c r="BL131" s="14" t="s">
        <v>205</v>
      </c>
      <c r="BM131" s="160" t="s">
        <v>109</v>
      </c>
    </row>
    <row r="132" spans="1:65" s="2" customFormat="1" ht="24.2" customHeight="1">
      <c r="A132" s="29"/>
      <c r="B132" s="147"/>
      <c r="C132" s="162" t="s">
        <v>187</v>
      </c>
      <c r="D132" s="162" t="s">
        <v>193</v>
      </c>
      <c r="E132" s="163" t="s">
        <v>1179</v>
      </c>
      <c r="F132" s="164" t="s">
        <v>1180</v>
      </c>
      <c r="G132" s="165" t="s">
        <v>190</v>
      </c>
      <c r="H132" s="166">
        <v>2</v>
      </c>
      <c r="I132" s="167"/>
      <c r="J132" s="168">
        <f>ROUND(I132*H132,2)</f>
        <v>0</v>
      </c>
      <c r="K132" s="169"/>
      <c r="L132" s="170"/>
      <c r="M132" s="171" t="s">
        <v>1</v>
      </c>
      <c r="N132" s="172" t="s">
        <v>40</v>
      </c>
      <c r="O132" s="58"/>
      <c r="P132" s="158">
        <f>O132*H132</f>
        <v>0</v>
      </c>
      <c r="Q132" s="158">
        <v>0</v>
      </c>
      <c r="R132" s="158">
        <f>Q132*H132</f>
        <v>0</v>
      </c>
      <c r="S132" s="158">
        <v>0</v>
      </c>
      <c r="T132" s="159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232</v>
      </c>
      <c r="AT132" s="160" t="s">
        <v>193</v>
      </c>
      <c r="AU132" s="160" t="s">
        <v>166</v>
      </c>
      <c r="AY132" s="14" t="s">
        <v>158</v>
      </c>
      <c r="BE132" s="161">
        <f>IF(N132="základná",J132,0)</f>
        <v>0</v>
      </c>
      <c r="BF132" s="161">
        <f>IF(N132="znížená",J132,0)</f>
        <v>0</v>
      </c>
      <c r="BG132" s="161">
        <f>IF(N132="zákl. prenesená",J132,0)</f>
        <v>0</v>
      </c>
      <c r="BH132" s="161">
        <f>IF(N132="zníž. prenesená",J132,0)</f>
        <v>0</v>
      </c>
      <c r="BI132" s="161">
        <f>IF(N132="nulová",J132,0)</f>
        <v>0</v>
      </c>
      <c r="BJ132" s="14" t="s">
        <v>166</v>
      </c>
      <c r="BK132" s="161">
        <f>ROUND(I132*H132,2)</f>
        <v>0</v>
      </c>
      <c r="BL132" s="14" t="s">
        <v>205</v>
      </c>
      <c r="BM132" s="160" t="s">
        <v>198</v>
      </c>
    </row>
    <row r="133" spans="1:65" s="12" customFormat="1" ht="22.9" customHeight="1">
      <c r="B133" s="134"/>
      <c r="D133" s="135" t="s">
        <v>73</v>
      </c>
      <c r="E133" s="145" t="s">
        <v>1181</v>
      </c>
      <c r="F133" s="145" t="s">
        <v>1182</v>
      </c>
      <c r="I133" s="137"/>
      <c r="J133" s="146">
        <f>BK133</f>
        <v>0</v>
      </c>
      <c r="L133" s="134"/>
      <c r="M133" s="139"/>
      <c r="N133" s="140"/>
      <c r="O133" s="140"/>
      <c r="P133" s="141">
        <f>SUM(P134:P136)</f>
        <v>0</v>
      </c>
      <c r="Q133" s="140"/>
      <c r="R133" s="141">
        <f>SUM(R134:R136)</f>
        <v>1.21E-2</v>
      </c>
      <c r="S133" s="140"/>
      <c r="T133" s="142">
        <f>SUM(T134:T136)</f>
        <v>0</v>
      </c>
      <c r="AR133" s="135" t="s">
        <v>166</v>
      </c>
      <c r="AT133" s="143" t="s">
        <v>73</v>
      </c>
      <c r="AU133" s="143" t="s">
        <v>82</v>
      </c>
      <c r="AY133" s="135" t="s">
        <v>158</v>
      </c>
      <c r="BK133" s="144">
        <f>SUM(BK134:BK136)</f>
        <v>0</v>
      </c>
    </row>
    <row r="134" spans="1:65" s="2" customFormat="1" ht="24.2" customHeight="1">
      <c r="A134" s="29"/>
      <c r="B134" s="147"/>
      <c r="C134" s="148" t="s">
        <v>199</v>
      </c>
      <c r="D134" s="148" t="s">
        <v>161</v>
      </c>
      <c r="E134" s="149" t="s">
        <v>1183</v>
      </c>
      <c r="F134" s="150" t="s">
        <v>1184</v>
      </c>
      <c r="G134" s="151" t="s">
        <v>497</v>
      </c>
      <c r="H134" s="152">
        <v>2</v>
      </c>
      <c r="I134" s="153"/>
      <c r="J134" s="154">
        <f>ROUND(I134*H134,2)</f>
        <v>0</v>
      </c>
      <c r="K134" s="155"/>
      <c r="L134" s="30"/>
      <c r="M134" s="156" t="s">
        <v>1</v>
      </c>
      <c r="N134" s="157" t="s">
        <v>40</v>
      </c>
      <c r="O134" s="58"/>
      <c r="P134" s="158">
        <f>O134*H134</f>
        <v>0</v>
      </c>
      <c r="Q134" s="158">
        <v>6.0499999999999998E-3</v>
      </c>
      <c r="R134" s="158">
        <f>Q134*H134</f>
        <v>1.21E-2</v>
      </c>
      <c r="S134" s="158">
        <v>0</v>
      </c>
      <c r="T134" s="159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205</v>
      </c>
      <c r="AT134" s="160" t="s">
        <v>161</v>
      </c>
      <c r="AU134" s="160" t="s">
        <v>166</v>
      </c>
      <c r="AY134" s="14" t="s">
        <v>158</v>
      </c>
      <c r="BE134" s="161">
        <f>IF(N134="základná",J134,0)</f>
        <v>0</v>
      </c>
      <c r="BF134" s="161">
        <f>IF(N134="znížená",J134,0)</f>
        <v>0</v>
      </c>
      <c r="BG134" s="161">
        <f>IF(N134="zákl. prenesená",J134,0)</f>
        <v>0</v>
      </c>
      <c r="BH134" s="161">
        <f>IF(N134="zníž. prenesená",J134,0)</f>
        <v>0</v>
      </c>
      <c r="BI134" s="161">
        <f>IF(N134="nulová",J134,0)</f>
        <v>0</v>
      </c>
      <c r="BJ134" s="14" t="s">
        <v>166</v>
      </c>
      <c r="BK134" s="161">
        <f>ROUND(I134*H134,2)</f>
        <v>0</v>
      </c>
      <c r="BL134" s="14" t="s">
        <v>205</v>
      </c>
      <c r="BM134" s="160" t="s">
        <v>202</v>
      </c>
    </row>
    <row r="135" spans="1:65" s="2" customFormat="1" ht="16.5" customHeight="1">
      <c r="A135" s="29"/>
      <c r="B135" s="147"/>
      <c r="C135" s="148" t="s">
        <v>191</v>
      </c>
      <c r="D135" s="148" t="s">
        <v>161</v>
      </c>
      <c r="E135" s="149" t="s">
        <v>1185</v>
      </c>
      <c r="F135" s="150" t="s">
        <v>1186</v>
      </c>
      <c r="G135" s="151" t="s">
        <v>497</v>
      </c>
      <c r="H135" s="152">
        <v>2</v>
      </c>
      <c r="I135" s="153"/>
      <c r="J135" s="154">
        <f>ROUND(I135*H135,2)</f>
        <v>0</v>
      </c>
      <c r="K135" s="155"/>
      <c r="L135" s="30"/>
      <c r="M135" s="156" t="s">
        <v>1</v>
      </c>
      <c r="N135" s="157" t="s">
        <v>40</v>
      </c>
      <c r="O135" s="58"/>
      <c r="P135" s="158">
        <f>O135*H135</f>
        <v>0</v>
      </c>
      <c r="Q135" s="158">
        <v>0</v>
      </c>
      <c r="R135" s="158">
        <f>Q135*H135</f>
        <v>0</v>
      </c>
      <c r="S135" s="158">
        <v>0</v>
      </c>
      <c r="T135" s="159">
        <f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205</v>
      </c>
      <c r="AT135" s="160" t="s">
        <v>161</v>
      </c>
      <c r="AU135" s="160" t="s">
        <v>166</v>
      </c>
      <c r="AY135" s="14" t="s">
        <v>158</v>
      </c>
      <c r="BE135" s="161">
        <f>IF(N135="základná",J135,0)</f>
        <v>0</v>
      </c>
      <c r="BF135" s="161">
        <f>IF(N135="znížená",J135,0)</f>
        <v>0</v>
      </c>
      <c r="BG135" s="161">
        <f>IF(N135="zákl. prenesená",J135,0)</f>
        <v>0</v>
      </c>
      <c r="BH135" s="161">
        <f>IF(N135="zníž. prenesená",J135,0)</f>
        <v>0</v>
      </c>
      <c r="BI135" s="161">
        <f>IF(N135="nulová",J135,0)</f>
        <v>0</v>
      </c>
      <c r="BJ135" s="14" t="s">
        <v>166</v>
      </c>
      <c r="BK135" s="161">
        <f>ROUND(I135*H135,2)</f>
        <v>0</v>
      </c>
      <c r="BL135" s="14" t="s">
        <v>205</v>
      </c>
      <c r="BM135" s="160" t="s">
        <v>205</v>
      </c>
    </row>
    <row r="136" spans="1:65" s="2" customFormat="1" ht="16.5" customHeight="1">
      <c r="A136" s="29"/>
      <c r="B136" s="147"/>
      <c r="C136" s="162" t="s">
        <v>206</v>
      </c>
      <c r="D136" s="162" t="s">
        <v>193</v>
      </c>
      <c r="E136" s="163" t="s">
        <v>1187</v>
      </c>
      <c r="F136" s="164" t="s">
        <v>1188</v>
      </c>
      <c r="G136" s="165" t="s">
        <v>190</v>
      </c>
      <c r="H136" s="166">
        <v>2</v>
      </c>
      <c r="I136" s="167"/>
      <c r="J136" s="168">
        <f>ROUND(I136*H136,2)</f>
        <v>0</v>
      </c>
      <c r="K136" s="169"/>
      <c r="L136" s="170"/>
      <c r="M136" s="171" t="s">
        <v>1</v>
      </c>
      <c r="N136" s="172" t="s">
        <v>40</v>
      </c>
      <c r="O136" s="58"/>
      <c r="P136" s="158">
        <f>O136*H136</f>
        <v>0</v>
      </c>
      <c r="Q136" s="158">
        <v>0</v>
      </c>
      <c r="R136" s="158">
        <f>Q136*H136</f>
        <v>0</v>
      </c>
      <c r="S136" s="158">
        <v>0</v>
      </c>
      <c r="T136" s="159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232</v>
      </c>
      <c r="AT136" s="160" t="s">
        <v>193</v>
      </c>
      <c r="AU136" s="160" t="s">
        <v>166</v>
      </c>
      <c r="AY136" s="14" t="s">
        <v>158</v>
      </c>
      <c r="BE136" s="161">
        <f>IF(N136="základná",J136,0)</f>
        <v>0</v>
      </c>
      <c r="BF136" s="161">
        <f>IF(N136="znížená",J136,0)</f>
        <v>0</v>
      </c>
      <c r="BG136" s="161">
        <f>IF(N136="zákl. prenesená",J136,0)</f>
        <v>0</v>
      </c>
      <c r="BH136" s="161">
        <f>IF(N136="zníž. prenesená",J136,0)</f>
        <v>0</v>
      </c>
      <c r="BI136" s="161">
        <f>IF(N136="nulová",J136,0)</f>
        <v>0</v>
      </c>
      <c r="BJ136" s="14" t="s">
        <v>166</v>
      </c>
      <c r="BK136" s="161">
        <f>ROUND(I136*H136,2)</f>
        <v>0</v>
      </c>
      <c r="BL136" s="14" t="s">
        <v>205</v>
      </c>
      <c r="BM136" s="160" t="s">
        <v>209</v>
      </c>
    </row>
    <row r="137" spans="1:65" s="12" customFormat="1" ht="22.9" customHeight="1">
      <c r="B137" s="134"/>
      <c r="D137" s="135" t="s">
        <v>73</v>
      </c>
      <c r="E137" s="145" t="s">
        <v>1189</v>
      </c>
      <c r="F137" s="145" t="s">
        <v>1190</v>
      </c>
      <c r="I137" s="137"/>
      <c r="J137" s="146">
        <f>BK137</f>
        <v>0</v>
      </c>
      <c r="L137" s="134"/>
      <c r="M137" s="139"/>
      <c r="N137" s="140"/>
      <c r="O137" s="140"/>
      <c r="P137" s="141">
        <f>SUM(P138:P144)</f>
        <v>0</v>
      </c>
      <c r="Q137" s="140"/>
      <c r="R137" s="141">
        <f>SUM(R138:R144)</f>
        <v>0.13732</v>
      </c>
      <c r="S137" s="140"/>
      <c r="T137" s="142">
        <f>SUM(T138:T144)</f>
        <v>0.69</v>
      </c>
      <c r="AR137" s="135" t="s">
        <v>166</v>
      </c>
      <c r="AT137" s="143" t="s">
        <v>73</v>
      </c>
      <c r="AU137" s="143" t="s">
        <v>82</v>
      </c>
      <c r="AY137" s="135" t="s">
        <v>158</v>
      </c>
      <c r="BK137" s="144">
        <f>SUM(BK138:BK144)</f>
        <v>0</v>
      </c>
    </row>
    <row r="138" spans="1:65" s="2" customFormat="1" ht="21.75" customHeight="1">
      <c r="A138" s="29"/>
      <c r="B138" s="147"/>
      <c r="C138" s="148" t="s">
        <v>109</v>
      </c>
      <c r="D138" s="148" t="s">
        <v>161</v>
      </c>
      <c r="E138" s="149" t="s">
        <v>1191</v>
      </c>
      <c r="F138" s="150" t="s">
        <v>1192</v>
      </c>
      <c r="G138" s="151" t="s">
        <v>288</v>
      </c>
      <c r="H138" s="152">
        <v>90</v>
      </c>
      <c r="I138" s="153"/>
      <c r="J138" s="154">
        <f t="shared" ref="J138:J144" si="0">ROUND(I138*H138,2)</f>
        <v>0</v>
      </c>
      <c r="K138" s="155"/>
      <c r="L138" s="30"/>
      <c r="M138" s="156" t="s">
        <v>1</v>
      </c>
      <c r="N138" s="157" t="s">
        <v>40</v>
      </c>
      <c r="O138" s="58"/>
      <c r="P138" s="158">
        <f t="shared" ref="P138:P144" si="1">O138*H138</f>
        <v>0</v>
      </c>
      <c r="Q138" s="158">
        <v>6.9999999999999994E-5</v>
      </c>
      <c r="R138" s="158">
        <f t="shared" ref="R138:R144" si="2">Q138*H138</f>
        <v>6.2999999999999992E-3</v>
      </c>
      <c r="S138" s="158">
        <v>5.0000000000000001E-3</v>
      </c>
      <c r="T138" s="159">
        <f t="shared" ref="T138:T144" si="3">S138*H138</f>
        <v>0.45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205</v>
      </c>
      <c r="AT138" s="160" t="s">
        <v>161</v>
      </c>
      <c r="AU138" s="160" t="s">
        <v>166</v>
      </c>
      <c r="AY138" s="14" t="s">
        <v>158</v>
      </c>
      <c r="BE138" s="161">
        <f t="shared" ref="BE138:BE144" si="4">IF(N138="základná",J138,0)</f>
        <v>0</v>
      </c>
      <c r="BF138" s="161">
        <f t="shared" ref="BF138:BF144" si="5">IF(N138="znížená",J138,0)</f>
        <v>0</v>
      </c>
      <c r="BG138" s="161">
        <f t="shared" ref="BG138:BG144" si="6">IF(N138="zákl. prenesená",J138,0)</f>
        <v>0</v>
      </c>
      <c r="BH138" s="161">
        <f t="shared" ref="BH138:BH144" si="7">IF(N138="zníž. prenesená",J138,0)</f>
        <v>0</v>
      </c>
      <c r="BI138" s="161">
        <f t="shared" ref="BI138:BI144" si="8">IF(N138="nulová",J138,0)</f>
        <v>0</v>
      </c>
      <c r="BJ138" s="14" t="s">
        <v>166</v>
      </c>
      <c r="BK138" s="161">
        <f t="shared" ref="BK138:BK144" si="9">ROUND(I138*H138,2)</f>
        <v>0</v>
      </c>
      <c r="BL138" s="14" t="s">
        <v>205</v>
      </c>
      <c r="BM138" s="160" t="s">
        <v>7</v>
      </c>
    </row>
    <row r="139" spans="1:65" s="2" customFormat="1" ht="24.2" customHeight="1">
      <c r="A139" s="29"/>
      <c r="B139" s="147"/>
      <c r="C139" s="148" t="s">
        <v>112</v>
      </c>
      <c r="D139" s="148" t="s">
        <v>161</v>
      </c>
      <c r="E139" s="149" t="s">
        <v>1193</v>
      </c>
      <c r="F139" s="150" t="s">
        <v>1194</v>
      </c>
      <c r="G139" s="151" t="s">
        <v>288</v>
      </c>
      <c r="H139" s="152">
        <v>20</v>
      </c>
      <c r="I139" s="153"/>
      <c r="J139" s="154">
        <f t="shared" si="0"/>
        <v>0</v>
      </c>
      <c r="K139" s="155"/>
      <c r="L139" s="30"/>
      <c r="M139" s="156" t="s">
        <v>1</v>
      </c>
      <c r="N139" s="157" t="s">
        <v>40</v>
      </c>
      <c r="O139" s="58"/>
      <c r="P139" s="158">
        <f t="shared" si="1"/>
        <v>0</v>
      </c>
      <c r="Q139" s="158">
        <v>2.8E-3</v>
      </c>
      <c r="R139" s="158">
        <f t="shared" si="2"/>
        <v>5.6000000000000001E-2</v>
      </c>
      <c r="S139" s="158">
        <v>0</v>
      </c>
      <c r="T139" s="159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205</v>
      </c>
      <c r="AT139" s="160" t="s">
        <v>161</v>
      </c>
      <c r="AU139" s="160" t="s">
        <v>166</v>
      </c>
      <c r="AY139" s="14" t="s">
        <v>158</v>
      </c>
      <c r="BE139" s="161">
        <f t="shared" si="4"/>
        <v>0</v>
      </c>
      <c r="BF139" s="161">
        <f t="shared" si="5"/>
        <v>0</v>
      </c>
      <c r="BG139" s="161">
        <f t="shared" si="6"/>
        <v>0</v>
      </c>
      <c r="BH139" s="161">
        <f t="shared" si="7"/>
        <v>0</v>
      </c>
      <c r="BI139" s="161">
        <f t="shared" si="8"/>
        <v>0</v>
      </c>
      <c r="BJ139" s="14" t="s">
        <v>166</v>
      </c>
      <c r="BK139" s="161">
        <f t="shared" si="9"/>
        <v>0</v>
      </c>
      <c r="BL139" s="14" t="s">
        <v>205</v>
      </c>
      <c r="BM139" s="160" t="s">
        <v>215</v>
      </c>
    </row>
    <row r="140" spans="1:65" s="2" customFormat="1" ht="24.2" customHeight="1">
      <c r="A140" s="29"/>
      <c r="B140" s="147"/>
      <c r="C140" s="148" t="s">
        <v>198</v>
      </c>
      <c r="D140" s="148" t="s">
        <v>161</v>
      </c>
      <c r="E140" s="149" t="s">
        <v>1195</v>
      </c>
      <c r="F140" s="150" t="s">
        <v>1196</v>
      </c>
      <c r="G140" s="151" t="s">
        <v>288</v>
      </c>
      <c r="H140" s="152">
        <v>68</v>
      </c>
      <c r="I140" s="153"/>
      <c r="J140" s="154">
        <f t="shared" si="0"/>
        <v>0</v>
      </c>
      <c r="K140" s="155"/>
      <c r="L140" s="30"/>
      <c r="M140" s="156" t="s">
        <v>1</v>
      </c>
      <c r="N140" s="157" t="s">
        <v>40</v>
      </c>
      <c r="O140" s="58"/>
      <c r="P140" s="158">
        <f t="shared" si="1"/>
        <v>0</v>
      </c>
      <c r="Q140" s="158">
        <v>2.4000000000000001E-4</v>
      </c>
      <c r="R140" s="158">
        <f t="shared" si="2"/>
        <v>1.6320000000000001E-2</v>
      </c>
      <c r="S140" s="158">
        <v>0</v>
      </c>
      <c r="T140" s="159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205</v>
      </c>
      <c r="AT140" s="160" t="s">
        <v>161</v>
      </c>
      <c r="AU140" s="160" t="s">
        <v>166</v>
      </c>
      <c r="AY140" s="14" t="s">
        <v>158</v>
      </c>
      <c r="BE140" s="161">
        <f t="shared" si="4"/>
        <v>0</v>
      </c>
      <c r="BF140" s="161">
        <f t="shared" si="5"/>
        <v>0</v>
      </c>
      <c r="BG140" s="161">
        <f t="shared" si="6"/>
        <v>0</v>
      </c>
      <c r="BH140" s="161">
        <f t="shared" si="7"/>
        <v>0</v>
      </c>
      <c r="BI140" s="161">
        <f t="shared" si="8"/>
        <v>0</v>
      </c>
      <c r="BJ140" s="14" t="s">
        <v>166</v>
      </c>
      <c r="BK140" s="161">
        <f t="shared" si="9"/>
        <v>0</v>
      </c>
      <c r="BL140" s="14" t="s">
        <v>205</v>
      </c>
      <c r="BM140" s="160" t="s">
        <v>218</v>
      </c>
    </row>
    <row r="141" spans="1:65" s="2" customFormat="1" ht="24.2" customHeight="1">
      <c r="A141" s="29"/>
      <c r="B141" s="147"/>
      <c r="C141" s="148" t="s">
        <v>219</v>
      </c>
      <c r="D141" s="148" t="s">
        <v>161</v>
      </c>
      <c r="E141" s="149" t="s">
        <v>1197</v>
      </c>
      <c r="F141" s="150" t="s">
        <v>1198</v>
      </c>
      <c r="G141" s="151" t="s">
        <v>288</v>
      </c>
      <c r="H141" s="152">
        <v>104</v>
      </c>
      <c r="I141" s="153"/>
      <c r="J141" s="154">
        <f t="shared" si="0"/>
        <v>0</v>
      </c>
      <c r="K141" s="155"/>
      <c r="L141" s="30"/>
      <c r="M141" s="156" t="s">
        <v>1</v>
      </c>
      <c r="N141" s="157" t="s">
        <v>40</v>
      </c>
      <c r="O141" s="58"/>
      <c r="P141" s="158">
        <f t="shared" si="1"/>
        <v>0</v>
      </c>
      <c r="Q141" s="158">
        <v>3.3E-4</v>
      </c>
      <c r="R141" s="158">
        <f t="shared" si="2"/>
        <v>3.4320000000000003E-2</v>
      </c>
      <c r="S141" s="158">
        <v>0</v>
      </c>
      <c r="T141" s="159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205</v>
      </c>
      <c r="AT141" s="160" t="s">
        <v>161</v>
      </c>
      <c r="AU141" s="160" t="s">
        <v>166</v>
      </c>
      <c r="AY141" s="14" t="s">
        <v>158</v>
      </c>
      <c r="BE141" s="161">
        <f t="shared" si="4"/>
        <v>0</v>
      </c>
      <c r="BF141" s="161">
        <f t="shared" si="5"/>
        <v>0</v>
      </c>
      <c r="BG141" s="161">
        <f t="shared" si="6"/>
        <v>0</v>
      </c>
      <c r="BH141" s="161">
        <f t="shared" si="7"/>
        <v>0</v>
      </c>
      <c r="BI141" s="161">
        <f t="shared" si="8"/>
        <v>0</v>
      </c>
      <c r="BJ141" s="14" t="s">
        <v>166</v>
      </c>
      <c r="BK141" s="161">
        <f t="shared" si="9"/>
        <v>0</v>
      </c>
      <c r="BL141" s="14" t="s">
        <v>205</v>
      </c>
      <c r="BM141" s="160" t="s">
        <v>222</v>
      </c>
    </row>
    <row r="142" spans="1:65" s="2" customFormat="1" ht="24.2" customHeight="1">
      <c r="A142" s="29"/>
      <c r="B142" s="147"/>
      <c r="C142" s="148" t="s">
        <v>202</v>
      </c>
      <c r="D142" s="148" t="s">
        <v>161</v>
      </c>
      <c r="E142" s="149" t="s">
        <v>1199</v>
      </c>
      <c r="F142" s="150" t="s">
        <v>1200</v>
      </c>
      <c r="G142" s="151" t="s">
        <v>288</v>
      </c>
      <c r="H142" s="152">
        <v>46</v>
      </c>
      <c r="I142" s="153"/>
      <c r="J142" s="154">
        <f t="shared" si="0"/>
        <v>0</v>
      </c>
      <c r="K142" s="155"/>
      <c r="L142" s="30"/>
      <c r="M142" s="156" t="s">
        <v>1</v>
      </c>
      <c r="N142" s="157" t="s">
        <v>40</v>
      </c>
      <c r="O142" s="58"/>
      <c r="P142" s="158">
        <f t="shared" si="1"/>
        <v>0</v>
      </c>
      <c r="Q142" s="158">
        <v>5.2999999999999998E-4</v>
      </c>
      <c r="R142" s="158">
        <f t="shared" si="2"/>
        <v>2.4379999999999999E-2</v>
      </c>
      <c r="S142" s="158">
        <v>0</v>
      </c>
      <c r="T142" s="159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205</v>
      </c>
      <c r="AT142" s="160" t="s">
        <v>161</v>
      </c>
      <c r="AU142" s="160" t="s">
        <v>166</v>
      </c>
      <c r="AY142" s="14" t="s">
        <v>158</v>
      </c>
      <c r="BE142" s="161">
        <f t="shared" si="4"/>
        <v>0</v>
      </c>
      <c r="BF142" s="161">
        <f t="shared" si="5"/>
        <v>0</v>
      </c>
      <c r="BG142" s="161">
        <f t="shared" si="6"/>
        <v>0</v>
      </c>
      <c r="BH142" s="161">
        <f t="shared" si="7"/>
        <v>0</v>
      </c>
      <c r="BI142" s="161">
        <f t="shared" si="8"/>
        <v>0</v>
      </c>
      <c r="BJ142" s="14" t="s">
        <v>166</v>
      </c>
      <c r="BK142" s="161">
        <f t="shared" si="9"/>
        <v>0</v>
      </c>
      <c r="BL142" s="14" t="s">
        <v>205</v>
      </c>
      <c r="BM142" s="160" t="s">
        <v>225</v>
      </c>
    </row>
    <row r="143" spans="1:65" s="2" customFormat="1" ht="16.5" customHeight="1">
      <c r="A143" s="29"/>
      <c r="B143" s="147"/>
      <c r="C143" s="148" t="s">
        <v>226</v>
      </c>
      <c r="D143" s="148" t="s">
        <v>161</v>
      </c>
      <c r="E143" s="149" t="s">
        <v>1201</v>
      </c>
      <c r="F143" s="150" t="s">
        <v>1202</v>
      </c>
      <c r="G143" s="151" t="s">
        <v>288</v>
      </c>
      <c r="H143" s="152">
        <v>80</v>
      </c>
      <c r="I143" s="153"/>
      <c r="J143" s="154">
        <f t="shared" si="0"/>
        <v>0</v>
      </c>
      <c r="K143" s="155"/>
      <c r="L143" s="30"/>
      <c r="M143" s="156" t="s">
        <v>1</v>
      </c>
      <c r="N143" s="157" t="s">
        <v>40</v>
      </c>
      <c r="O143" s="58"/>
      <c r="P143" s="158">
        <f t="shared" si="1"/>
        <v>0</v>
      </c>
      <c r="Q143" s="158">
        <v>0</v>
      </c>
      <c r="R143" s="158">
        <f t="shared" si="2"/>
        <v>0</v>
      </c>
      <c r="S143" s="158">
        <v>3.0000000000000001E-3</v>
      </c>
      <c r="T143" s="159">
        <f t="shared" si="3"/>
        <v>0.24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205</v>
      </c>
      <c r="AT143" s="160" t="s">
        <v>161</v>
      </c>
      <c r="AU143" s="160" t="s">
        <v>166</v>
      </c>
      <c r="AY143" s="14" t="s">
        <v>158</v>
      </c>
      <c r="BE143" s="161">
        <f t="shared" si="4"/>
        <v>0</v>
      </c>
      <c r="BF143" s="161">
        <f t="shared" si="5"/>
        <v>0</v>
      </c>
      <c r="BG143" s="161">
        <f t="shared" si="6"/>
        <v>0</v>
      </c>
      <c r="BH143" s="161">
        <f t="shared" si="7"/>
        <v>0</v>
      </c>
      <c r="BI143" s="161">
        <f t="shared" si="8"/>
        <v>0</v>
      </c>
      <c r="BJ143" s="14" t="s">
        <v>166</v>
      </c>
      <c r="BK143" s="161">
        <f t="shared" si="9"/>
        <v>0</v>
      </c>
      <c r="BL143" s="14" t="s">
        <v>205</v>
      </c>
      <c r="BM143" s="160" t="s">
        <v>229</v>
      </c>
    </row>
    <row r="144" spans="1:65" s="2" customFormat="1" ht="21.75" customHeight="1">
      <c r="A144" s="29"/>
      <c r="B144" s="147"/>
      <c r="C144" s="148" t="s">
        <v>205</v>
      </c>
      <c r="D144" s="148" t="s">
        <v>161</v>
      </c>
      <c r="E144" s="149" t="s">
        <v>1203</v>
      </c>
      <c r="F144" s="150" t="s">
        <v>1204</v>
      </c>
      <c r="G144" s="151" t="s">
        <v>176</v>
      </c>
      <c r="H144" s="152">
        <v>0.13700000000000001</v>
      </c>
      <c r="I144" s="153"/>
      <c r="J144" s="154">
        <f t="shared" si="0"/>
        <v>0</v>
      </c>
      <c r="K144" s="155"/>
      <c r="L144" s="30"/>
      <c r="M144" s="156" t="s">
        <v>1</v>
      </c>
      <c r="N144" s="157" t="s">
        <v>40</v>
      </c>
      <c r="O144" s="58"/>
      <c r="P144" s="158">
        <f t="shared" si="1"/>
        <v>0</v>
      </c>
      <c r="Q144" s="158">
        <v>0</v>
      </c>
      <c r="R144" s="158">
        <f t="shared" si="2"/>
        <v>0</v>
      </c>
      <c r="S144" s="158">
        <v>0</v>
      </c>
      <c r="T144" s="159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205</v>
      </c>
      <c r="AT144" s="160" t="s">
        <v>161</v>
      </c>
      <c r="AU144" s="160" t="s">
        <v>166</v>
      </c>
      <c r="AY144" s="14" t="s">
        <v>158</v>
      </c>
      <c r="BE144" s="161">
        <f t="shared" si="4"/>
        <v>0</v>
      </c>
      <c r="BF144" s="161">
        <f t="shared" si="5"/>
        <v>0</v>
      </c>
      <c r="BG144" s="161">
        <f t="shared" si="6"/>
        <v>0</v>
      </c>
      <c r="BH144" s="161">
        <f t="shared" si="7"/>
        <v>0</v>
      </c>
      <c r="BI144" s="161">
        <f t="shared" si="8"/>
        <v>0</v>
      </c>
      <c r="BJ144" s="14" t="s">
        <v>166</v>
      </c>
      <c r="BK144" s="161">
        <f t="shared" si="9"/>
        <v>0</v>
      </c>
      <c r="BL144" s="14" t="s">
        <v>205</v>
      </c>
      <c r="BM144" s="160" t="s">
        <v>232</v>
      </c>
    </row>
    <row r="145" spans="1:65" s="12" customFormat="1" ht="22.9" customHeight="1">
      <c r="B145" s="134"/>
      <c r="D145" s="135" t="s">
        <v>73</v>
      </c>
      <c r="E145" s="145" t="s">
        <v>1205</v>
      </c>
      <c r="F145" s="145" t="s">
        <v>1206</v>
      </c>
      <c r="I145" s="137"/>
      <c r="J145" s="146">
        <f>BK145</f>
        <v>0</v>
      </c>
      <c r="L145" s="134"/>
      <c r="M145" s="139"/>
      <c r="N145" s="140"/>
      <c r="O145" s="140"/>
      <c r="P145" s="141">
        <f>SUM(P146:P157)</f>
        <v>0</v>
      </c>
      <c r="Q145" s="140"/>
      <c r="R145" s="141">
        <f>SUM(R146:R157)</f>
        <v>6.3379999999999992E-2</v>
      </c>
      <c r="S145" s="140"/>
      <c r="T145" s="142">
        <f>SUM(T146:T157)</f>
        <v>0.24</v>
      </c>
      <c r="AR145" s="135" t="s">
        <v>166</v>
      </c>
      <c r="AT145" s="143" t="s">
        <v>73</v>
      </c>
      <c r="AU145" s="143" t="s">
        <v>82</v>
      </c>
      <c r="AY145" s="135" t="s">
        <v>158</v>
      </c>
      <c r="BK145" s="144">
        <f>SUM(BK146:BK157)</f>
        <v>0</v>
      </c>
    </row>
    <row r="146" spans="1:65" s="2" customFormat="1" ht="21.75" customHeight="1">
      <c r="A146" s="29"/>
      <c r="B146" s="147"/>
      <c r="C146" s="148" t="s">
        <v>233</v>
      </c>
      <c r="D146" s="148" t="s">
        <v>161</v>
      </c>
      <c r="E146" s="149" t="s">
        <v>1207</v>
      </c>
      <c r="F146" s="150" t="s">
        <v>1208</v>
      </c>
      <c r="G146" s="151" t="s">
        <v>190</v>
      </c>
      <c r="H146" s="152">
        <v>23</v>
      </c>
      <c r="I146" s="153"/>
      <c r="J146" s="154">
        <f t="shared" ref="J146:J157" si="10">ROUND(I146*H146,2)</f>
        <v>0</v>
      </c>
      <c r="K146" s="155"/>
      <c r="L146" s="30"/>
      <c r="M146" s="156" t="s">
        <v>1</v>
      </c>
      <c r="N146" s="157" t="s">
        <v>40</v>
      </c>
      <c r="O146" s="58"/>
      <c r="P146" s="158">
        <f t="shared" ref="P146:P157" si="11">O146*H146</f>
        <v>0</v>
      </c>
      <c r="Q146" s="158">
        <v>1.2999999999999999E-4</v>
      </c>
      <c r="R146" s="158">
        <f t="shared" ref="R146:R157" si="12">Q146*H146</f>
        <v>2.9899999999999996E-3</v>
      </c>
      <c r="S146" s="158">
        <v>0</v>
      </c>
      <c r="T146" s="159">
        <f t="shared" ref="T146:T157" si="13"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205</v>
      </c>
      <c r="AT146" s="160" t="s">
        <v>161</v>
      </c>
      <c r="AU146" s="160" t="s">
        <v>166</v>
      </c>
      <c r="AY146" s="14" t="s">
        <v>158</v>
      </c>
      <c r="BE146" s="161">
        <f t="shared" ref="BE146:BE157" si="14">IF(N146="základná",J146,0)</f>
        <v>0</v>
      </c>
      <c r="BF146" s="161">
        <f t="shared" ref="BF146:BF157" si="15">IF(N146="znížená",J146,0)</f>
        <v>0</v>
      </c>
      <c r="BG146" s="161">
        <f t="shared" ref="BG146:BG157" si="16">IF(N146="zákl. prenesená",J146,0)</f>
        <v>0</v>
      </c>
      <c r="BH146" s="161">
        <f t="shared" ref="BH146:BH157" si="17">IF(N146="zníž. prenesená",J146,0)</f>
        <v>0</v>
      </c>
      <c r="BI146" s="161">
        <f t="shared" ref="BI146:BI157" si="18">IF(N146="nulová",J146,0)</f>
        <v>0</v>
      </c>
      <c r="BJ146" s="14" t="s">
        <v>166</v>
      </c>
      <c r="BK146" s="161">
        <f t="shared" ref="BK146:BK157" si="19">ROUND(I146*H146,2)</f>
        <v>0</v>
      </c>
      <c r="BL146" s="14" t="s">
        <v>205</v>
      </c>
      <c r="BM146" s="160" t="s">
        <v>236</v>
      </c>
    </row>
    <row r="147" spans="1:65" s="2" customFormat="1" ht="24.2" customHeight="1">
      <c r="A147" s="29"/>
      <c r="B147" s="147"/>
      <c r="C147" s="148" t="s">
        <v>209</v>
      </c>
      <c r="D147" s="148" t="s">
        <v>161</v>
      </c>
      <c r="E147" s="149" t="s">
        <v>1209</v>
      </c>
      <c r="F147" s="150" t="s">
        <v>1210</v>
      </c>
      <c r="G147" s="151" t="s">
        <v>190</v>
      </c>
      <c r="H147" s="152">
        <v>2</v>
      </c>
      <c r="I147" s="153"/>
      <c r="J147" s="154">
        <f t="shared" si="10"/>
        <v>0</v>
      </c>
      <c r="K147" s="155"/>
      <c r="L147" s="30"/>
      <c r="M147" s="156" t="s">
        <v>1</v>
      </c>
      <c r="N147" s="157" t="s">
        <v>40</v>
      </c>
      <c r="O147" s="58"/>
      <c r="P147" s="158">
        <f t="shared" si="11"/>
        <v>0</v>
      </c>
      <c r="Q147" s="158">
        <v>6.9999999999999999E-4</v>
      </c>
      <c r="R147" s="158">
        <f t="shared" si="12"/>
        <v>1.4E-3</v>
      </c>
      <c r="S147" s="158">
        <v>0</v>
      </c>
      <c r="T147" s="159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205</v>
      </c>
      <c r="AT147" s="160" t="s">
        <v>161</v>
      </c>
      <c r="AU147" s="160" t="s">
        <v>166</v>
      </c>
      <c r="AY147" s="14" t="s">
        <v>158</v>
      </c>
      <c r="BE147" s="161">
        <f t="shared" si="14"/>
        <v>0</v>
      </c>
      <c r="BF147" s="161">
        <f t="shared" si="15"/>
        <v>0</v>
      </c>
      <c r="BG147" s="161">
        <f t="shared" si="16"/>
        <v>0</v>
      </c>
      <c r="BH147" s="161">
        <f t="shared" si="17"/>
        <v>0</v>
      </c>
      <c r="BI147" s="161">
        <f t="shared" si="18"/>
        <v>0</v>
      </c>
      <c r="BJ147" s="14" t="s">
        <v>166</v>
      </c>
      <c r="BK147" s="161">
        <f t="shared" si="19"/>
        <v>0</v>
      </c>
      <c r="BL147" s="14" t="s">
        <v>205</v>
      </c>
      <c r="BM147" s="160" t="s">
        <v>239</v>
      </c>
    </row>
    <row r="148" spans="1:65" s="2" customFormat="1" ht="24.2" customHeight="1">
      <c r="A148" s="29"/>
      <c r="B148" s="147"/>
      <c r="C148" s="148" t="s">
        <v>240</v>
      </c>
      <c r="D148" s="148" t="s">
        <v>161</v>
      </c>
      <c r="E148" s="149" t="s">
        <v>1211</v>
      </c>
      <c r="F148" s="150" t="s">
        <v>1212</v>
      </c>
      <c r="G148" s="151" t="s">
        <v>190</v>
      </c>
      <c r="H148" s="152">
        <v>23</v>
      </c>
      <c r="I148" s="153"/>
      <c r="J148" s="154">
        <f t="shared" si="10"/>
        <v>0</v>
      </c>
      <c r="K148" s="155"/>
      <c r="L148" s="30"/>
      <c r="M148" s="156" t="s">
        <v>1</v>
      </c>
      <c r="N148" s="157" t="s">
        <v>40</v>
      </c>
      <c r="O148" s="58"/>
      <c r="P148" s="158">
        <f t="shared" si="11"/>
        <v>0</v>
      </c>
      <c r="Q148" s="158">
        <v>0</v>
      </c>
      <c r="R148" s="158">
        <f t="shared" si="12"/>
        <v>0</v>
      </c>
      <c r="S148" s="158">
        <v>0</v>
      </c>
      <c r="T148" s="159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205</v>
      </c>
      <c r="AT148" s="160" t="s">
        <v>161</v>
      </c>
      <c r="AU148" s="160" t="s">
        <v>166</v>
      </c>
      <c r="AY148" s="14" t="s">
        <v>158</v>
      </c>
      <c r="BE148" s="161">
        <f t="shared" si="14"/>
        <v>0</v>
      </c>
      <c r="BF148" s="161">
        <f t="shared" si="15"/>
        <v>0</v>
      </c>
      <c r="BG148" s="161">
        <f t="shared" si="16"/>
        <v>0</v>
      </c>
      <c r="BH148" s="161">
        <f t="shared" si="17"/>
        <v>0</v>
      </c>
      <c r="BI148" s="161">
        <f t="shared" si="18"/>
        <v>0</v>
      </c>
      <c r="BJ148" s="14" t="s">
        <v>166</v>
      </c>
      <c r="BK148" s="161">
        <f t="shared" si="19"/>
        <v>0</v>
      </c>
      <c r="BL148" s="14" t="s">
        <v>205</v>
      </c>
      <c r="BM148" s="160" t="s">
        <v>243</v>
      </c>
    </row>
    <row r="149" spans="1:65" s="2" customFormat="1" ht="16.5" customHeight="1">
      <c r="A149" s="29"/>
      <c r="B149" s="147"/>
      <c r="C149" s="148" t="s">
        <v>7</v>
      </c>
      <c r="D149" s="148" t="s">
        <v>161</v>
      </c>
      <c r="E149" s="149" t="s">
        <v>1213</v>
      </c>
      <c r="F149" s="150" t="s">
        <v>1214</v>
      </c>
      <c r="G149" s="151" t="s">
        <v>190</v>
      </c>
      <c r="H149" s="152">
        <v>40</v>
      </c>
      <c r="I149" s="153"/>
      <c r="J149" s="154">
        <f t="shared" si="10"/>
        <v>0</v>
      </c>
      <c r="K149" s="155"/>
      <c r="L149" s="30"/>
      <c r="M149" s="156" t="s">
        <v>1</v>
      </c>
      <c r="N149" s="157" t="s">
        <v>40</v>
      </c>
      <c r="O149" s="58"/>
      <c r="P149" s="158">
        <f t="shared" si="11"/>
        <v>0</v>
      </c>
      <c r="Q149" s="158">
        <v>7.2999999999999996E-4</v>
      </c>
      <c r="R149" s="158">
        <f t="shared" si="12"/>
        <v>2.9199999999999997E-2</v>
      </c>
      <c r="S149" s="158">
        <v>0</v>
      </c>
      <c r="T149" s="159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205</v>
      </c>
      <c r="AT149" s="160" t="s">
        <v>161</v>
      </c>
      <c r="AU149" s="160" t="s">
        <v>166</v>
      </c>
      <c r="AY149" s="14" t="s">
        <v>158</v>
      </c>
      <c r="BE149" s="161">
        <f t="shared" si="14"/>
        <v>0</v>
      </c>
      <c r="BF149" s="161">
        <f t="shared" si="15"/>
        <v>0</v>
      </c>
      <c r="BG149" s="161">
        <f t="shared" si="16"/>
        <v>0</v>
      </c>
      <c r="BH149" s="161">
        <f t="shared" si="17"/>
        <v>0</v>
      </c>
      <c r="BI149" s="161">
        <f t="shared" si="18"/>
        <v>0</v>
      </c>
      <c r="BJ149" s="14" t="s">
        <v>166</v>
      </c>
      <c r="BK149" s="161">
        <f t="shared" si="19"/>
        <v>0</v>
      </c>
      <c r="BL149" s="14" t="s">
        <v>205</v>
      </c>
      <c r="BM149" s="160" t="s">
        <v>246</v>
      </c>
    </row>
    <row r="150" spans="1:65" s="2" customFormat="1" ht="24.2" customHeight="1">
      <c r="A150" s="29"/>
      <c r="B150" s="147"/>
      <c r="C150" s="148" t="s">
        <v>247</v>
      </c>
      <c r="D150" s="148" t="s">
        <v>161</v>
      </c>
      <c r="E150" s="149" t="s">
        <v>1215</v>
      </c>
      <c r="F150" s="150" t="s">
        <v>1216</v>
      </c>
      <c r="G150" s="151" t="s">
        <v>190</v>
      </c>
      <c r="H150" s="152">
        <v>2</v>
      </c>
      <c r="I150" s="153"/>
      <c r="J150" s="154">
        <f t="shared" si="10"/>
        <v>0</v>
      </c>
      <c r="K150" s="155"/>
      <c r="L150" s="30"/>
      <c r="M150" s="156" t="s">
        <v>1</v>
      </c>
      <c r="N150" s="157" t="s">
        <v>40</v>
      </c>
      <c r="O150" s="58"/>
      <c r="P150" s="158">
        <f t="shared" si="11"/>
        <v>0</v>
      </c>
      <c r="Q150" s="158">
        <v>3.0000000000000001E-5</v>
      </c>
      <c r="R150" s="158">
        <f t="shared" si="12"/>
        <v>6.0000000000000002E-5</v>
      </c>
      <c r="S150" s="158">
        <v>0</v>
      </c>
      <c r="T150" s="159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205</v>
      </c>
      <c r="AT150" s="160" t="s">
        <v>161</v>
      </c>
      <c r="AU150" s="160" t="s">
        <v>166</v>
      </c>
      <c r="AY150" s="14" t="s">
        <v>158</v>
      </c>
      <c r="BE150" s="161">
        <f t="shared" si="14"/>
        <v>0</v>
      </c>
      <c r="BF150" s="161">
        <f t="shared" si="15"/>
        <v>0</v>
      </c>
      <c r="BG150" s="161">
        <f t="shared" si="16"/>
        <v>0</v>
      </c>
      <c r="BH150" s="161">
        <f t="shared" si="17"/>
        <v>0</v>
      </c>
      <c r="BI150" s="161">
        <f t="shared" si="18"/>
        <v>0</v>
      </c>
      <c r="BJ150" s="14" t="s">
        <v>166</v>
      </c>
      <c r="BK150" s="161">
        <f t="shared" si="19"/>
        <v>0</v>
      </c>
      <c r="BL150" s="14" t="s">
        <v>205</v>
      </c>
      <c r="BM150" s="160" t="s">
        <v>250</v>
      </c>
    </row>
    <row r="151" spans="1:65" s="2" customFormat="1" ht="24.2" customHeight="1">
      <c r="A151" s="29"/>
      <c r="B151" s="147"/>
      <c r="C151" s="148" t="s">
        <v>215</v>
      </c>
      <c r="D151" s="148" t="s">
        <v>161</v>
      </c>
      <c r="E151" s="149" t="s">
        <v>1217</v>
      </c>
      <c r="F151" s="150" t="s">
        <v>1218</v>
      </c>
      <c r="G151" s="151" t="s">
        <v>190</v>
      </c>
      <c r="H151" s="152">
        <v>23</v>
      </c>
      <c r="I151" s="153"/>
      <c r="J151" s="154">
        <f t="shared" si="10"/>
        <v>0</v>
      </c>
      <c r="K151" s="155"/>
      <c r="L151" s="30"/>
      <c r="M151" s="156" t="s">
        <v>1</v>
      </c>
      <c r="N151" s="157" t="s">
        <v>40</v>
      </c>
      <c r="O151" s="58"/>
      <c r="P151" s="158">
        <f t="shared" si="11"/>
        <v>0</v>
      </c>
      <c r="Q151" s="158">
        <v>2.7E-4</v>
      </c>
      <c r="R151" s="158">
        <f t="shared" si="12"/>
        <v>6.2100000000000002E-3</v>
      </c>
      <c r="S151" s="158">
        <v>0</v>
      </c>
      <c r="T151" s="159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205</v>
      </c>
      <c r="AT151" s="160" t="s">
        <v>161</v>
      </c>
      <c r="AU151" s="160" t="s">
        <v>166</v>
      </c>
      <c r="AY151" s="14" t="s">
        <v>158</v>
      </c>
      <c r="BE151" s="161">
        <f t="shared" si="14"/>
        <v>0</v>
      </c>
      <c r="BF151" s="161">
        <f t="shared" si="15"/>
        <v>0</v>
      </c>
      <c r="BG151" s="161">
        <f t="shared" si="16"/>
        <v>0</v>
      </c>
      <c r="BH151" s="161">
        <f t="shared" si="17"/>
        <v>0</v>
      </c>
      <c r="BI151" s="161">
        <f t="shared" si="18"/>
        <v>0</v>
      </c>
      <c r="BJ151" s="14" t="s">
        <v>166</v>
      </c>
      <c r="BK151" s="161">
        <f t="shared" si="19"/>
        <v>0</v>
      </c>
      <c r="BL151" s="14" t="s">
        <v>205</v>
      </c>
      <c r="BM151" s="160" t="s">
        <v>253</v>
      </c>
    </row>
    <row r="152" spans="1:65" s="2" customFormat="1" ht="16.5" customHeight="1">
      <c r="A152" s="29"/>
      <c r="B152" s="147"/>
      <c r="C152" s="148" t="s">
        <v>254</v>
      </c>
      <c r="D152" s="148" t="s">
        <v>161</v>
      </c>
      <c r="E152" s="149" t="s">
        <v>1219</v>
      </c>
      <c r="F152" s="150" t="s">
        <v>1220</v>
      </c>
      <c r="G152" s="151" t="s">
        <v>190</v>
      </c>
      <c r="H152" s="152">
        <v>23</v>
      </c>
      <c r="I152" s="153"/>
      <c r="J152" s="154">
        <f t="shared" si="10"/>
        <v>0</v>
      </c>
      <c r="K152" s="155"/>
      <c r="L152" s="30"/>
      <c r="M152" s="156" t="s">
        <v>1</v>
      </c>
      <c r="N152" s="157" t="s">
        <v>40</v>
      </c>
      <c r="O152" s="58"/>
      <c r="P152" s="158">
        <f t="shared" si="11"/>
        <v>0</v>
      </c>
      <c r="Q152" s="158">
        <v>4.6000000000000001E-4</v>
      </c>
      <c r="R152" s="158">
        <f t="shared" si="12"/>
        <v>1.0580000000000001E-2</v>
      </c>
      <c r="S152" s="158">
        <v>0</v>
      </c>
      <c r="T152" s="159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205</v>
      </c>
      <c r="AT152" s="160" t="s">
        <v>161</v>
      </c>
      <c r="AU152" s="160" t="s">
        <v>166</v>
      </c>
      <c r="AY152" s="14" t="s">
        <v>158</v>
      </c>
      <c r="BE152" s="161">
        <f t="shared" si="14"/>
        <v>0</v>
      </c>
      <c r="BF152" s="161">
        <f t="shared" si="15"/>
        <v>0</v>
      </c>
      <c r="BG152" s="161">
        <f t="shared" si="16"/>
        <v>0</v>
      </c>
      <c r="BH152" s="161">
        <f t="shared" si="17"/>
        <v>0</v>
      </c>
      <c r="BI152" s="161">
        <f t="shared" si="18"/>
        <v>0</v>
      </c>
      <c r="BJ152" s="14" t="s">
        <v>166</v>
      </c>
      <c r="BK152" s="161">
        <f t="shared" si="19"/>
        <v>0</v>
      </c>
      <c r="BL152" s="14" t="s">
        <v>205</v>
      </c>
      <c r="BM152" s="160" t="s">
        <v>257</v>
      </c>
    </row>
    <row r="153" spans="1:65" s="2" customFormat="1" ht="16.5" customHeight="1">
      <c r="A153" s="29"/>
      <c r="B153" s="147"/>
      <c r="C153" s="148" t="s">
        <v>218</v>
      </c>
      <c r="D153" s="148" t="s">
        <v>161</v>
      </c>
      <c r="E153" s="149" t="s">
        <v>1221</v>
      </c>
      <c r="F153" s="150" t="s">
        <v>1222</v>
      </c>
      <c r="G153" s="151" t="s">
        <v>190</v>
      </c>
      <c r="H153" s="152">
        <v>2</v>
      </c>
      <c r="I153" s="153"/>
      <c r="J153" s="154">
        <f t="shared" si="10"/>
        <v>0</v>
      </c>
      <c r="K153" s="155"/>
      <c r="L153" s="30"/>
      <c r="M153" s="156" t="s">
        <v>1</v>
      </c>
      <c r="N153" s="157" t="s">
        <v>40</v>
      </c>
      <c r="O153" s="58"/>
      <c r="P153" s="158">
        <f t="shared" si="11"/>
        <v>0</v>
      </c>
      <c r="Q153" s="158">
        <v>5.0000000000000001E-4</v>
      </c>
      <c r="R153" s="158">
        <f t="shared" si="12"/>
        <v>1E-3</v>
      </c>
      <c r="S153" s="158">
        <v>0</v>
      </c>
      <c r="T153" s="159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205</v>
      </c>
      <c r="AT153" s="160" t="s">
        <v>161</v>
      </c>
      <c r="AU153" s="160" t="s">
        <v>166</v>
      </c>
      <c r="AY153" s="14" t="s">
        <v>158</v>
      </c>
      <c r="BE153" s="161">
        <f t="shared" si="14"/>
        <v>0</v>
      </c>
      <c r="BF153" s="161">
        <f t="shared" si="15"/>
        <v>0</v>
      </c>
      <c r="BG153" s="161">
        <f t="shared" si="16"/>
        <v>0</v>
      </c>
      <c r="BH153" s="161">
        <f t="shared" si="17"/>
        <v>0</v>
      </c>
      <c r="BI153" s="161">
        <f t="shared" si="18"/>
        <v>0</v>
      </c>
      <c r="BJ153" s="14" t="s">
        <v>166</v>
      </c>
      <c r="BK153" s="161">
        <f t="shared" si="19"/>
        <v>0</v>
      </c>
      <c r="BL153" s="14" t="s">
        <v>205</v>
      </c>
      <c r="BM153" s="160" t="s">
        <v>260</v>
      </c>
    </row>
    <row r="154" spans="1:65" s="2" customFormat="1" ht="24.2" customHeight="1">
      <c r="A154" s="29"/>
      <c r="B154" s="147"/>
      <c r="C154" s="148" t="s">
        <v>261</v>
      </c>
      <c r="D154" s="148" t="s">
        <v>161</v>
      </c>
      <c r="E154" s="149" t="s">
        <v>1223</v>
      </c>
      <c r="F154" s="150" t="s">
        <v>1224</v>
      </c>
      <c r="G154" s="151" t="s">
        <v>190</v>
      </c>
      <c r="H154" s="152">
        <v>10</v>
      </c>
      <c r="I154" s="153"/>
      <c r="J154" s="154">
        <f t="shared" si="10"/>
        <v>0</v>
      </c>
      <c r="K154" s="155"/>
      <c r="L154" s="30"/>
      <c r="M154" s="156" t="s">
        <v>1</v>
      </c>
      <c r="N154" s="157" t="s">
        <v>40</v>
      </c>
      <c r="O154" s="58"/>
      <c r="P154" s="158">
        <f t="shared" si="11"/>
        <v>0</v>
      </c>
      <c r="Q154" s="158">
        <v>5.6999999999999998E-4</v>
      </c>
      <c r="R154" s="158">
        <f t="shared" si="12"/>
        <v>5.7000000000000002E-3</v>
      </c>
      <c r="S154" s="158">
        <v>0</v>
      </c>
      <c r="T154" s="159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205</v>
      </c>
      <c r="AT154" s="160" t="s">
        <v>161</v>
      </c>
      <c r="AU154" s="160" t="s">
        <v>166</v>
      </c>
      <c r="AY154" s="14" t="s">
        <v>158</v>
      </c>
      <c r="BE154" s="161">
        <f t="shared" si="14"/>
        <v>0</v>
      </c>
      <c r="BF154" s="161">
        <f t="shared" si="15"/>
        <v>0</v>
      </c>
      <c r="BG154" s="161">
        <f t="shared" si="16"/>
        <v>0</v>
      </c>
      <c r="BH154" s="161">
        <f t="shared" si="17"/>
        <v>0</v>
      </c>
      <c r="BI154" s="161">
        <f t="shared" si="18"/>
        <v>0</v>
      </c>
      <c r="BJ154" s="14" t="s">
        <v>166</v>
      </c>
      <c r="BK154" s="161">
        <f t="shared" si="19"/>
        <v>0</v>
      </c>
      <c r="BL154" s="14" t="s">
        <v>205</v>
      </c>
      <c r="BM154" s="160" t="s">
        <v>264</v>
      </c>
    </row>
    <row r="155" spans="1:65" s="2" customFormat="1" ht="21.75" customHeight="1">
      <c r="A155" s="29"/>
      <c r="B155" s="147"/>
      <c r="C155" s="148" t="s">
        <v>222</v>
      </c>
      <c r="D155" s="148" t="s">
        <v>161</v>
      </c>
      <c r="E155" s="149" t="s">
        <v>1225</v>
      </c>
      <c r="F155" s="150" t="s">
        <v>1226</v>
      </c>
      <c r="G155" s="151" t="s">
        <v>190</v>
      </c>
      <c r="H155" s="152">
        <v>80</v>
      </c>
      <c r="I155" s="153"/>
      <c r="J155" s="154">
        <f t="shared" si="10"/>
        <v>0</v>
      </c>
      <c r="K155" s="155"/>
      <c r="L155" s="30"/>
      <c r="M155" s="156" t="s">
        <v>1</v>
      </c>
      <c r="N155" s="157" t="s">
        <v>40</v>
      </c>
      <c r="O155" s="58"/>
      <c r="P155" s="158">
        <f t="shared" si="11"/>
        <v>0</v>
      </c>
      <c r="Q155" s="158">
        <v>3.0000000000000001E-5</v>
      </c>
      <c r="R155" s="158">
        <f t="shared" si="12"/>
        <v>2.4000000000000002E-3</v>
      </c>
      <c r="S155" s="158">
        <v>3.0000000000000001E-3</v>
      </c>
      <c r="T155" s="159">
        <f t="shared" si="13"/>
        <v>0.24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205</v>
      </c>
      <c r="AT155" s="160" t="s">
        <v>161</v>
      </c>
      <c r="AU155" s="160" t="s">
        <v>166</v>
      </c>
      <c r="AY155" s="14" t="s">
        <v>158</v>
      </c>
      <c r="BE155" s="161">
        <f t="shared" si="14"/>
        <v>0</v>
      </c>
      <c r="BF155" s="161">
        <f t="shared" si="15"/>
        <v>0</v>
      </c>
      <c r="BG155" s="161">
        <f t="shared" si="16"/>
        <v>0</v>
      </c>
      <c r="BH155" s="161">
        <f t="shared" si="17"/>
        <v>0</v>
      </c>
      <c r="BI155" s="161">
        <f t="shared" si="18"/>
        <v>0</v>
      </c>
      <c r="BJ155" s="14" t="s">
        <v>166</v>
      </c>
      <c r="BK155" s="161">
        <f t="shared" si="19"/>
        <v>0</v>
      </c>
      <c r="BL155" s="14" t="s">
        <v>205</v>
      </c>
      <c r="BM155" s="160" t="s">
        <v>267</v>
      </c>
    </row>
    <row r="156" spans="1:65" s="2" customFormat="1" ht="24.2" customHeight="1">
      <c r="A156" s="29"/>
      <c r="B156" s="147"/>
      <c r="C156" s="148" t="s">
        <v>268</v>
      </c>
      <c r="D156" s="148" t="s">
        <v>161</v>
      </c>
      <c r="E156" s="149" t="s">
        <v>1227</v>
      </c>
      <c r="F156" s="150" t="s">
        <v>1228</v>
      </c>
      <c r="G156" s="151" t="s">
        <v>190</v>
      </c>
      <c r="H156" s="152">
        <v>6</v>
      </c>
      <c r="I156" s="153"/>
      <c r="J156" s="154">
        <f t="shared" si="10"/>
        <v>0</v>
      </c>
      <c r="K156" s="155"/>
      <c r="L156" s="30"/>
      <c r="M156" s="156" t="s">
        <v>1</v>
      </c>
      <c r="N156" s="157" t="s">
        <v>40</v>
      </c>
      <c r="O156" s="58"/>
      <c r="P156" s="158">
        <f t="shared" si="11"/>
        <v>0</v>
      </c>
      <c r="Q156" s="158">
        <v>6.4000000000000005E-4</v>
      </c>
      <c r="R156" s="158">
        <f t="shared" si="12"/>
        <v>3.8400000000000005E-3</v>
      </c>
      <c r="S156" s="158">
        <v>0</v>
      </c>
      <c r="T156" s="159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205</v>
      </c>
      <c r="AT156" s="160" t="s">
        <v>161</v>
      </c>
      <c r="AU156" s="160" t="s">
        <v>166</v>
      </c>
      <c r="AY156" s="14" t="s">
        <v>158</v>
      </c>
      <c r="BE156" s="161">
        <f t="shared" si="14"/>
        <v>0</v>
      </c>
      <c r="BF156" s="161">
        <f t="shared" si="15"/>
        <v>0</v>
      </c>
      <c r="BG156" s="161">
        <f t="shared" si="16"/>
        <v>0</v>
      </c>
      <c r="BH156" s="161">
        <f t="shared" si="17"/>
        <v>0</v>
      </c>
      <c r="BI156" s="161">
        <f t="shared" si="18"/>
        <v>0</v>
      </c>
      <c r="BJ156" s="14" t="s">
        <v>166</v>
      </c>
      <c r="BK156" s="161">
        <f t="shared" si="19"/>
        <v>0</v>
      </c>
      <c r="BL156" s="14" t="s">
        <v>205</v>
      </c>
      <c r="BM156" s="160" t="s">
        <v>271</v>
      </c>
    </row>
    <row r="157" spans="1:65" s="2" customFormat="1" ht="21.75" customHeight="1">
      <c r="A157" s="29"/>
      <c r="B157" s="147"/>
      <c r="C157" s="148" t="s">
        <v>225</v>
      </c>
      <c r="D157" s="148" t="s">
        <v>161</v>
      </c>
      <c r="E157" s="149" t="s">
        <v>1229</v>
      </c>
      <c r="F157" s="150" t="s">
        <v>1230</v>
      </c>
      <c r="G157" s="151" t="s">
        <v>176</v>
      </c>
      <c r="H157" s="152">
        <v>6.3E-2</v>
      </c>
      <c r="I157" s="153"/>
      <c r="J157" s="154">
        <f t="shared" si="10"/>
        <v>0</v>
      </c>
      <c r="K157" s="155"/>
      <c r="L157" s="30"/>
      <c r="M157" s="156" t="s">
        <v>1</v>
      </c>
      <c r="N157" s="157" t="s">
        <v>40</v>
      </c>
      <c r="O157" s="58"/>
      <c r="P157" s="158">
        <f t="shared" si="11"/>
        <v>0</v>
      </c>
      <c r="Q157" s="158">
        <v>0</v>
      </c>
      <c r="R157" s="158">
        <f t="shared" si="12"/>
        <v>0</v>
      </c>
      <c r="S157" s="158">
        <v>0</v>
      </c>
      <c r="T157" s="159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205</v>
      </c>
      <c r="AT157" s="160" t="s">
        <v>161</v>
      </c>
      <c r="AU157" s="160" t="s">
        <v>166</v>
      </c>
      <c r="AY157" s="14" t="s">
        <v>158</v>
      </c>
      <c r="BE157" s="161">
        <f t="shared" si="14"/>
        <v>0</v>
      </c>
      <c r="BF157" s="161">
        <f t="shared" si="15"/>
        <v>0</v>
      </c>
      <c r="BG157" s="161">
        <f t="shared" si="16"/>
        <v>0</v>
      </c>
      <c r="BH157" s="161">
        <f t="shared" si="17"/>
        <v>0</v>
      </c>
      <c r="BI157" s="161">
        <f t="shared" si="18"/>
        <v>0</v>
      </c>
      <c r="BJ157" s="14" t="s">
        <v>166</v>
      </c>
      <c r="BK157" s="161">
        <f t="shared" si="19"/>
        <v>0</v>
      </c>
      <c r="BL157" s="14" t="s">
        <v>205</v>
      </c>
      <c r="BM157" s="160" t="s">
        <v>274</v>
      </c>
    </row>
    <row r="158" spans="1:65" s="12" customFormat="1" ht="22.9" customHeight="1">
      <c r="B158" s="134"/>
      <c r="D158" s="135" t="s">
        <v>73</v>
      </c>
      <c r="E158" s="145" t="s">
        <v>1231</v>
      </c>
      <c r="F158" s="145" t="s">
        <v>1232</v>
      </c>
      <c r="I158" s="137"/>
      <c r="J158" s="146">
        <f>BK158</f>
        <v>0</v>
      </c>
      <c r="L158" s="134"/>
      <c r="M158" s="139"/>
      <c r="N158" s="140"/>
      <c r="O158" s="140"/>
      <c r="P158" s="141">
        <f>SUM(P159:P172)</f>
        <v>0</v>
      </c>
      <c r="Q158" s="140"/>
      <c r="R158" s="141">
        <f>SUM(R159:R172)</f>
        <v>0.63114999999999988</v>
      </c>
      <c r="S158" s="140"/>
      <c r="T158" s="142">
        <f>SUM(T159:T172)</f>
        <v>0.53400000000000003</v>
      </c>
      <c r="AR158" s="135" t="s">
        <v>166</v>
      </c>
      <c r="AT158" s="143" t="s">
        <v>73</v>
      </c>
      <c r="AU158" s="143" t="s">
        <v>82</v>
      </c>
      <c r="AY158" s="135" t="s">
        <v>158</v>
      </c>
      <c r="BK158" s="144">
        <f>SUM(BK159:BK172)</f>
        <v>0</v>
      </c>
    </row>
    <row r="159" spans="1:65" s="2" customFormat="1" ht="21.75" customHeight="1">
      <c r="A159" s="29"/>
      <c r="B159" s="147"/>
      <c r="C159" s="148" t="s">
        <v>275</v>
      </c>
      <c r="D159" s="148" t="s">
        <v>161</v>
      </c>
      <c r="E159" s="149" t="s">
        <v>1233</v>
      </c>
      <c r="F159" s="150" t="s">
        <v>1234</v>
      </c>
      <c r="G159" s="151" t="s">
        <v>164</v>
      </c>
      <c r="H159" s="152">
        <v>3</v>
      </c>
      <c r="I159" s="153"/>
      <c r="J159" s="154">
        <f t="shared" ref="J159:J172" si="20">ROUND(I159*H159,2)</f>
        <v>0</v>
      </c>
      <c r="K159" s="155"/>
      <c r="L159" s="30"/>
      <c r="M159" s="156" t="s">
        <v>1</v>
      </c>
      <c r="N159" s="157" t="s">
        <v>40</v>
      </c>
      <c r="O159" s="58"/>
      <c r="P159" s="158">
        <f t="shared" ref="P159:P172" si="21">O159*H159</f>
        <v>0</v>
      </c>
      <c r="Q159" s="158">
        <v>0</v>
      </c>
      <c r="R159" s="158">
        <f t="shared" ref="R159:R172" si="22">Q159*H159</f>
        <v>0</v>
      </c>
      <c r="S159" s="158">
        <v>0.01</v>
      </c>
      <c r="T159" s="159">
        <f t="shared" ref="T159:T172" si="23">S159*H159</f>
        <v>0.03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205</v>
      </c>
      <c r="AT159" s="160" t="s">
        <v>161</v>
      </c>
      <c r="AU159" s="160" t="s">
        <v>166</v>
      </c>
      <c r="AY159" s="14" t="s">
        <v>158</v>
      </c>
      <c r="BE159" s="161">
        <f t="shared" ref="BE159:BE172" si="24">IF(N159="základná",J159,0)</f>
        <v>0</v>
      </c>
      <c r="BF159" s="161">
        <f t="shared" ref="BF159:BF172" si="25">IF(N159="znížená",J159,0)</f>
        <v>0</v>
      </c>
      <c r="BG159" s="161">
        <f t="shared" ref="BG159:BG172" si="26">IF(N159="zákl. prenesená",J159,0)</f>
        <v>0</v>
      </c>
      <c r="BH159" s="161">
        <f t="shared" ref="BH159:BH172" si="27">IF(N159="zníž. prenesená",J159,0)</f>
        <v>0</v>
      </c>
      <c r="BI159" s="161">
        <f t="shared" ref="BI159:BI172" si="28">IF(N159="nulová",J159,0)</f>
        <v>0</v>
      </c>
      <c r="BJ159" s="14" t="s">
        <v>166</v>
      </c>
      <c r="BK159" s="161">
        <f t="shared" ref="BK159:BK172" si="29">ROUND(I159*H159,2)</f>
        <v>0</v>
      </c>
      <c r="BL159" s="14" t="s">
        <v>205</v>
      </c>
      <c r="BM159" s="160" t="s">
        <v>278</v>
      </c>
    </row>
    <row r="160" spans="1:65" s="2" customFormat="1" ht="24.2" customHeight="1">
      <c r="A160" s="29"/>
      <c r="B160" s="147"/>
      <c r="C160" s="148" t="s">
        <v>229</v>
      </c>
      <c r="D160" s="148" t="s">
        <v>161</v>
      </c>
      <c r="E160" s="149" t="s">
        <v>1235</v>
      </c>
      <c r="F160" s="150" t="s">
        <v>1236</v>
      </c>
      <c r="G160" s="151" t="s">
        <v>190</v>
      </c>
      <c r="H160" s="152">
        <v>21</v>
      </c>
      <c r="I160" s="153"/>
      <c r="J160" s="154">
        <f t="shared" si="20"/>
        <v>0</v>
      </c>
      <c r="K160" s="155"/>
      <c r="L160" s="30"/>
      <c r="M160" s="156" t="s">
        <v>1</v>
      </c>
      <c r="N160" s="157" t="s">
        <v>40</v>
      </c>
      <c r="O160" s="58"/>
      <c r="P160" s="158">
        <f t="shared" si="21"/>
        <v>0</v>
      </c>
      <c r="Q160" s="158">
        <v>1E-4</v>
      </c>
      <c r="R160" s="158">
        <f t="shared" si="22"/>
        <v>2.1000000000000003E-3</v>
      </c>
      <c r="S160" s="158">
        <v>2.4E-2</v>
      </c>
      <c r="T160" s="159">
        <f t="shared" si="23"/>
        <v>0.504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205</v>
      </c>
      <c r="AT160" s="160" t="s">
        <v>161</v>
      </c>
      <c r="AU160" s="160" t="s">
        <v>166</v>
      </c>
      <c r="AY160" s="14" t="s">
        <v>158</v>
      </c>
      <c r="BE160" s="161">
        <f t="shared" si="24"/>
        <v>0</v>
      </c>
      <c r="BF160" s="161">
        <f t="shared" si="25"/>
        <v>0</v>
      </c>
      <c r="BG160" s="161">
        <f t="shared" si="26"/>
        <v>0</v>
      </c>
      <c r="BH160" s="161">
        <f t="shared" si="27"/>
        <v>0</v>
      </c>
      <c r="BI160" s="161">
        <f t="shared" si="28"/>
        <v>0</v>
      </c>
      <c r="BJ160" s="14" t="s">
        <v>166</v>
      </c>
      <c r="BK160" s="161">
        <f t="shared" si="29"/>
        <v>0</v>
      </c>
      <c r="BL160" s="14" t="s">
        <v>205</v>
      </c>
      <c r="BM160" s="160" t="s">
        <v>281</v>
      </c>
    </row>
    <row r="161" spans="1:65" s="2" customFormat="1" ht="24.2" customHeight="1">
      <c r="A161" s="29"/>
      <c r="B161" s="147"/>
      <c r="C161" s="148" t="s">
        <v>282</v>
      </c>
      <c r="D161" s="148" t="s">
        <v>161</v>
      </c>
      <c r="E161" s="149" t="s">
        <v>1237</v>
      </c>
      <c r="F161" s="150" t="s">
        <v>1238</v>
      </c>
      <c r="G161" s="151" t="s">
        <v>190</v>
      </c>
      <c r="H161" s="152">
        <v>10</v>
      </c>
      <c r="I161" s="153"/>
      <c r="J161" s="154">
        <f t="shared" si="20"/>
        <v>0</v>
      </c>
      <c r="K161" s="155"/>
      <c r="L161" s="30"/>
      <c r="M161" s="156" t="s">
        <v>1</v>
      </c>
      <c r="N161" s="157" t="s">
        <v>40</v>
      </c>
      <c r="O161" s="58"/>
      <c r="P161" s="158">
        <f t="shared" si="21"/>
        <v>0</v>
      </c>
      <c r="Q161" s="158">
        <v>1.3999999999999999E-4</v>
      </c>
      <c r="R161" s="158">
        <f t="shared" si="22"/>
        <v>1.3999999999999998E-3</v>
      </c>
      <c r="S161" s="158">
        <v>0</v>
      </c>
      <c r="T161" s="159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205</v>
      </c>
      <c r="AT161" s="160" t="s">
        <v>161</v>
      </c>
      <c r="AU161" s="160" t="s">
        <v>166</v>
      </c>
      <c r="AY161" s="14" t="s">
        <v>158</v>
      </c>
      <c r="BE161" s="161">
        <f t="shared" si="24"/>
        <v>0</v>
      </c>
      <c r="BF161" s="161">
        <f t="shared" si="25"/>
        <v>0</v>
      </c>
      <c r="BG161" s="161">
        <f t="shared" si="26"/>
        <v>0</v>
      </c>
      <c r="BH161" s="161">
        <f t="shared" si="27"/>
        <v>0</v>
      </c>
      <c r="BI161" s="161">
        <f t="shared" si="28"/>
        <v>0</v>
      </c>
      <c r="BJ161" s="14" t="s">
        <v>166</v>
      </c>
      <c r="BK161" s="161">
        <f t="shared" si="29"/>
        <v>0</v>
      </c>
      <c r="BL161" s="14" t="s">
        <v>205</v>
      </c>
      <c r="BM161" s="160" t="s">
        <v>285</v>
      </c>
    </row>
    <row r="162" spans="1:65" s="2" customFormat="1" ht="24.2" customHeight="1">
      <c r="A162" s="29"/>
      <c r="B162" s="147"/>
      <c r="C162" s="162" t="s">
        <v>232</v>
      </c>
      <c r="D162" s="162" t="s">
        <v>193</v>
      </c>
      <c r="E162" s="163" t="s">
        <v>1239</v>
      </c>
      <c r="F162" s="164" t="s">
        <v>1240</v>
      </c>
      <c r="G162" s="165" t="s">
        <v>190</v>
      </c>
      <c r="H162" s="166">
        <v>4</v>
      </c>
      <c r="I162" s="167"/>
      <c r="J162" s="168">
        <f t="shared" si="20"/>
        <v>0</v>
      </c>
      <c r="K162" s="169"/>
      <c r="L162" s="170"/>
      <c r="M162" s="171" t="s">
        <v>1</v>
      </c>
      <c r="N162" s="172" t="s">
        <v>40</v>
      </c>
      <c r="O162" s="58"/>
      <c r="P162" s="158">
        <f t="shared" si="21"/>
        <v>0</v>
      </c>
      <c r="Q162" s="158">
        <v>2.1700000000000001E-2</v>
      </c>
      <c r="R162" s="158">
        <f t="shared" si="22"/>
        <v>8.6800000000000002E-2</v>
      </c>
      <c r="S162" s="158">
        <v>0</v>
      </c>
      <c r="T162" s="159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232</v>
      </c>
      <c r="AT162" s="160" t="s">
        <v>193</v>
      </c>
      <c r="AU162" s="160" t="s">
        <v>166</v>
      </c>
      <c r="AY162" s="14" t="s">
        <v>158</v>
      </c>
      <c r="BE162" s="161">
        <f t="shared" si="24"/>
        <v>0</v>
      </c>
      <c r="BF162" s="161">
        <f t="shared" si="25"/>
        <v>0</v>
      </c>
      <c r="BG162" s="161">
        <f t="shared" si="26"/>
        <v>0</v>
      </c>
      <c r="BH162" s="161">
        <f t="shared" si="27"/>
        <v>0</v>
      </c>
      <c r="BI162" s="161">
        <f t="shared" si="28"/>
        <v>0</v>
      </c>
      <c r="BJ162" s="14" t="s">
        <v>166</v>
      </c>
      <c r="BK162" s="161">
        <f t="shared" si="29"/>
        <v>0</v>
      </c>
      <c r="BL162" s="14" t="s">
        <v>205</v>
      </c>
      <c r="BM162" s="160" t="s">
        <v>289</v>
      </c>
    </row>
    <row r="163" spans="1:65" s="2" customFormat="1" ht="24.2" customHeight="1">
      <c r="A163" s="29"/>
      <c r="B163" s="147"/>
      <c r="C163" s="162" t="s">
        <v>290</v>
      </c>
      <c r="D163" s="162" t="s">
        <v>193</v>
      </c>
      <c r="E163" s="163" t="s">
        <v>1241</v>
      </c>
      <c r="F163" s="164" t="s">
        <v>1242</v>
      </c>
      <c r="G163" s="165" t="s">
        <v>190</v>
      </c>
      <c r="H163" s="166">
        <v>5</v>
      </c>
      <c r="I163" s="167"/>
      <c r="J163" s="168">
        <f t="shared" si="20"/>
        <v>0</v>
      </c>
      <c r="K163" s="169"/>
      <c r="L163" s="170"/>
      <c r="M163" s="171" t="s">
        <v>1</v>
      </c>
      <c r="N163" s="172" t="s">
        <v>40</v>
      </c>
      <c r="O163" s="58"/>
      <c r="P163" s="158">
        <f t="shared" si="21"/>
        <v>0</v>
      </c>
      <c r="Q163" s="158">
        <v>3.4099999999999998E-2</v>
      </c>
      <c r="R163" s="158">
        <f t="shared" si="22"/>
        <v>0.17049999999999998</v>
      </c>
      <c r="S163" s="158">
        <v>0</v>
      </c>
      <c r="T163" s="159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232</v>
      </c>
      <c r="AT163" s="160" t="s">
        <v>193</v>
      </c>
      <c r="AU163" s="160" t="s">
        <v>166</v>
      </c>
      <c r="AY163" s="14" t="s">
        <v>158</v>
      </c>
      <c r="BE163" s="161">
        <f t="shared" si="24"/>
        <v>0</v>
      </c>
      <c r="BF163" s="161">
        <f t="shared" si="25"/>
        <v>0</v>
      </c>
      <c r="BG163" s="161">
        <f t="shared" si="26"/>
        <v>0</v>
      </c>
      <c r="BH163" s="161">
        <f t="shared" si="27"/>
        <v>0</v>
      </c>
      <c r="BI163" s="161">
        <f t="shared" si="28"/>
        <v>0</v>
      </c>
      <c r="BJ163" s="14" t="s">
        <v>166</v>
      </c>
      <c r="BK163" s="161">
        <f t="shared" si="29"/>
        <v>0</v>
      </c>
      <c r="BL163" s="14" t="s">
        <v>205</v>
      </c>
      <c r="BM163" s="160" t="s">
        <v>293</v>
      </c>
    </row>
    <row r="164" spans="1:65" s="2" customFormat="1" ht="24.2" customHeight="1">
      <c r="A164" s="29"/>
      <c r="B164" s="147"/>
      <c r="C164" s="162" t="s">
        <v>236</v>
      </c>
      <c r="D164" s="162" t="s">
        <v>193</v>
      </c>
      <c r="E164" s="163" t="s">
        <v>1243</v>
      </c>
      <c r="F164" s="164" t="s">
        <v>1244</v>
      </c>
      <c r="G164" s="165" t="s">
        <v>190</v>
      </c>
      <c r="H164" s="166">
        <v>1</v>
      </c>
      <c r="I164" s="167"/>
      <c r="J164" s="168">
        <f t="shared" si="20"/>
        <v>0</v>
      </c>
      <c r="K164" s="169"/>
      <c r="L164" s="170"/>
      <c r="M164" s="171" t="s">
        <v>1</v>
      </c>
      <c r="N164" s="172" t="s">
        <v>40</v>
      </c>
      <c r="O164" s="58"/>
      <c r="P164" s="158">
        <f t="shared" si="21"/>
        <v>0</v>
      </c>
      <c r="Q164" s="158">
        <v>4.65E-2</v>
      </c>
      <c r="R164" s="158">
        <f t="shared" si="22"/>
        <v>4.65E-2</v>
      </c>
      <c r="S164" s="158">
        <v>0</v>
      </c>
      <c r="T164" s="159">
        <f t="shared" si="2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232</v>
      </c>
      <c r="AT164" s="160" t="s">
        <v>193</v>
      </c>
      <c r="AU164" s="160" t="s">
        <v>166</v>
      </c>
      <c r="AY164" s="14" t="s">
        <v>158</v>
      </c>
      <c r="BE164" s="161">
        <f t="shared" si="24"/>
        <v>0</v>
      </c>
      <c r="BF164" s="161">
        <f t="shared" si="25"/>
        <v>0</v>
      </c>
      <c r="BG164" s="161">
        <f t="shared" si="26"/>
        <v>0</v>
      </c>
      <c r="BH164" s="161">
        <f t="shared" si="27"/>
        <v>0</v>
      </c>
      <c r="BI164" s="161">
        <f t="shared" si="28"/>
        <v>0</v>
      </c>
      <c r="BJ164" s="14" t="s">
        <v>166</v>
      </c>
      <c r="BK164" s="161">
        <f t="shared" si="29"/>
        <v>0</v>
      </c>
      <c r="BL164" s="14" t="s">
        <v>205</v>
      </c>
      <c r="BM164" s="160" t="s">
        <v>297</v>
      </c>
    </row>
    <row r="165" spans="1:65" s="2" customFormat="1" ht="24.2" customHeight="1">
      <c r="A165" s="29"/>
      <c r="B165" s="147"/>
      <c r="C165" s="148" t="s">
        <v>298</v>
      </c>
      <c r="D165" s="148" t="s">
        <v>161</v>
      </c>
      <c r="E165" s="149" t="s">
        <v>1245</v>
      </c>
      <c r="F165" s="150" t="s">
        <v>1246</v>
      </c>
      <c r="G165" s="151" t="s">
        <v>190</v>
      </c>
      <c r="H165" s="152">
        <v>9</v>
      </c>
      <c r="I165" s="153"/>
      <c r="J165" s="154">
        <f t="shared" si="20"/>
        <v>0</v>
      </c>
      <c r="K165" s="155"/>
      <c r="L165" s="30"/>
      <c r="M165" s="156" t="s">
        <v>1</v>
      </c>
      <c r="N165" s="157" t="s">
        <v>40</v>
      </c>
      <c r="O165" s="58"/>
      <c r="P165" s="158">
        <f t="shared" si="21"/>
        <v>0</v>
      </c>
      <c r="Q165" s="158">
        <v>1.3999999999999999E-4</v>
      </c>
      <c r="R165" s="158">
        <f t="shared" si="22"/>
        <v>1.2599999999999998E-3</v>
      </c>
      <c r="S165" s="158">
        <v>0</v>
      </c>
      <c r="T165" s="159">
        <f t="shared" si="2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0" t="s">
        <v>205</v>
      </c>
      <c r="AT165" s="160" t="s">
        <v>161</v>
      </c>
      <c r="AU165" s="160" t="s">
        <v>166</v>
      </c>
      <c r="AY165" s="14" t="s">
        <v>158</v>
      </c>
      <c r="BE165" s="161">
        <f t="shared" si="24"/>
        <v>0</v>
      </c>
      <c r="BF165" s="161">
        <f t="shared" si="25"/>
        <v>0</v>
      </c>
      <c r="BG165" s="161">
        <f t="shared" si="26"/>
        <v>0</v>
      </c>
      <c r="BH165" s="161">
        <f t="shared" si="27"/>
        <v>0</v>
      </c>
      <c r="BI165" s="161">
        <f t="shared" si="28"/>
        <v>0</v>
      </c>
      <c r="BJ165" s="14" t="s">
        <v>166</v>
      </c>
      <c r="BK165" s="161">
        <f t="shared" si="29"/>
        <v>0</v>
      </c>
      <c r="BL165" s="14" t="s">
        <v>205</v>
      </c>
      <c r="BM165" s="160" t="s">
        <v>301</v>
      </c>
    </row>
    <row r="166" spans="1:65" s="2" customFormat="1" ht="24.2" customHeight="1">
      <c r="A166" s="29"/>
      <c r="B166" s="147"/>
      <c r="C166" s="162" t="s">
        <v>239</v>
      </c>
      <c r="D166" s="162" t="s">
        <v>193</v>
      </c>
      <c r="E166" s="163" t="s">
        <v>1247</v>
      </c>
      <c r="F166" s="164" t="s">
        <v>1248</v>
      </c>
      <c r="G166" s="165" t="s">
        <v>190</v>
      </c>
      <c r="H166" s="166">
        <v>1</v>
      </c>
      <c r="I166" s="167"/>
      <c r="J166" s="168">
        <f t="shared" si="20"/>
        <v>0</v>
      </c>
      <c r="K166" s="169"/>
      <c r="L166" s="170"/>
      <c r="M166" s="171" t="s">
        <v>1</v>
      </c>
      <c r="N166" s="172" t="s">
        <v>40</v>
      </c>
      <c r="O166" s="58"/>
      <c r="P166" s="158">
        <f t="shared" si="21"/>
        <v>0</v>
      </c>
      <c r="Q166" s="158">
        <v>2.3029999999999998E-2</v>
      </c>
      <c r="R166" s="158">
        <f t="shared" si="22"/>
        <v>2.3029999999999998E-2</v>
      </c>
      <c r="S166" s="158">
        <v>0</v>
      </c>
      <c r="T166" s="159">
        <f t="shared" si="2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232</v>
      </c>
      <c r="AT166" s="160" t="s">
        <v>193</v>
      </c>
      <c r="AU166" s="160" t="s">
        <v>166</v>
      </c>
      <c r="AY166" s="14" t="s">
        <v>158</v>
      </c>
      <c r="BE166" s="161">
        <f t="shared" si="24"/>
        <v>0</v>
      </c>
      <c r="BF166" s="161">
        <f t="shared" si="25"/>
        <v>0</v>
      </c>
      <c r="BG166" s="161">
        <f t="shared" si="26"/>
        <v>0</v>
      </c>
      <c r="BH166" s="161">
        <f t="shared" si="27"/>
        <v>0</v>
      </c>
      <c r="BI166" s="161">
        <f t="shared" si="28"/>
        <v>0</v>
      </c>
      <c r="BJ166" s="14" t="s">
        <v>166</v>
      </c>
      <c r="BK166" s="161">
        <f t="shared" si="29"/>
        <v>0</v>
      </c>
      <c r="BL166" s="14" t="s">
        <v>205</v>
      </c>
      <c r="BM166" s="160" t="s">
        <v>304</v>
      </c>
    </row>
    <row r="167" spans="1:65" s="2" customFormat="1" ht="24.2" customHeight="1">
      <c r="A167" s="29"/>
      <c r="B167" s="147"/>
      <c r="C167" s="162" t="s">
        <v>305</v>
      </c>
      <c r="D167" s="162" t="s">
        <v>193</v>
      </c>
      <c r="E167" s="163" t="s">
        <v>1249</v>
      </c>
      <c r="F167" s="164" t="s">
        <v>1250</v>
      </c>
      <c r="G167" s="165" t="s">
        <v>190</v>
      </c>
      <c r="H167" s="166">
        <v>2</v>
      </c>
      <c r="I167" s="167"/>
      <c r="J167" s="168">
        <f t="shared" si="20"/>
        <v>0</v>
      </c>
      <c r="K167" s="169"/>
      <c r="L167" s="170"/>
      <c r="M167" s="171" t="s">
        <v>1</v>
      </c>
      <c r="N167" s="172" t="s">
        <v>40</v>
      </c>
      <c r="O167" s="58"/>
      <c r="P167" s="158">
        <f t="shared" si="21"/>
        <v>0</v>
      </c>
      <c r="Q167" s="158">
        <v>2.7629999999999998E-2</v>
      </c>
      <c r="R167" s="158">
        <f t="shared" si="22"/>
        <v>5.5259999999999997E-2</v>
      </c>
      <c r="S167" s="158">
        <v>0</v>
      </c>
      <c r="T167" s="159">
        <f t="shared" si="2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0" t="s">
        <v>232</v>
      </c>
      <c r="AT167" s="160" t="s">
        <v>193</v>
      </c>
      <c r="AU167" s="160" t="s">
        <v>166</v>
      </c>
      <c r="AY167" s="14" t="s">
        <v>158</v>
      </c>
      <c r="BE167" s="161">
        <f t="shared" si="24"/>
        <v>0</v>
      </c>
      <c r="BF167" s="161">
        <f t="shared" si="25"/>
        <v>0</v>
      </c>
      <c r="BG167" s="161">
        <f t="shared" si="26"/>
        <v>0</v>
      </c>
      <c r="BH167" s="161">
        <f t="shared" si="27"/>
        <v>0</v>
      </c>
      <c r="BI167" s="161">
        <f t="shared" si="28"/>
        <v>0</v>
      </c>
      <c r="BJ167" s="14" t="s">
        <v>166</v>
      </c>
      <c r="BK167" s="161">
        <f t="shared" si="29"/>
        <v>0</v>
      </c>
      <c r="BL167" s="14" t="s">
        <v>205</v>
      </c>
      <c r="BM167" s="160" t="s">
        <v>308</v>
      </c>
    </row>
    <row r="168" spans="1:65" s="2" customFormat="1" ht="24.2" customHeight="1">
      <c r="A168" s="29"/>
      <c r="B168" s="147"/>
      <c r="C168" s="162" t="s">
        <v>243</v>
      </c>
      <c r="D168" s="162" t="s">
        <v>193</v>
      </c>
      <c r="E168" s="163" t="s">
        <v>1251</v>
      </c>
      <c r="F168" s="164" t="s">
        <v>1252</v>
      </c>
      <c r="G168" s="165" t="s">
        <v>190</v>
      </c>
      <c r="H168" s="166">
        <v>1</v>
      </c>
      <c r="I168" s="167"/>
      <c r="J168" s="168">
        <f t="shared" si="20"/>
        <v>0</v>
      </c>
      <c r="K168" s="169"/>
      <c r="L168" s="170"/>
      <c r="M168" s="171" t="s">
        <v>1</v>
      </c>
      <c r="N168" s="172" t="s">
        <v>40</v>
      </c>
      <c r="O168" s="58"/>
      <c r="P168" s="158">
        <f t="shared" si="21"/>
        <v>0</v>
      </c>
      <c r="Q168" s="158">
        <v>3.6839999999999998E-2</v>
      </c>
      <c r="R168" s="158">
        <f t="shared" si="22"/>
        <v>3.6839999999999998E-2</v>
      </c>
      <c r="S168" s="158">
        <v>0</v>
      </c>
      <c r="T168" s="159">
        <f t="shared" si="2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0" t="s">
        <v>232</v>
      </c>
      <c r="AT168" s="160" t="s">
        <v>193</v>
      </c>
      <c r="AU168" s="160" t="s">
        <v>166</v>
      </c>
      <c r="AY168" s="14" t="s">
        <v>158</v>
      </c>
      <c r="BE168" s="161">
        <f t="shared" si="24"/>
        <v>0</v>
      </c>
      <c r="BF168" s="161">
        <f t="shared" si="25"/>
        <v>0</v>
      </c>
      <c r="BG168" s="161">
        <f t="shared" si="26"/>
        <v>0</v>
      </c>
      <c r="BH168" s="161">
        <f t="shared" si="27"/>
        <v>0</v>
      </c>
      <c r="BI168" s="161">
        <f t="shared" si="28"/>
        <v>0</v>
      </c>
      <c r="BJ168" s="14" t="s">
        <v>166</v>
      </c>
      <c r="BK168" s="161">
        <f t="shared" si="29"/>
        <v>0</v>
      </c>
      <c r="BL168" s="14" t="s">
        <v>205</v>
      </c>
      <c r="BM168" s="160" t="s">
        <v>311</v>
      </c>
    </row>
    <row r="169" spans="1:65" s="2" customFormat="1" ht="24.2" customHeight="1">
      <c r="A169" s="29"/>
      <c r="B169" s="147"/>
      <c r="C169" s="162" t="s">
        <v>312</v>
      </c>
      <c r="D169" s="162" t="s">
        <v>193</v>
      </c>
      <c r="E169" s="163" t="s">
        <v>1253</v>
      </c>
      <c r="F169" s="164" t="s">
        <v>1254</v>
      </c>
      <c r="G169" s="165" t="s">
        <v>190</v>
      </c>
      <c r="H169" s="166">
        <v>5</v>
      </c>
      <c r="I169" s="167"/>
      <c r="J169" s="168">
        <f t="shared" si="20"/>
        <v>0</v>
      </c>
      <c r="K169" s="169"/>
      <c r="L169" s="170"/>
      <c r="M169" s="171" t="s">
        <v>1</v>
      </c>
      <c r="N169" s="172" t="s">
        <v>40</v>
      </c>
      <c r="O169" s="58"/>
      <c r="P169" s="158">
        <f t="shared" si="21"/>
        <v>0</v>
      </c>
      <c r="Q169" s="158">
        <v>4.1450000000000001E-2</v>
      </c>
      <c r="R169" s="158">
        <f t="shared" si="22"/>
        <v>0.20724999999999999</v>
      </c>
      <c r="S169" s="158">
        <v>0</v>
      </c>
      <c r="T169" s="159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0" t="s">
        <v>232</v>
      </c>
      <c r="AT169" s="160" t="s">
        <v>193</v>
      </c>
      <c r="AU169" s="160" t="s">
        <v>166</v>
      </c>
      <c r="AY169" s="14" t="s">
        <v>158</v>
      </c>
      <c r="BE169" s="161">
        <f t="shared" si="24"/>
        <v>0</v>
      </c>
      <c r="BF169" s="161">
        <f t="shared" si="25"/>
        <v>0</v>
      </c>
      <c r="BG169" s="161">
        <f t="shared" si="26"/>
        <v>0</v>
      </c>
      <c r="BH169" s="161">
        <f t="shared" si="27"/>
        <v>0</v>
      </c>
      <c r="BI169" s="161">
        <f t="shared" si="28"/>
        <v>0</v>
      </c>
      <c r="BJ169" s="14" t="s">
        <v>166</v>
      </c>
      <c r="BK169" s="161">
        <f t="shared" si="29"/>
        <v>0</v>
      </c>
      <c r="BL169" s="14" t="s">
        <v>205</v>
      </c>
      <c r="BM169" s="160" t="s">
        <v>315</v>
      </c>
    </row>
    <row r="170" spans="1:65" s="2" customFormat="1" ht="21.75" customHeight="1">
      <c r="A170" s="29"/>
      <c r="B170" s="147"/>
      <c r="C170" s="148" t="s">
        <v>246</v>
      </c>
      <c r="D170" s="148" t="s">
        <v>161</v>
      </c>
      <c r="E170" s="149" t="s">
        <v>1255</v>
      </c>
      <c r="F170" s="150" t="s">
        <v>1256</v>
      </c>
      <c r="G170" s="151" t="s">
        <v>497</v>
      </c>
      <c r="H170" s="152">
        <v>1</v>
      </c>
      <c r="I170" s="153"/>
      <c r="J170" s="154">
        <f t="shared" si="20"/>
        <v>0</v>
      </c>
      <c r="K170" s="155"/>
      <c r="L170" s="30"/>
      <c r="M170" s="156" t="s">
        <v>1</v>
      </c>
      <c r="N170" s="157" t="s">
        <v>40</v>
      </c>
      <c r="O170" s="58"/>
      <c r="P170" s="158">
        <f t="shared" si="21"/>
        <v>0</v>
      </c>
      <c r="Q170" s="158">
        <v>2.1000000000000001E-4</v>
      </c>
      <c r="R170" s="158">
        <f t="shared" si="22"/>
        <v>2.1000000000000001E-4</v>
      </c>
      <c r="S170" s="158">
        <v>0</v>
      </c>
      <c r="T170" s="159">
        <f t="shared" si="2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0" t="s">
        <v>205</v>
      </c>
      <c r="AT170" s="160" t="s">
        <v>161</v>
      </c>
      <c r="AU170" s="160" t="s">
        <v>166</v>
      </c>
      <c r="AY170" s="14" t="s">
        <v>158</v>
      </c>
      <c r="BE170" s="161">
        <f t="shared" si="24"/>
        <v>0</v>
      </c>
      <c r="BF170" s="161">
        <f t="shared" si="25"/>
        <v>0</v>
      </c>
      <c r="BG170" s="161">
        <f t="shared" si="26"/>
        <v>0</v>
      </c>
      <c r="BH170" s="161">
        <f t="shared" si="27"/>
        <v>0</v>
      </c>
      <c r="BI170" s="161">
        <f t="shared" si="28"/>
        <v>0</v>
      </c>
      <c r="BJ170" s="14" t="s">
        <v>166</v>
      </c>
      <c r="BK170" s="161">
        <f t="shared" si="29"/>
        <v>0</v>
      </c>
      <c r="BL170" s="14" t="s">
        <v>205</v>
      </c>
      <c r="BM170" s="160" t="s">
        <v>318</v>
      </c>
    </row>
    <row r="171" spans="1:65" s="2" customFormat="1" ht="16.5" customHeight="1">
      <c r="A171" s="29"/>
      <c r="B171" s="147"/>
      <c r="C171" s="162" t="s">
        <v>319</v>
      </c>
      <c r="D171" s="162" t="s">
        <v>193</v>
      </c>
      <c r="E171" s="163" t="s">
        <v>1257</v>
      </c>
      <c r="F171" s="164" t="s">
        <v>1258</v>
      </c>
      <c r="G171" s="165" t="s">
        <v>190</v>
      </c>
      <c r="H171" s="166">
        <v>1</v>
      </c>
      <c r="I171" s="167"/>
      <c r="J171" s="168">
        <f t="shared" si="20"/>
        <v>0</v>
      </c>
      <c r="K171" s="169"/>
      <c r="L171" s="170"/>
      <c r="M171" s="171" t="s">
        <v>1</v>
      </c>
      <c r="N171" s="172" t="s">
        <v>40</v>
      </c>
      <c r="O171" s="58"/>
      <c r="P171" s="158">
        <f t="shared" si="21"/>
        <v>0</v>
      </c>
      <c r="Q171" s="158">
        <v>0</v>
      </c>
      <c r="R171" s="158">
        <f t="shared" si="22"/>
        <v>0</v>
      </c>
      <c r="S171" s="158">
        <v>0</v>
      </c>
      <c r="T171" s="159">
        <f t="shared" si="2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0" t="s">
        <v>232</v>
      </c>
      <c r="AT171" s="160" t="s">
        <v>193</v>
      </c>
      <c r="AU171" s="160" t="s">
        <v>166</v>
      </c>
      <c r="AY171" s="14" t="s">
        <v>158</v>
      </c>
      <c r="BE171" s="161">
        <f t="shared" si="24"/>
        <v>0</v>
      </c>
      <c r="BF171" s="161">
        <f t="shared" si="25"/>
        <v>0</v>
      </c>
      <c r="BG171" s="161">
        <f t="shared" si="26"/>
        <v>0</v>
      </c>
      <c r="BH171" s="161">
        <f t="shared" si="27"/>
        <v>0</v>
      </c>
      <c r="BI171" s="161">
        <f t="shared" si="28"/>
        <v>0</v>
      </c>
      <c r="BJ171" s="14" t="s">
        <v>166</v>
      </c>
      <c r="BK171" s="161">
        <f t="shared" si="29"/>
        <v>0</v>
      </c>
      <c r="BL171" s="14" t="s">
        <v>205</v>
      </c>
      <c r="BM171" s="160" t="s">
        <v>322</v>
      </c>
    </row>
    <row r="172" spans="1:65" s="2" customFormat="1" ht="24.2" customHeight="1">
      <c r="A172" s="29"/>
      <c r="B172" s="147"/>
      <c r="C172" s="148" t="s">
        <v>250</v>
      </c>
      <c r="D172" s="148" t="s">
        <v>161</v>
      </c>
      <c r="E172" s="149" t="s">
        <v>1259</v>
      </c>
      <c r="F172" s="150" t="s">
        <v>1260</v>
      </c>
      <c r="G172" s="151" t="s">
        <v>176</v>
      </c>
      <c r="H172" s="152">
        <v>0.63100000000000001</v>
      </c>
      <c r="I172" s="153"/>
      <c r="J172" s="154">
        <f t="shared" si="20"/>
        <v>0</v>
      </c>
      <c r="K172" s="155"/>
      <c r="L172" s="30"/>
      <c r="M172" s="173" t="s">
        <v>1</v>
      </c>
      <c r="N172" s="174" t="s">
        <v>40</v>
      </c>
      <c r="O172" s="175"/>
      <c r="P172" s="176">
        <f t="shared" si="21"/>
        <v>0</v>
      </c>
      <c r="Q172" s="176">
        <v>0</v>
      </c>
      <c r="R172" s="176">
        <f t="shared" si="22"/>
        <v>0</v>
      </c>
      <c r="S172" s="176">
        <v>0</v>
      </c>
      <c r="T172" s="177">
        <f t="shared" si="2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0" t="s">
        <v>205</v>
      </c>
      <c r="AT172" s="160" t="s">
        <v>161</v>
      </c>
      <c r="AU172" s="160" t="s">
        <v>166</v>
      </c>
      <c r="AY172" s="14" t="s">
        <v>158</v>
      </c>
      <c r="BE172" s="161">
        <f t="shared" si="24"/>
        <v>0</v>
      </c>
      <c r="BF172" s="161">
        <f t="shared" si="25"/>
        <v>0</v>
      </c>
      <c r="BG172" s="161">
        <f t="shared" si="26"/>
        <v>0</v>
      </c>
      <c r="BH172" s="161">
        <f t="shared" si="27"/>
        <v>0</v>
      </c>
      <c r="BI172" s="161">
        <f t="shared" si="28"/>
        <v>0</v>
      </c>
      <c r="BJ172" s="14" t="s">
        <v>166</v>
      </c>
      <c r="BK172" s="161">
        <f t="shared" si="29"/>
        <v>0</v>
      </c>
      <c r="BL172" s="14" t="s">
        <v>205</v>
      </c>
      <c r="BM172" s="160" t="s">
        <v>325</v>
      </c>
    </row>
    <row r="173" spans="1:65" s="2" customFormat="1" ht="6.95" customHeight="1">
      <c r="A173" s="29"/>
      <c r="B173" s="47"/>
      <c r="C173" s="48"/>
      <c r="D173" s="48"/>
      <c r="E173" s="48"/>
      <c r="F173" s="48"/>
      <c r="G173" s="48"/>
      <c r="H173" s="48"/>
      <c r="I173" s="48"/>
      <c r="J173" s="48"/>
      <c r="K173" s="48"/>
      <c r="L173" s="30"/>
      <c r="M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</row>
  </sheetData>
  <autoFilter ref="C122:K172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BM136"/>
  <sheetViews>
    <sheetView showGridLines="0" workbookViewId="0">
      <selection activeCell="C121" sqref="C121:H135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4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4" t="s">
        <v>96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115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3" t="str">
        <f>'Rekapitulácia stavby'!K6</f>
        <v>Rekonštrukcia objektu Biovetská 36, Nitra - 1.etapa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116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7" t="s">
        <v>1261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14. 12. 2022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3"/>
      <c r="G18" s="213"/>
      <c r="H18" s="213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ROUND(J118,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ROUND((SUM(BE118:BE135)),  2)</f>
        <v>0</v>
      </c>
      <c r="G33" s="100"/>
      <c r="H33" s="100"/>
      <c r="I33" s="101">
        <v>0.2</v>
      </c>
      <c r="J33" s="99">
        <f>ROUND(((SUM(BE118:BE135))*I33),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ROUND((SUM(BF118:BF135)),  2)</f>
        <v>0</v>
      </c>
      <c r="G34" s="100"/>
      <c r="H34" s="100"/>
      <c r="I34" s="101">
        <v>0.2</v>
      </c>
      <c r="J34" s="99">
        <f>ROUND(((SUM(BF118:BF135))*I34),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ROUND((SUM(BG118:BG135)),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ROUND((SUM(BH118:BH135)),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ROUND((SUM(BI118:BI135)),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118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Rekonštrukcia objektu Biovetská 36, Nitra - 1.etapa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116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7" t="str">
        <f>E9</f>
        <v xml:space="preserve">05 - SO 01 Strecha 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Biovetská </v>
      </c>
      <c r="G89" s="29"/>
      <c r="H89" s="29"/>
      <c r="I89" s="24" t="s">
        <v>20</v>
      </c>
      <c r="J89" s="55" t="str">
        <f>IF(J12="","",J12)</f>
        <v>14. 12. 2022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SOAR - ING. BÁRTA JIŘÍ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SOAR - ING. BÁRTA JIŘÍ               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119</v>
      </c>
      <c r="D94" s="104"/>
      <c r="E94" s="104"/>
      <c r="F94" s="104"/>
      <c r="G94" s="104"/>
      <c r="H94" s="104"/>
      <c r="I94" s="104"/>
      <c r="J94" s="113" t="s">
        <v>120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121</v>
      </c>
      <c r="D96" s="29"/>
      <c r="E96" s="29"/>
      <c r="F96" s="29"/>
      <c r="G96" s="29"/>
      <c r="H96" s="29"/>
      <c r="I96" s="29"/>
      <c r="J96" s="71">
        <f>J118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122</v>
      </c>
    </row>
    <row r="97" spans="1:31" s="9" customFormat="1" ht="24.95" hidden="1" customHeight="1">
      <c r="B97" s="115"/>
      <c r="D97" s="116" t="s">
        <v>1262</v>
      </c>
      <c r="E97" s="117"/>
      <c r="F97" s="117"/>
      <c r="G97" s="117"/>
      <c r="H97" s="117"/>
      <c r="I97" s="117"/>
      <c r="J97" s="118">
        <f>J119</f>
        <v>0</v>
      </c>
      <c r="L97" s="115"/>
    </row>
    <row r="98" spans="1:31" s="10" customFormat="1" ht="19.899999999999999" hidden="1" customHeight="1">
      <c r="B98" s="119"/>
      <c r="D98" s="120" t="s">
        <v>1263</v>
      </c>
      <c r="E98" s="121"/>
      <c r="F98" s="121"/>
      <c r="G98" s="121"/>
      <c r="H98" s="121"/>
      <c r="I98" s="121"/>
      <c r="J98" s="122">
        <f>J120</f>
        <v>0</v>
      </c>
      <c r="L98" s="119"/>
    </row>
    <row r="99" spans="1:31" s="2" customFormat="1" ht="21.75" hidden="1" customHeight="1">
      <c r="A99" s="29"/>
      <c r="B99" s="30"/>
      <c r="C99" s="29"/>
      <c r="D99" s="29"/>
      <c r="E99" s="29"/>
      <c r="F99" s="29"/>
      <c r="G99" s="29"/>
      <c r="H99" s="29"/>
      <c r="I99" s="29"/>
      <c r="J99" s="29"/>
      <c r="K99" s="29"/>
      <c r="L99" s="42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 spans="1:31" s="2" customFormat="1" ht="6.95" hidden="1" customHeight="1">
      <c r="A100" s="29"/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42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1" spans="1:31" hidden="1"/>
    <row r="102" spans="1:31" hidden="1"/>
    <row r="103" spans="1:31" hidden="1"/>
    <row r="104" spans="1:31" s="2" customFormat="1" ht="6.95" customHeight="1">
      <c r="A104" s="29"/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24.95" customHeight="1">
      <c r="A105" s="29"/>
      <c r="B105" s="30"/>
      <c r="C105" s="18" t="s">
        <v>144</v>
      </c>
      <c r="D105" s="29"/>
      <c r="E105" s="29"/>
      <c r="F105" s="29"/>
      <c r="G105" s="29"/>
      <c r="H105" s="29"/>
      <c r="I105" s="29"/>
      <c r="J105" s="29"/>
      <c r="K105" s="29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6.95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12" customHeight="1">
      <c r="A107" s="29"/>
      <c r="B107" s="30"/>
      <c r="C107" s="24" t="s">
        <v>14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16.5" customHeight="1">
      <c r="A108" s="29"/>
      <c r="B108" s="30"/>
      <c r="C108" s="29"/>
      <c r="D108" s="29"/>
      <c r="E108" s="223" t="str">
        <f>E7</f>
        <v>Rekonštrukcia objektu Biovetská 36, Nitra - 1.etapa</v>
      </c>
      <c r="F108" s="224"/>
      <c r="G108" s="224"/>
      <c r="H108" s="224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116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6.5" customHeight="1">
      <c r="A110" s="29"/>
      <c r="B110" s="30"/>
      <c r="C110" s="29"/>
      <c r="D110" s="29"/>
      <c r="E110" s="207" t="str">
        <f>E9</f>
        <v xml:space="preserve">05 - SO 01 Strecha </v>
      </c>
      <c r="F110" s="222"/>
      <c r="G110" s="222"/>
      <c r="H110" s="222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6.95" customHeight="1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18</v>
      </c>
      <c r="D112" s="29"/>
      <c r="E112" s="29"/>
      <c r="F112" s="22" t="str">
        <f>F12</f>
        <v xml:space="preserve">Biovetská </v>
      </c>
      <c r="G112" s="29"/>
      <c r="H112" s="29"/>
      <c r="I112" s="24" t="s">
        <v>20</v>
      </c>
      <c r="J112" s="55" t="str">
        <f>IF(J12="","",J12)</f>
        <v>14. 12. 2022</v>
      </c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25.7" customHeight="1">
      <c r="A114" s="29"/>
      <c r="B114" s="30"/>
      <c r="C114" s="24" t="s">
        <v>22</v>
      </c>
      <c r="D114" s="29"/>
      <c r="E114" s="29"/>
      <c r="F114" s="22" t="str">
        <f>E15</f>
        <v>Mesto Nitra</v>
      </c>
      <c r="G114" s="29"/>
      <c r="H114" s="29"/>
      <c r="I114" s="24" t="s">
        <v>28</v>
      </c>
      <c r="J114" s="27" t="str">
        <f>E21</f>
        <v xml:space="preserve">SOAR - ING. BÁRTA JIŘÍ 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25.7" customHeight="1">
      <c r="A115" s="29"/>
      <c r="B115" s="30"/>
      <c r="C115" s="24" t="s">
        <v>26</v>
      </c>
      <c r="D115" s="29"/>
      <c r="E115" s="29"/>
      <c r="F115" s="22" t="str">
        <f>IF(E18="","",E18)</f>
        <v>Vyplň údaj</v>
      </c>
      <c r="G115" s="29"/>
      <c r="H115" s="29"/>
      <c r="I115" s="24" t="s">
        <v>31</v>
      </c>
      <c r="J115" s="27" t="str">
        <f>E24</f>
        <v xml:space="preserve">SOAR - ING. BÁRTA JIŘÍ                  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0.3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11" customFormat="1" ht="29.25" customHeight="1">
      <c r="A117" s="123"/>
      <c r="B117" s="124"/>
      <c r="C117" s="125" t="s">
        <v>145</v>
      </c>
      <c r="D117" s="126" t="s">
        <v>59</v>
      </c>
      <c r="E117" s="126" t="s">
        <v>55</v>
      </c>
      <c r="F117" s="126" t="s">
        <v>56</v>
      </c>
      <c r="G117" s="126" t="s">
        <v>146</v>
      </c>
      <c r="H117" s="126" t="s">
        <v>147</v>
      </c>
      <c r="I117" s="126" t="s">
        <v>148</v>
      </c>
      <c r="J117" s="127" t="s">
        <v>120</v>
      </c>
      <c r="K117" s="128" t="s">
        <v>149</v>
      </c>
      <c r="L117" s="129"/>
      <c r="M117" s="62" t="s">
        <v>1</v>
      </c>
      <c r="N117" s="63" t="s">
        <v>38</v>
      </c>
      <c r="O117" s="63" t="s">
        <v>150</v>
      </c>
      <c r="P117" s="63" t="s">
        <v>151</v>
      </c>
      <c r="Q117" s="63" t="s">
        <v>152</v>
      </c>
      <c r="R117" s="63" t="s">
        <v>153</v>
      </c>
      <c r="S117" s="63" t="s">
        <v>154</v>
      </c>
      <c r="T117" s="64" t="s">
        <v>155</v>
      </c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</row>
    <row r="118" spans="1:65" s="2" customFormat="1" ht="22.9" customHeight="1">
      <c r="A118" s="29"/>
      <c r="B118" s="30"/>
      <c r="C118" s="69" t="s">
        <v>121</v>
      </c>
      <c r="D118" s="29"/>
      <c r="E118" s="29"/>
      <c r="F118" s="29"/>
      <c r="G118" s="29"/>
      <c r="H118" s="29"/>
      <c r="I118" s="29"/>
      <c r="J118" s="130">
        <f>BK118</f>
        <v>0</v>
      </c>
      <c r="K118" s="29"/>
      <c r="L118" s="30"/>
      <c r="M118" s="65"/>
      <c r="N118" s="56"/>
      <c r="O118" s="66"/>
      <c r="P118" s="131">
        <f>P119</f>
        <v>0</v>
      </c>
      <c r="Q118" s="66"/>
      <c r="R118" s="131">
        <f>R119</f>
        <v>0</v>
      </c>
      <c r="S118" s="66"/>
      <c r="T118" s="132">
        <f>T119</f>
        <v>0</v>
      </c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T118" s="14" t="s">
        <v>73</v>
      </c>
      <c r="AU118" s="14" t="s">
        <v>122</v>
      </c>
      <c r="BK118" s="133">
        <f>BK119</f>
        <v>0</v>
      </c>
    </row>
    <row r="119" spans="1:65" s="12" customFormat="1" ht="25.9" customHeight="1">
      <c r="B119" s="134"/>
      <c r="D119" s="135" t="s">
        <v>73</v>
      </c>
      <c r="E119" s="136" t="s">
        <v>1264</v>
      </c>
      <c r="F119" s="136" t="s">
        <v>1265</v>
      </c>
      <c r="I119" s="137"/>
      <c r="J119" s="138">
        <f>BK119</f>
        <v>0</v>
      </c>
      <c r="L119" s="134"/>
      <c r="M119" s="139"/>
      <c r="N119" s="140"/>
      <c r="O119" s="140"/>
      <c r="P119" s="141">
        <f>P120</f>
        <v>0</v>
      </c>
      <c r="Q119" s="140"/>
      <c r="R119" s="141">
        <f>R120</f>
        <v>0</v>
      </c>
      <c r="S119" s="140"/>
      <c r="T119" s="142">
        <f>T120</f>
        <v>0</v>
      </c>
      <c r="AR119" s="135" t="s">
        <v>166</v>
      </c>
      <c r="AT119" s="143" t="s">
        <v>73</v>
      </c>
      <c r="AU119" s="143" t="s">
        <v>74</v>
      </c>
      <c r="AY119" s="135" t="s">
        <v>158</v>
      </c>
      <c r="BK119" s="144">
        <f>BK120</f>
        <v>0</v>
      </c>
    </row>
    <row r="120" spans="1:65" s="12" customFormat="1" ht="22.9" customHeight="1">
      <c r="B120" s="134"/>
      <c r="D120" s="135" t="s">
        <v>73</v>
      </c>
      <c r="E120" s="145" t="s">
        <v>1266</v>
      </c>
      <c r="F120" s="145" t="s">
        <v>1267</v>
      </c>
      <c r="I120" s="137"/>
      <c r="J120" s="146">
        <f>BK120</f>
        <v>0</v>
      </c>
      <c r="L120" s="134"/>
      <c r="M120" s="139"/>
      <c r="N120" s="140"/>
      <c r="O120" s="140"/>
      <c r="P120" s="141">
        <f>SUM(P121:P135)</f>
        <v>0</v>
      </c>
      <c r="Q120" s="140"/>
      <c r="R120" s="141">
        <f>SUM(R121:R135)</f>
        <v>0</v>
      </c>
      <c r="S120" s="140"/>
      <c r="T120" s="142">
        <f>SUM(T121:T135)</f>
        <v>0</v>
      </c>
      <c r="AR120" s="135" t="s">
        <v>166</v>
      </c>
      <c r="AT120" s="143" t="s">
        <v>73</v>
      </c>
      <c r="AU120" s="143" t="s">
        <v>82</v>
      </c>
      <c r="AY120" s="135" t="s">
        <v>158</v>
      </c>
      <c r="BK120" s="144">
        <f>SUM(BK121:BK135)</f>
        <v>0</v>
      </c>
    </row>
    <row r="121" spans="1:65" s="2" customFormat="1" ht="24.2" customHeight="1">
      <c r="A121" s="29"/>
      <c r="B121" s="147"/>
      <c r="C121" s="226" t="s">
        <v>82</v>
      </c>
      <c r="D121" s="226" t="s">
        <v>161</v>
      </c>
      <c r="E121" s="227" t="s">
        <v>1268</v>
      </c>
      <c r="F121" s="228" t="s">
        <v>1269</v>
      </c>
      <c r="G121" s="229" t="s">
        <v>164</v>
      </c>
      <c r="H121" s="230">
        <v>173</v>
      </c>
      <c r="I121" s="153"/>
      <c r="J121" s="154">
        <f t="shared" ref="J121:J135" si="0">ROUND(I121*H121,2)</f>
        <v>0</v>
      </c>
      <c r="K121" s="155"/>
      <c r="L121" s="30"/>
      <c r="M121" s="156" t="s">
        <v>1</v>
      </c>
      <c r="N121" s="157" t="s">
        <v>40</v>
      </c>
      <c r="O121" s="58"/>
      <c r="P121" s="158">
        <f t="shared" ref="P121:P135" si="1">O121*H121</f>
        <v>0</v>
      </c>
      <c r="Q121" s="158">
        <v>0</v>
      </c>
      <c r="R121" s="158">
        <f t="shared" ref="R121:R135" si="2">Q121*H121</f>
        <v>0</v>
      </c>
      <c r="S121" s="158">
        <v>0</v>
      </c>
      <c r="T121" s="159">
        <f t="shared" ref="T121:T135" si="3">S121*H121</f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R121" s="160" t="s">
        <v>205</v>
      </c>
      <c r="AT121" s="160" t="s">
        <v>161</v>
      </c>
      <c r="AU121" s="160" t="s">
        <v>166</v>
      </c>
      <c r="AY121" s="14" t="s">
        <v>158</v>
      </c>
      <c r="BE121" s="161">
        <f t="shared" ref="BE121:BE135" si="4">IF(N121="základná",J121,0)</f>
        <v>0</v>
      </c>
      <c r="BF121" s="161">
        <f t="shared" ref="BF121:BF135" si="5">IF(N121="znížená",J121,0)</f>
        <v>0</v>
      </c>
      <c r="BG121" s="161">
        <f t="shared" ref="BG121:BG135" si="6">IF(N121="zákl. prenesená",J121,0)</f>
        <v>0</v>
      </c>
      <c r="BH121" s="161">
        <f t="shared" ref="BH121:BH135" si="7">IF(N121="zníž. prenesená",J121,0)</f>
        <v>0</v>
      </c>
      <c r="BI121" s="161">
        <f t="shared" ref="BI121:BI135" si="8">IF(N121="nulová",J121,0)</f>
        <v>0</v>
      </c>
      <c r="BJ121" s="14" t="s">
        <v>166</v>
      </c>
      <c r="BK121" s="161">
        <f t="shared" ref="BK121:BK135" si="9">ROUND(I121*H121,2)</f>
        <v>0</v>
      </c>
      <c r="BL121" s="14" t="s">
        <v>205</v>
      </c>
      <c r="BM121" s="160" t="s">
        <v>166</v>
      </c>
    </row>
    <row r="122" spans="1:65" s="2" customFormat="1" ht="24.2" customHeight="1">
      <c r="A122" s="29"/>
      <c r="B122" s="147"/>
      <c r="C122" s="226" t="s">
        <v>166</v>
      </c>
      <c r="D122" s="226" t="s">
        <v>161</v>
      </c>
      <c r="E122" s="227" t="s">
        <v>1270</v>
      </c>
      <c r="F122" s="228" t="s">
        <v>1271</v>
      </c>
      <c r="G122" s="229" t="s">
        <v>164</v>
      </c>
      <c r="H122" s="230">
        <v>173</v>
      </c>
      <c r="I122" s="153"/>
      <c r="J122" s="154">
        <f t="shared" si="0"/>
        <v>0</v>
      </c>
      <c r="K122" s="155"/>
      <c r="L122" s="30"/>
      <c r="M122" s="156" t="s">
        <v>1</v>
      </c>
      <c r="N122" s="157" t="s">
        <v>40</v>
      </c>
      <c r="O122" s="58"/>
      <c r="P122" s="158">
        <f t="shared" si="1"/>
        <v>0</v>
      </c>
      <c r="Q122" s="158">
        <v>0</v>
      </c>
      <c r="R122" s="158">
        <f t="shared" si="2"/>
        <v>0</v>
      </c>
      <c r="S122" s="158">
        <v>0</v>
      </c>
      <c r="T122" s="159">
        <f t="shared" si="3"/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60" t="s">
        <v>205</v>
      </c>
      <c r="AT122" s="160" t="s">
        <v>161</v>
      </c>
      <c r="AU122" s="160" t="s">
        <v>166</v>
      </c>
      <c r="AY122" s="14" t="s">
        <v>158</v>
      </c>
      <c r="BE122" s="161">
        <f t="shared" si="4"/>
        <v>0</v>
      </c>
      <c r="BF122" s="161">
        <f t="shared" si="5"/>
        <v>0</v>
      </c>
      <c r="BG122" s="161">
        <f t="shared" si="6"/>
        <v>0</v>
      </c>
      <c r="BH122" s="161">
        <f t="shared" si="7"/>
        <v>0</v>
      </c>
      <c r="BI122" s="161">
        <f t="shared" si="8"/>
        <v>0</v>
      </c>
      <c r="BJ122" s="14" t="s">
        <v>166</v>
      </c>
      <c r="BK122" s="161">
        <f t="shared" si="9"/>
        <v>0</v>
      </c>
      <c r="BL122" s="14" t="s">
        <v>205</v>
      </c>
      <c r="BM122" s="160" t="s">
        <v>165</v>
      </c>
    </row>
    <row r="123" spans="1:65" s="2" customFormat="1" ht="16.5" customHeight="1">
      <c r="A123" s="29"/>
      <c r="B123" s="147"/>
      <c r="C123" s="226" t="s">
        <v>178</v>
      </c>
      <c r="D123" s="226" t="s">
        <v>161</v>
      </c>
      <c r="E123" s="227" t="s">
        <v>1272</v>
      </c>
      <c r="F123" s="228" t="s">
        <v>1273</v>
      </c>
      <c r="G123" s="229" t="s">
        <v>288</v>
      </c>
      <c r="H123" s="230">
        <v>116</v>
      </c>
      <c r="I123" s="153"/>
      <c r="J123" s="154">
        <f t="shared" si="0"/>
        <v>0</v>
      </c>
      <c r="K123" s="155"/>
      <c r="L123" s="30"/>
      <c r="M123" s="156" t="s">
        <v>1</v>
      </c>
      <c r="N123" s="157" t="s">
        <v>40</v>
      </c>
      <c r="O123" s="58"/>
      <c r="P123" s="158">
        <f t="shared" si="1"/>
        <v>0</v>
      </c>
      <c r="Q123" s="158">
        <v>0</v>
      </c>
      <c r="R123" s="158">
        <f t="shared" si="2"/>
        <v>0</v>
      </c>
      <c r="S123" s="158">
        <v>0</v>
      </c>
      <c r="T123" s="159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60" t="s">
        <v>205</v>
      </c>
      <c r="AT123" s="160" t="s">
        <v>161</v>
      </c>
      <c r="AU123" s="160" t="s">
        <v>166</v>
      </c>
      <c r="AY123" s="14" t="s">
        <v>158</v>
      </c>
      <c r="BE123" s="161">
        <f t="shared" si="4"/>
        <v>0</v>
      </c>
      <c r="BF123" s="161">
        <f t="shared" si="5"/>
        <v>0</v>
      </c>
      <c r="BG123" s="161">
        <f t="shared" si="6"/>
        <v>0</v>
      </c>
      <c r="BH123" s="161">
        <f t="shared" si="7"/>
        <v>0</v>
      </c>
      <c r="BI123" s="161">
        <f t="shared" si="8"/>
        <v>0</v>
      </c>
      <c r="BJ123" s="14" t="s">
        <v>166</v>
      </c>
      <c r="BK123" s="161">
        <f t="shared" si="9"/>
        <v>0</v>
      </c>
      <c r="BL123" s="14" t="s">
        <v>205</v>
      </c>
      <c r="BM123" s="160" t="s">
        <v>187</v>
      </c>
    </row>
    <row r="124" spans="1:65" s="2" customFormat="1" ht="16.5" customHeight="1">
      <c r="A124" s="29"/>
      <c r="B124" s="147"/>
      <c r="C124" s="226" t="s">
        <v>165</v>
      </c>
      <c r="D124" s="226" t="s">
        <v>161</v>
      </c>
      <c r="E124" s="227" t="s">
        <v>1274</v>
      </c>
      <c r="F124" s="228" t="s">
        <v>1275</v>
      </c>
      <c r="G124" s="229" t="s">
        <v>171</v>
      </c>
      <c r="H124" s="230">
        <v>450</v>
      </c>
      <c r="I124" s="153"/>
      <c r="J124" s="154">
        <f t="shared" si="0"/>
        <v>0</v>
      </c>
      <c r="K124" s="155"/>
      <c r="L124" s="30"/>
      <c r="M124" s="156" t="s">
        <v>1</v>
      </c>
      <c r="N124" s="157" t="s">
        <v>40</v>
      </c>
      <c r="O124" s="58"/>
      <c r="P124" s="158">
        <f t="shared" si="1"/>
        <v>0</v>
      </c>
      <c r="Q124" s="158">
        <v>0</v>
      </c>
      <c r="R124" s="158">
        <f t="shared" si="2"/>
        <v>0</v>
      </c>
      <c r="S124" s="158">
        <v>0</v>
      </c>
      <c r="T124" s="159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60" t="s">
        <v>205</v>
      </c>
      <c r="AT124" s="160" t="s">
        <v>161</v>
      </c>
      <c r="AU124" s="160" t="s">
        <v>166</v>
      </c>
      <c r="AY124" s="14" t="s">
        <v>158</v>
      </c>
      <c r="BE124" s="161">
        <f t="shared" si="4"/>
        <v>0</v>
      </c>
      <c r="BF124" s="161">
        <f t="shared" si="5"/>
        <v>0</v>
      </c>
      <c r="BG124" s="161">
        <f t="shared" si="6"/>
        <v>0</v>
      </c>
      <c r="BH124" s="161">
        <f t="shared" si="7"/>
        <v>0</v>
      </c>
      <c r="BI124" s="161">
        <f t="shared" si="8"/>
        <v>0</v>
      </c>
      <c r="BJ124" s="14" t="s">
        <v>166</v>
      </c>
      <c r="BK124" s="161">
        <f t="shared" si="9"/>
        <v>0</v>
      </c>
      <c r="BL124" s="14" t="s">
        <v>205</v>
      </c>
      <c r="BM124" s="160" t="s">
        <v>109</v>
      </c>
    </row>
    <row r="125" spans="1:65" s="2" customFormat="1" ht="16.5" customHeight="1">
      <c r="A125" s="29"/>
      <c r="B125" s="147"/>
      <c r="C125" s="226" t="s">
        <v>192</v>
      </c>
      <c r="D125" s="226" t="s">
        <v>161</v>
      </c>
      <c r="E125" s="227" t="s">
        <v>1276</v>
      </c>
      <c r="F125" s="228" t="s">
        <v>1277</v>
      </c>
      <c r="G125" s="229" t="s">
        <v>164</v>
      </c>
      <c r="H125" s="230">
        <v>72</v>
      </c>
      <c r="I125" s="153"/>
      <c r="J125" s="154">
        <f t="shared" si="0"/>
        <v>0</v>
      </c>
      <c r="K125" s="155"/>
      <c r="L125" s="30"/>
      <c r="M125" s="156" t="s">
        <v>1</v>
      </c>
      <c r="N125" s="157" t="s">
        <v>40</v>
      </c>
      <c r="O125" s="58"/>
      <c r="P125" s="158">
        <f t="shared" si="1"/>
        <v>0</v>
      </c>
      <c r="Q125" s="158">
        <v>0</v>
      </c>
      <c r="R125" s="158">
        <f t="shared" si="2"/>
        <v>0</v>
      </c>
      <c r="S125" s="158">
        <v>0</v>
      </c>
      <c r="T125" s="159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0" t="s">
        <v>205</v>
      </c>
      <c r="AT125" s="160" t="s">
        <v>161</v>
      </c>
      <c r="AU125" s="160" t="s">
        <v>166</v>
      </c>
      <c r="AY125" s="14" t="s">
        <v>158</v>
      </c>
      <c r="BE125" s="161">
        <f t="shared" si="4"/>
        <v>0</v>
      </c>
      <c r="BF125" s="161">
        <f t="shared" si="5"/>
        <v>0</v>
      </c>
      <c r="BG125" s="161">
        <f t="shared" si="6"/>
        <v>0</v>
      </c>
      <c r="BH125" s="161">
        <f t="shared" si="7"/>
        <v>0</v>
      </c>
      <c r="BI125" s="161">
        <f t="shared" si="8"/>
        <v>0</v>
      </c>
      <c r="BJ125" s="14" t="s">
        <v>166</v>
      </c>
      <c r="BK125" s="161">
        <f t="shared" si="9"/>
        <v>0</v>
      </c>
      <c r="BL125" s="14" t="s">
        <v>205</v>
      </c>
      <c r="BM125" s="160" t="s">
        <v>198</v>
      </c>
    </row>
    <row r="126" spans="1:65" s="2" customFormat="1" ht="16.5" customHeight="1">
      <c r="A126" s="29"/>
      <c r="B126" s="147"/>
      <c r="C126" s="226" t="s">
        <v>187</v>
      </c>
      <c r="D126" s="226" t="s">
        <v>161</v>
      </c>
      <c r="E126" s="227" t="s">
        <v>1278</v>
      </c>
      <c r="F126" s="228" t="s">
        <v>1279</v>
      </c>
      <c r="G126" s="229" t="s">
        <v>164</v>
      </c>
      <c r="H126" s="230">
        <v>120</v>
      </c>
      <c r="I126" s="153"/>
      <c r="J126" s="154">
        <f t="shared" si="0"/>
        <v>0</v>
      </c>
      <c r="K126" s="155"/>
      <c r="L126" s="30"/>
      <c r="M126" s="156" t="s">
        <v>1</v>
      </c>
      <c r="N126" s="157" t="s">
        <v>40</v>
      </c>
      <c r="O126" s="58"/>
      <c r="P126" s="158">
        <f t="shared" si="1"/>
        <v>0</v>
      </c>
      <c r="Q126" s="158">
        <v>0</v>
      </c>
      <c r="R126" s="158">
        <f t="shared" si="2"/>
        <v>0</v>
      </c>
      <c r="S126" s="158">
        <v>0</v>
      </c>
      <c r="T126" s="159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205</v>
      </c>
      <c r="AT126" s="160" t="s">
        <v>161</v>
      </c>
      <c r="AU126" s="160" t="s">
        <v>166</v>
      </c>
      <c r="AY126" s="14" t="s">
        <v>158</v>
      </c>
      <c r="BE126" s="161">
        <f t="shared" si="4"/>
        <v>0</v>
      </c>
      <c r="BF126" s="161">
        <f t="shared" si="5"/>
        <v>0</v>
      </c>
      <c r="BG126" s="161">
        <f t="shared" si="6"/>
        <v>0</v>
      </c>
      <c r="BH126" s="161">
        <f t="shared" si="7"/>
        <v>0</v>
      </c>
      <c r="BI126" s="161">
        <f t="shared" si="8"/>
        <v>0</v>
      </c>
      <c r="BJ126" s="14" t="s">
        <v>166</v>
      </c>
      <c r="BK126" s="161">
        <f t="shared" si="9"/>
        <v>0</v>
      </c>
      <c r="BL126" s="14" t="s">
        <v>205</v>
      </c>
      <c r="BM126" s="160" t="s">
        <v>202</v>
      </c>
    </row>
    <row r="127" spans="1:65" s="2" customFormat="1" ht="16.5" customHeight="1">
      <c r="A127" s="29"/>
      <c r="B127" s="147"/>
      <c r="C127" s="231" t="s">
        <v>199</v>
      </c>
      <c r="D127" s="231" t="s">
        <v>193</v>
      </c>
      <c r="E127" s="232" t="s">
        <v>1280</v>
      </c>
      <c r="F127" s="233" t="s">
        <v>1281</v>
      </c>
      <c r="G127" s="234" t="s">
        <v>164</v>
      </c>
      <c r="H127" s="235">
        <v>74</v>
      </c>
      <c r="I127" s="167"/>
      <c r="J127" s="168">
        <f t="shared" si="0"/>
        <v>0</v>
      </c>
      <c r="K127" s="169"/>
      <c r="L127" s="170"/>
      <c r="M127" s="171" t="s">
        <v>1</v>
      </c>
      <c r="N127" s="172" t="s">
        <v>40</v>
      </c>
      <c r="O127" s="58"/>
      <c r="P127" s="158">
        <f t="shared" si="1"/>
        <v>0</v>
      </c>
      <c r="Q127" s="158">
        <v>0</v>
      </c>
      <c r="R127" s="158">
        <f t="shared" si="2"/>
        <v>0</v>
      </c>
      <c r="S127" s="158">
        <v>0</v>
      </c>
      <c r="T127" s="159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232</v>
      </c>
      <c r="AT127" s="160" t="s">
        <v>193</v>
      </c>
      <c r="AU127" s="160" t="s">
        <v>166</v>
      </c>
      <c r="AY127" s="14" t="s">
        <v>158</v>
      </c>
      <c r="BE127" s="161">
        <f t="shared" si="4"/>
        <v>0</v>
      </c>
      <c r="BF127" s="161">
        <f t="shared" si="5"/>
        <v>0</v>
      </c>
      <c r="BG127" s="161">
        <f t="shared" si="6"/>
        <v>0</v>
      </c>
      <c r="BH127" s="161">
        <f t="shared" si="7"/>
        <v>0</v>
      </c>
      <c r="BI127" s="161">
        <f t="shared" si="8"/>
        <v>0</v>
      </c>
      <c r="BJ127" s="14" t="s">
        <v>166</v>
      </c>
      <c r="BK127" s="161">
        <f t="shared" si="9"/>
        <v>0</v>
      </c>
      <c r="BL127" s="14" t="s">
        <v>205</v>
      </c>
      <c r="BM127" s="160" t="s">
        <v>1282</v>
      </c>
    </row>
    <row r="128" spans="1:65" s="2" customFormat="1" ht="16.5" customHeight="1">
      <c r="A128" s="29"/>
      <c r="B128" s="147"/>
      <c r="C128" s="231" t="s">
        <v>191</v>
      </c>
      <c r="D128" s="231" t="s">
        <v>193</v>
      </c>
      <c r="E128" s="232" t="s">
        <v>1283</v>
      </c>
      <c r="F128" s="233" t="s">
        <v>1281</v>
      </c>
      <c r="G128" s="234" t="s">
        <v>164</v>
      </c>
      <c r="H128" s="235">
        <v>74</v>
      </c>
      <c r="I128" s="167"/>
      <c r="J128" s="168">
        <f t="shared" si="0"/>
        <v>0</v>
      </c>
      <c r="K128" s="169"/>
      <c r="L128" s="170"/>
      <c r="M128" s="171" t="s">
        <v>1</v>
      </c>
      <c r="N128" s="172" t="s">
        <v>40</v>
      </c>
      <c r="O128" s="58"/>
      <c r="P128" s="158">
        <f t="shared" si="1"/>
        <v>0</v>
      </c>
      <c r="Q128" s="158">
        <v>0</v>
      </c>
      <c r="R128" s="158">
        <f t="shared" si="2"/>
        <v>0</v>
      </c>
      <c r="S128" s="158">
        <v>0</v>
      </c>
      <c r="T128" s="159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232</v>
      </c>
      <c r="AT128" s="160" t="s">
        <v>193</v>
      </c>
      <c r="AU128" s="160" t="s">
        <v>166</v>
      </c>
      <c r="AY128" s="14" t="s">
        <v>158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166</v>
      </c>
      <c r="BK128" s="161">
        <f t="shared" si="9"/>
        <v>0</v>
      </c>
      <c r="BL128" s="14" t="s">
        <v>205</v>
      </c>
      <c r="BM128" s="160" t="s">
        <v>1284</v>
      </c>
    </row>
    <row r="129" spans="1:65" s="2" customFormat="1" ht="16.5" customHeight="1">
      <c r="A129" s="29"/>
      <c r="B129" s="147"/>
      <c r="C129" s="226" t="s">
        <v>206</v>
      </c>
      <c r="D129" s="226" t="s">
        <v>161</v>
      </c>
      <c r="E129" s="227" t="s">
        <v>1285</v>
      </c>
      <c r="F129" s="228" t="s">
        <v>1286</v>
      </c>
      <c r="G129" s="229" t="s">
        <v>288</v>
      </c>
      <c r="H129" s="230">
        <v>56</v>
      </c>
      <c r="I129" s="153"/>
      <c r="J129" s="154">
        <f t="shared" si="0"/>
        <v>0</v>
      </c>
      <c r="K129" s="155"/>
      <c r="L129" s="30"/>
      <c r="M129" s="156" t="s">
        <v>1</v>
      </c>
      <c r="N129" s="157" t="s">
        <v>40</v>
      </c>
      <c r="O129" s="58"/>
      <c r="P129" s="158">
        <f t="shared" si="1"/>
        <v>0</v>
      </c>
      <c r="Q129" s="158">
        <v>0</v>
      </c>
      <c r="R129" s="158">
        <f t="shared" si="2"/>
        <v>0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205</v>
      </c>
      <c r="AT129" s="160" t="s">
        <v>161</v>
      </c>
      <c r="AU129" s="160" t="s">
        <v>166</v>
      </c>
      <c r="AY129" s="14" t="s">
        <v>158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166</v>
      </c>
      <c r="BK129" s="161">
        <f t="shared" si="9"/>
        <v>0</v>
      </c>
      <c r="BL129" s="14" t="s">
        <v>205</v>
      </c>
      <c r="BM129" s="160" t="s">
        <v>7</v>
      </c>
    </row>
    <row r="130" spans="1:65" s="2" customFormat="1" ht="21.75" customHeight="1">
      <c r="A130" s="29"/>
      <c r="B130" s="147"/>
      <c r="C130" s="226" t="s">
        <v>109</v>
      </c>
      <c r="D130" s="226" t="s">
        <v>161</v>
      </c>
      <c r="E130" s="227" t="s">
        <v>1287</v>
      </c>
      <c r="F130" s="228" t="s">
        <v>1288</v>
      </c>
      <c r="G130" s="229" t="s">
        <v>164</v>
      </c>
      <c r="H130" s="230">
        <v>28</v>
      </c>
      <c r="I130" s="153"/>
      <c r="J130" s="154">
        <f t="shared" si="0"/>
        <v>0</v>
      </c>
      <c r="K130" s="155"/>
      <c r="L130" s="30"/>
      <c r="M130" s="156" t="s">
        <v>1</v>
      </c>
      <c r="N130" s="157" t="s">
        <v>40</v>
      </c>
      <c r="O130" s="58"/>
      <c r="P130" s="158">
        <f t="shared" si="1"/>
        <v>0</v>
      </c>
      <c r="Q130" s="158">
        <v>0</v>
      </c>
      <c r="R130" s="158">
        <f t="shared" si="2"/>
        <v>0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205</v>
      </c>
      <c r="AT130" s="160" t="s">
        <v>161</v>
      </c>
      <c r="AU130" s="160" t="s">
        <v>166</v>
      </c>
      <c r="AY130" s="14" t="s">
        <v>158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166</v>
      </c>
      <c r="BK130" s="161">
        <f t="shared" si="9"/>
        <v>0</v>
      </c>
      <c r="BL130" s="14" t="s">
        <v>205</v>
      </c>
      <c r="BM130" s="160" t="s">
        <v>215</v>
      </c>
    </row>
    <row r="131" spans="1:65" s="2" customFormat="1" ht="24.2" customHeight="1">
      <c r="A131" s="29"/>
      <c r="B131" s="147"/>
      <c r="C131" s="226" t="s">
        <v>112</v>
      </c>
      <c r="D131" s="226" t="s">
        <v>161</v>
      </c>
      <c r="E131" s="227" t="s">
        <v>1289</v>
      </c>
      <c r="F131" s="228" t="s">
        <v>1290</v>
      </c>
      <c r="G131" s="229" t="s">
        <v>171</v>
      </c>
      <c r="H131" s="230">
        <v>1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40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205</v>
      </c>
      <c r="AT131" s="160" t="s">
        <v>161</v>
      </c>
      <c r="AU131" s="160" t="s">
        <v>166</v>
      </c>
      <c r="AY131" s="14" t="s">
        <v>158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166</v>
      </c>
      <c r="BK131" s="161">
        <f t="shared" si="9"/>
        <v>0</v>
      </c>
      <c r="BL131" s="14" t="s">
        <v>205</v>
      </c>
      <c r="BM131" s="160" t="s">
        <v>218</v>
      </c>
    </row>
    <row r="132" spans="1:65" s="2" customFormat="1" ht="16.5" customHeight="1">
      <c r="A132" s="29"/>
      <c r="B132" s="147"/>
      <c r="C132" s="226" t="s">
        <v>198</v>
      </c>
      <c r="D132" s="226" t="s">
        <v>161</v>
      </c>
      <c r="E132" s="227" t="s">
        <v>1291</v>
      </c>
      <c r="F132" s="228" t="s">
        <v>1292</v>
      </c>
      <c r="G132" s="229" t="s">
        <v>164</v>
      </c>
      <c r="H132" s="230">
        <v>69.28</v>
      </c>
      <c r="I132" s="153"/>
      <c r="J132" s="154">
        <f t="shared" si="0"/>
        <v>0</v>
      </c>
      <c r="K132" s="155"/>
      <c r="L132" s="30"/>
      <c r="M132" s="156" t="s">
        <v>1</v>
      </c>
      <c r="N132" s="157" t="s">
        <v>40</v>
      </c>
      <c r="O132" s="58"/>
      <c r="P132" s="158">
        <f t="shared" si="1"/>
        <v>0</v>
      </c>
      <c r="Q132" s="158">
        <v>0</v>
      </c>
      <c r="R132" s="158">
        <f t="shared" si="2"/>
        <v>0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205</v>
      </c>
      <c r="AT132" s="160" t="s">
        <v>161</v>
      </c>
      <c r="AU132" s="160" t="s">
        <v>166</v>
      </c>
      <c r="AY132" s="14" t="s">
        <v>158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166</v>
      </c>
      <c r="BK132" s="161">
        <f t="shared" si="9"/>
        <v>0</v>
      </c>
      <c r="BL132" s="14" t="s">
        <v>205</v>
      </c>
      <c r="BM132" s="160" t="s">
        <v>222</v>
      </c>
    </row>
    <row r="133" spans="1:65" s="2" customFormat="1" ht="16.5" customHeight="1">
      <c r="A133" s="29"/>
      <c r="B133" s="147"/>
      <c r="C133" s="226" t="s">
        <v>219</v>
      </c>
      <c r="D133" s="226" t="s">
        <v>161</v>
      </c>
      <c r="E133" s="227" t="s">
        <v>1293</v>
      </c>
      <c r="F133" s="228" t="s">
        <v>1294</v>
      </c>
      <c r="G133" s="229" t="s">
        <v>164</v>
      </c>
      <c r="H133" s="230">
        <v>69.28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40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205</v>
      </c>
      <c r="AT133" s="160" t="s">
        <v>161</v>
      </c>
      <c r="AU133" s="160" t="s">
        <v>166</v>
      </c>
      <c r="AY133" s="14" t="s">
        <v>158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166</v>
      </c>
      <c r="BK133" s="161">
        <f t="shared" si="9"/>
        <v>0</v>
      </c>
      <c r="BL133" s="14" t="s">
        <v>205</v>
      </c>
      <c r="BM133" s="160" t="s">
        <v>225</v>
      </c>
    </row>
    <row r="134" spans="1:65" s="2" customFormat="1" ht="44.25" customHeight="1">
      <c r="A134" s="29"/>
      <c r="B134" s="147"/>
      <c r="C134" s="226" t="s">
        <v>202</v>
      </c>
      <c r="D134" s="226" t="s">
        <v>161</v>
      </c>
      <c r="E134" s="227" t="s">
        <v>1295</v>
      </c>
      <c r="F134" s="228" t="s">
        <v>1296</v>
      </c>
      <c r="G134" s="229" t="s">
        <v>171</v>
      </c>
      <c r="H134" s="230">
        <v>1</v>
      </c>
      <c r="I134" s="153"/>
      <c r="J134" s="154">
        <f t="shared" si="0"/>
        <v>0</v>
      </c>
      <c r="K134" s="155"/>
      <c r="L134" s="30"/>
      <c r="M134" s="156" t="s">
        <v>1</v>
      </c>
      <c r="N134" s="157" t="s">
        <v>40</v>
      </c>
      <c r="O134" s="58"/>
      <c r="P134" s="158">
        <f t="shared" si="1"/>
        <v>0</v>
      </c>
      <c r="Q134" s="158">
        <v>0</v>
      </c>
      <c r="R134" s="158">
        <f t="shared" si="2"/>
        <v>0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205</v>
      </c>
      <c r="AT134" s="160" t="s">
        <v>161</v>
      </c>
      <c r="AU134" s="160" t="s">
        <v>166</v>
      </c>
      <c r="AY134" s="14" t="s">
        <v>158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166</v>
      </c>
      <c r="BK134" s="161">
        <f t="shared" si="9"/>
        <v>0</v>
      </c>
      <c r="BL134" s="14" t="s">
        <v>205</v>
      </c>
      <c r="BM134" s="160" t="s">
        <v>229</v>
      </c>
    </row>
    <row r="135" spans="1:65" s="2" customFormat="1" ht="16.5" customHeight="1">
      <c r="A135" s="29"/>
      <c r="B135" s="147"/>
      <c r="C135" s="226" t="s">
        <v>226</v>
      </c>
      <c r="D135" s="226" t="s">
        <v>161</v>
      </c>
      <c r="E135" s="227" t="s">
        <v>1297</v>
      </c>
      <c r="F135" s="228" t="s">
        <v>1298</v>
      </c>
      <c r="G135" s="229" t="s">
        <v>176</v>
      </c>
      <c r="H135" s="230">
        <v>2.25</v>
      </c>
      <c r="I135" s="153"/>
      <c r="J135" s="154">
        <f t="shared" si="0"/>
        <v>0</v>
      </c>
      <c r="K135" s="155"/>
      <c r="L135" s="30"/>
      <c r="M135" s="173" t="s">
        <v>1</v>
      </c>
      <c r="N135" s="174" t="s">
        <v>40</v>
      </c>
      <c r="O135" s="175"/>
      <c r="P135" s="176">
        <f t="shared" si="1"/>
        <v>0</v>
      </c>
      <c r="Q135" s="176">
        <v>0</v>
      </c>
      <c r="R135" s="176">
        <f t="shared" si="2"/>
        <v>0</v>
      </c>
      <c r="S135" s="176">
        <v>0</v>
      </c>
      <c r="T135" s="177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205</v>
      </c>
      <c r="AT135" s="160" t="s">
        <v>161</v>
      </c>
      <c r="AU135" s="160" t="s">
        <v>166</v>
      </c>
      <c r="AY135" s="14" t="s">
        <v>158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166</v>
      </c>
      <c r="BK135" s="161">
        <f t="shared" si="9"/>
        <v>0</v>
      </c>
      <c r="BL135" s="14" t="s">
        <v>205</v>
      </c>
      <c r="BM135" s="160" t="s">
        <v>232</v>
      </c>
    </row>
    <row r="136" spans="1:65" s="2" customFormat="1" ht="6.95" customHeight="1">
      <c r="A136" s="29"/>
      <c r="B136" s="47"/>
      <c r="C136" s="48"/>
      <c r="D136" s="48"/>
      <c r="E136" s="48"/>
      <c r="F136" s="48"/>
      <c r="G136" s="48"/>
      <c r="H136" s="48"/>
      <c r="I136" s="48"/>
      <c r="J136" s="48"/>
      <c r="K136" s="48"/>
      <c r="L136" s="30"/>
      <c r="M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</row>
  </sheetData>
  <autoFilter ref="C117:K135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BM168"/>
  <sheetViews>
    <sheetView showGridLines="0" workbookViewId="0">
      <selection activeCell="C154" sqref="C154:H15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4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4" t="s">
        <v>99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115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3" t="str">
        <f>'Rekapitulácia stavby'!K6</f>
        <v>Rekonštrukcia objektu Biovetská 36, Nitra - 1.etapa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116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7" t="s">
        <v>1299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84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14. 12. 2022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3"/>
      <c r="G18" s="213"/>
      <c r="H18" s="213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ROUND(J121,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ROUND((SUM(BE121:BE167)),  2)</f>
        <v>0</v>
      </c>
      <c r="G33" s="100"/>
      <c r="H33" s="100"/>
      <c r="I33" s="101">
        <v>0.2</v>
      </c>
      <c r="J33" s="99">
        <f>ROUND(((SUM(BE121:BE167))*I33),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ROUND((SUM(BF121:BF167)),  2)</f>
        <v>0</v>
      </c>
      <c r="G34" s="100"/>
      <c r="H34" s="100"/>
      <c r="I34" s="101">
        <v>0.2</v>
      </c>
      <c r="J34" s="99">
        <f>ROUND(((SUM(BF121:BF167))*I34),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ROUND((SUM(BG121:BG167)),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ROUND((SUM(BH121:BH167)),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ROUND((SUM(BI121:BI167)),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118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Rekonštrukcia objektu Biovetská 36, Nitra - 1.etapa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116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7" t="str">
        <f>E9</f>
        <v xml:space="preserve">06 - Vonkajšia kanalizácia 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Biovetská </v>
      </c>
      <c r="G89" s="29"/>
      <c r="H89" s="29"/>
      <c r="I89" s="24" t="s">
        <v>20</v>
      </c>
      <c r="J89" s="55" t="str">
        <f>IF(J12="","",J12)</f>
        <v>14. 12. 2022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SOAR - ING. BÁRTA JIŘÍ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SOAR - ING. BÁRTA JIŘÍ               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119</v>
      </c>
      <c r="D94" s="104"/>
      <c r="E94" s="104"/>
      <c r="F94" s="104"/>
      <c r="G94" s="104"/>
      <c r="H94" s="104"/>
      <c r="I94" s="104"/>
      <c r="J94" s="113" t="s">
        <v>120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121</v>
      </c>
      <c r="D96" s="29"/>
      <c r="E96" s="29"/>
      <c r="F96" s="29"/>
      <c r="G96" s="29"/>
      <c r="H96" s="29"/>
      <c r="I96" s="29"/>
      <c r="J96" s="71">
        <f>J121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122</v>
      </c>
    </row>
    <row r="97" spans="1:31" s="9" customFormat="1" ht="24.95" hidden="1" customHeight="1">
      <c r="B97" s="115"/>
      <c r="D97" s="116" t="s">
        <v>1300</v>
      </c>
      <c r="E97" s="117"/>
      <c r="F97" s="117"/>
      <c r="G97" s="117"/>
      <c r="H97" s="117"/>
      <c r="I97" s="117"/>
      <c r="J97" s="118">
        <f>J122</f>
        <v>0</v>
      </c>
      <c r="L97" s="115"/>
    </row>
    <row r="98" spans="1:31" s="10" customFormat="1" ht="19.899999999999999" hidden="1" customHeight="1">
      <c r="B98" s="119"/>
      <c r="D98" s="120" t="s">
        <v>1301</v>
      </c>
      <c r="E98" s="121"/>
      <c r="F98" s="121"/>
      <c r="G98" s="121"/>
      <c r="H98" s="121"/>
      <c r="I98" s="121"/>
      <c r="J98" s="122">
        <f>J123</f>
        <v>0</v>
      </c>
      <c r="L98" s="119"/>
    </row>
    <row r="99" spans="1:31" s="10" customFormat="1" ht="19.899999999999999" hidden="1" customHeight="1">
      <c r="B99" s="119"/>
      <c r="D99" s="120" t="s">
        <v>1302</v>
      </c>
      <c r="E99" s="121"/>
      <c r="F99" s="121"/>
      <c r="G99" s="121"/>
      <c r="H99" s="121"/>
      <c r="I99" s="121"/>
      <c r="J99" s="122">
        <f>J131</f>
        <v>0</v>
      </c>
      <c r="L99" s="119"/>
    </row>
    <row r="100" spans="1:31" s="10" customFormat="1" ht="19.899999999999999" hidden="1" customHeight="1">
      <c r="B100" s="119"/>
      <c r="D100" s="120" t="s">
        <v>1303</v>
      </c>
      <c r="E100" s="121"/>
      <c r="F100" s="121"/>
      <c r="G100" s="121"/>
      <c r="H100" s="121"/>
      <c r="I100" s="121"/>
      <c r="J100" s="122">
        <f>J134</f>
        <v>0</v>
      </c>
      <c r="L100" s="119"/>
    </row>
    <row r="101" spans="1:31" s="10" customFormat="1" ht="19.899999999999999" hidden="1" customHeight="1">
      <c r="B101" s="119"/>
      <c r="D101" s="120" t="s">
        <v>127</v>
      </c>
      <c r="E101" s="121"/>
      <c r="F101" s="121"/>
      <c r="G101" s="121"/>
      <c r="H101" s="121"/>
      <c r="I101" s="121"/>
      <c r="J101" s="122">
        <f>J159</f>
        <v>0</v>
      </c>
      <c r="L101" s="119"/>
    </row>
    <row r="102" spans="1:31" s="2" customFormat="1" ht="21.75" hidden="1" customHeight="1">
      <c r="A102" s="29"/>
      <c r="B102" s="30"/>
      <c r="C102" s="29"/>
      <c r="D102" s="29"/>
      <c r="E102" s="29"/>
      <c r="F102" s="29"/>
      <c r="G102" s="29"/>
      <c r="H102" s="29"/>
      <c r="I102" s="29"/>
      <c r="J102" s="29"/>
      <c r="K102" s="29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s="2" customFormat="1" ht="6.95" hidden="1" customHeight="1">
      <c r="A103" s="29"/>
      <c r="B103" s="47"/>
      <c r="C103" s="48"/>
      <c r="D103" s="48"/>
      <c r="E103" s="48"/>
      <c r="F103" s="48"/>
      <c r="G103" s="48"/>
      <c r="H103" s="48"/>
      <c r="I103" s="48"/>
      <c r="J103" s="48"/>
      <c r="K103" s="48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hidden="1"/>
    <row r="105" spans="1:31" hidden="1"/>
    <row r="106" spans="1:31" hidden="1"/>
    <row r="107" spans="1:31" s="2" customFormat="1" ht="6.95" customHeight="1">
      <c r="A107" s="29"/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24.95" customHeight="1">
      <c r="A108" s="29"/>
      <c r="B108" s="30"/>
      <c r="C108" s="18" t="s">
        <v>144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customHeight="1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2" customHeight="1">
      <c r="A110" s="29"/>
      <c r="B110" s="30"/>
      <c r="C110" s="24" t="s">
        <v>14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6.5" customHeight="1">
      <c r="A111" s="29"/>
      <c r="B111" s="30"/>
      <c r="C111" s="29"/>
      <c r="D111" s="29"/>
      <c r="E111" s="223" t="str">
        <f>E7</f>
        <v>Rekonštrukcia objektu Biovetská 36, Nitra - 1.etapa</v>
      </c>
      <c r="F111" s="224"/>
      <c r="G111" s="224"/>
      <c r="H111" s="224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116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6.5" customHeight="1">
      <c r="A113" s="29"/>
      <c r="B113" s="30"/>
      <c r="C113" s="29"/>
      <c r="D113" s="29"/>
      <c r="E113" s="207" t="str">
        <f>E9</f>
        <v xml:space="preserve">06 - Vonkajšia kanalizácia </v>
      </c>
      <c r="F113" s="222"/>
      <c r="G113" s="222"/>
      <c r="H113" s="222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>
      <c r="A115" s="29"/>
      <c r="B115" s="30"/>
      <c r="C115" s="24" t="s">
        <v>18</v>
      </c>
      <c r="D115" s="29"/>
      <c r="E115" s="29"/>
      <c r="F115" s="22" t="str">
        <f>F12</f>
        <v xml:space="preserve">Biovetská </v>
      </c>
      <c r="G115" s="29"/>
      <c r="H115" s="29"/>
      <c r="I115" s="24" t="s">
        <v>20</v>
      </c>
      <c r="J115" s="55" t="str">
        <f>IF(J12="","",J12)</f>
        <v>14. 12. 2022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25.7" customHeight="1">
      <c r="A117" s="29"/>
      <c r="B117" s="30"/>
      <c r="C117" s="24" t="s">
        <v>22</v>
      </c>
      <c r="D117" s="29"/>
      <c r="E117" s="29"/>
      <c r="F117" s="22" t="str">
        <f>E15</f>
        <v>Mesto Nitra</v>
      </c>
      <c r="G117" s="29"/>
      <c r="H117" s="29"/>
      <c r="I117" s="24" t="s">
        <v>28</v>
      </c>
      <c r="J117" s="27" t="str">
        <f>E21</f>
        <v xml:space="preserve">SOAR - ING. BÁRTA JIŘÍ 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25.7" customHeight="1">
      <c r="A118" s="29"/>
      <c r="B118" s="30"/>
      <c r="C118" s="24" t="s">
        <v>26</v>
      </c>
      <c r="D118" s="29"/>
      <c r="E118" s="29"/>
      <c r="F118" s="22" t="str">
        <f>IF(E18="","",E18)</f>
        <v>Vyplň údaj</v>
      </c>
      <c r="G118" s="29"/>
      <c r="H118" s="29"/>
      <c r="I118" s="24" t="s">
        <v>31</v>
      </c>
      <c r="J118" s="27" t="str">
        <f>E24</f>
        <v xml:space="preserve">SOAR - ING. BÁRTA JIŘÍ                  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0.3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11" customFormat="1" ht="29.25" customHeight="1">
      <c r="A120" s="123"/>
      <c r="B120" s="124"/>
      <c r="C120" s="125" t="s">
        <v>145</v>
      </c>
      <c r="D120" s="126" t="s">
        <v>59</v>
      </c>
      <c r="E120" s="126" t="s">
        <v>55</v>
      </c>
      <c r="F120" s="126" t="s">
        <v>56</v>
      </c>
      <c r="G120" s="126" t="s">
        <v>146</v>
      </c>
      <c r="H120" s="126" t="s">
        <v>147</v>
      </c>
      <c r="I120" s="126" t="s">
        <v>148</v>
      </c>
      <c r="J120" s="127" t="s">
        <v>120</v>
      </c>
      <c r="K120" s="128" t="s">
        <v>149</v>
      </c>
      <c r="L120" s="129"/>
      <c r="M120" s="62" t="s">
        <v>1</v>
      </c>
      <c r="N120" s="63" t="s">
        <v>38</v>
      </c>
      <c r="O120" s="63" t="s">
        <v>150</v>
      </c>
      <c r="P120" s="63" t="s">
        <v>151</v>
      </c>
      <c r="Q120" s="63" t="s">
        <v>152</v>
      </c>
      <c r="R120" s="63" t="s">
        <v>153</v>
      </c>
      <c r="S120" s="63" t="s">
        <v>154</v>
      </c>
      <c r="T120" s="64" t="s">
        <v>155</v>
      </c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</row>
    <row r="121" spans="1:65" s="2" customFormat="1" ht="22.9" customHeight="1">
      <c r="A121" s="29"/>
      <c r="B121" s="30"/>
      <c r="C121" s="69" t="s">
        <v>121</v>
      </c>
      <c r="D121" s="29"/>
      <c r="E121" s="29"/>
      <c r="F121" s="29"/>
      <c r="G121" s="29"/>
      <c r="H121" s="29"/>
      <c r="I121" s="29"/>
      <c r="J121" s="130">
        <f>BK121</f>
        <v>0</v>
      </c>
      <c r="K121" s="29"/>
      <c r="L121" s="30"/>
      <c r="M121" s="65"/>
      <c r="N121" s="56"/>
      <c r="O121" s="66"/>
      <c r="P121" s="131">
        <f>P122</f>
        <v>0</v>
      </c>
      <c r="Q121" s="66"/>
      <c r="R121" s="131">
        <f>R122</f>
        <v>13.924219609999998</v>
      </c>
      <c r="S121" s="66"/>
      <c r="T121" s="132">
        <f>T122</f>
        <v>0.3896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T121" s="14" t="s">
        <v>73</v>
      </c>
      <c r="AU121" s="14" t="s">
        <v>122</v>
      </c>
      <c r="BK121" s="133">
        <f>BK122</f>
        <v>0</v>
      </c>
    </row>
    <row r="122" spans="1:65" s="12" customFormat="1" ht="25.9" customHeight="1">
      <c r="B122" s="134"/>
      <c r="D122" s="135" t="s">
        <v>73</v>
      </c>
      <c r="E122" s="136" t="s">
        <v>872</v>
      </c>
      <c r="F122" s="136" t="s">
        <v>1304</v>
      </c>
      <c r="I122" s="137"/>
      <c r="J122" s="138">
        <f>BK122</f>
        <v>0</v>
      </c>
      <c r="L122" s="134"/>
      <c r="M122" s="139"/>
      <c r="N122" s="140"/>
      <c r="O122" s="140"/>
      <c r="P122" s="141">
        <f>P123+P131+P134+P159</f>
        <v>0</v>
      </c>
      <c r="Q122" s="140"/>
      <c r="R122" s="141">
        <f>R123+R131+R134+R159</f>
        <v>13.924219609999998</v>
      </c>
      <c r="S122" s="140"/>
      <c r="T122" s="142">
        <f>T123+T131+T134+T159</f>
        <v>0.3896</v>
      </c>
      <c r="AR122" s="135" t="s">
        <v>82</v>
      </c>
      <c r="AT122" s="143" t="s">
        <v>73</v>
      </c>
      <c r="AU122" s="143" t="s">
        <v>74</v>
      </c>
      <c r="AY122" s="135" t="s">
        <v>158</v>
      </c>
      <c r="BK122" s="144">
        <f>BK123+BK131+BK134+BK159</f>
        <v>0</v>
      </c>
    </row>
    <row r="123" spans="1:65" s="12" customFormat="1" ht="22.9" customHeight="1">
      <c r="B123" s="134"/>
      <c r="D123" s="135" t="s">
        <v>73</v>
      </c>
      <c r="E123" s="145" t="s">
        <v>82</v>
      </c>
      <c r="F123" s="145" t="s">
        <v>1305</v>
      </c>
      <c r="I123" s="137"/>
      <c r="J123" s="146">
        <f>BK123</f>
        <v>0</v>
      </c>
      <c r="L123" s="134"/>
      <c r="M123" s="139"/>
      <c r="N123" s="140"/>
      <c r="O123" s="140"/>
      <c r="P123" s="141">
        <f>SUM(P124:P130)</f>
        <v>0</v>
      </c>
      <c r="Q123" s="140"/>
      <c r="R123" s="141">
        <f>SUM(R124:R130)</f>
        <v>0</v>
      </c>
      <c r="S123" s="140"/>
      <c r="T123" s="142">
        <f>SUM(T124:T130)</f>
        <v>0</v>
      </c>
      <c r="AR123" s="135" t="s">
        <v>82</v>
      </c>
      <c r="AT123" s="143" t="s">
        <v>73</v>
      </c>
      <c r="AU123" s="143" t="s">
        <v>82</v>
      </c>
      <c r="AY123" s="135" t="s">
        <v>158</v>
      </c>
      <c r="BK123" s="144">
        <f>SUM(BK124:BK130)</f>
        <v>0</v>
      </c>
    </row>
    <row r="124" spans="1:65" s="2" customFormat="1" ht="21.75" customHeight="1">
      <c r="A124" s="29"/>
      <c r="B124" s="147"/>
      <c r="C124" s="148" t="s">
        <v>82</v>
      </c>
      <c r="D124" s="148" t="s">
        <v>161</v>
      </c>
      <c r="E124" s="149" t="s">
        <v>1306</v>
      </c>
      <c r="F124" s="150" t="s">
        <v>1307</v>
      </c>
      <c r="G124" s="151" t="s">
        <v>182</v>
      </c>
      <c r="H124" s="152">
        <v>55.68</v>
      </c>
      <c r="I124" s="153"/>
      <c r="J124" s="154">
        <f t="shared" ref="J124:J130" si="0">ROUND(I124*H124,2)</f>
        <v>0</v>
      </c>
      <c r="K124" s="155"/>
      <c r="L124" s="30"/>
      <c r="M124" s="156" t="s">
        <v>1</v>
      </c>
      <c r="N124" s="157" t="s">
        <v>40</v>
      </c>
      <c r="O124" s="58"/>
      <c r="P124" s="158">
        <f t="shared" ref="P124:P130" si="1">O124*H124</f>
        <v>0</v>
      </c>
      <c r="Q124" s="158">
        <v>0</v>
      </c>
      <c r="R124" s="158">
        <f t="shared" ref="R124:R130" si="2">Q124*H124</f>
        <v>0</v>
      </c>
      <c r="S124" s="158">
        <v>0</v>
      </c>
      <c r="T124" s="159">
        <f t="shared" ref="T124:T130" si="3">S124*H124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60" t="s">
        <v>165</v>
      </c>
      <c r="AT124" s="160" t="s">
        <v>161</v>
      </c>
      <c r="AU124" s="160" t="s">
        <v>166</v>
      </c>
      <c r="AY124" s="14" t="s">
        <v>158</v>
      </c>
      <c r="BE124" s="161">
        <f t="shared" ref="BE124:BE130" si="4">IF(N124="základná",J124,0)</f>
        <v>0</v>
      </c>
      <c r="BF124" s="161">
        <f t="shared" ref="BF124:BF130" si="5">IF(N124="znížená",J124,0)</f>
        <v>0</v>
      </c>
      <c r="BG124" s="161">
        <f t="shared" ref="BG124:BG130" si="6">IF(N124="zákl. prenesená",J124,0)</f>
        <v>0</v>
      </c>
      <c r="BH124" s="161">
        <f t="shared" ref="BH124:BH130" si="7">IF(N124="zníž. prenesená",J124,0)</f>
        <v>0</v>
      </c>
      <c r="BI124" s="161">
        <f t="shared" ref="BI124:BI130" si="8">IF(N124="nulová",J124,0)</f>
        <v>0</v>
      </c>
      <c r="BJ124" s="14" t="s">
        <v>166</v>
      </c>
      <c r="BK124" s="161">
        <f t="shared" ref="BK124:BK130" si="9">ROUND(I124*H124,2)</f>
        <v>0</v>
      </c>
      <c r="BL124" s="14" t="s">
        <v>165</v>
      </c>
      <c r="BM124" s="160" t="s">
        <v>166</v>
      </c>
    </row>
    <row r="125" spans="1:65" s="2" customFormat="1" ht="21.75" customHeight="1">
      <c r="A125" s="29"/>
      <c r="B125" s="147"/>
      <c r="C125" s="148" t="s">
        <v>166</v>
      </c>
      <c r="D125" s="148" t="s">
        <v>161</v>
      </c>
      <c r="E125" s="149" t="s">
        <v>1308</v>
      </c>
      <c r="F125" s="150" t="s">
        <v>1309</v>
      </c>
      <c r="G125" s="151" t="s">
        <v>182</v>
      </c>
      <c r="H125" s="152">
        <v>55.68</v>
      </c>
      <c r="I125" s="153"/>
      <c r="J125" s="154">
        <f t="shared" si="0"/>
        <v>0</v>
      </c>
      <c r="K125" s="155"/>
      <c r="L125" s="30"/>
      <c r="M125" s="156" t="s">
        <v>1</v>
      </c>
      <c r="N125" s="157" t="s">
        <v>40</v>
      </c>
      <c r="O125" s="58"/>
      <c r="P125" s="158">
        <f t="shared" si="1"/>
        <v>0</v>
      </c>
      <c r="Q125" s="158">
        <v>0</v>
      </c>
      <c r="R125" s="158">
        <f t="shared" si="2"/>
        <v>0</v>
      </c>
      <c r="S125" s="158">
        <v>0</v>
      </c>
      <c r="T125" s="159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0" t="s">
        <v>165</v>
      </c>
      <c r="AT125" s="160" t="s">
        <v>161</v>
      </c>
      <c r="AU125" s="160" t="s">
        <v>166</v>
      </c>
      <c r="AY125" s="14" t="s">
        <v>158</v>
      </c>
      <c r="BE125" s="161">
        <f t="shared" si="4"/>
        <v>0</v>
      </c>
      <c r="BF125" s="161">
        <f t="shared" si="5"/>
        <v>0</v>
      </c>
      <c r="BG125" s="161">
        <f t="shared" si="6"/>
        <v>0</v>
      </c>
      <c r="BH125" s="161">
        <f t="shared" si="7"/>
        <v>0</v>
      </c>
      <c r="BI125" s="161">
        <f t="shared" si="8"/>
        <v>0</v>
      </c>
      <c r="BJ125" s="14" t="s">
        <v>166</v>
      </c>
      <c r="BK125" s="161">
        <f t="shared" si="9"/>
        <v>0</v>
      </c>
      <c r="BL125" s="14" t="s">
        <v>165</v>
      </c>
      <c r="BM125" s="160" t="s">
        <v>165</v>
      </c>
    </row>
    <row r="126" spans="1:65" s="2" customFormat="1" ht="16.5" customHeight="1">
      <c r="A126" s="29"/>
      <c r="B126" s="147"/>
      <c r="C126" s="148" t="s">
        <v>178</v>
      </c>
      <c r="D126" s="148" t="s">
        <v>161</v>
      </c>
      <c r="E126" s="149" t="s">
        <v>1310</v>
      </c>
      <c r="F126" s="150" t="s">
        <v>1311</v>
      </c>
      <c r="G126" s="151" t="s">
        <v>182</v>
      </c>
      <c r="H126" s="152">
        <v>9.2949999999999999</v>
      </c>
      <c r="I126" s="153"/>
      <c r="J126" s="154">
        <f t="shared" si="0"/>
        <v>0</v>
      </c>
      <c r="K126" s="155"/>
      <c r="L126" s="30"/>
      <c r="M126" s="156" t="s">
        <v>1</v>
      </c>
      <c r="N126" s="157" t="s">
        <v>40</v>
      </c>
      <c r="O126" s="58"/>
      <c r="P126" s="158">
        <f t="shared" si="1"/>
        <v>0</v>
      </c>
      <c r="Q126" s="158">
        <v>0</v>
      </c>
      <c r="R126" s="158">
        <f t="shared" si="2"/>
        <v>0</v>
      </c>
      <c r="S126" s="158">
        <v>0</v>
      </c>
      <c r="T126" s="159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165</v>
      </c>
      <c r="AT126" s="160" t="s">
        <v>161</v>
      </c>
      <c r="AU126" s="160" t="s">
        <v>166</v>
      </c>
      <c r="AY126" s="14" t="s">
        <v>158</v>
      </c>
      <c r="BE126" s="161">
        <f t="shared" si="4"/>
        <v>0</v>
      </c>
      <c r="BF126" s="161">
        <f t="shared" si="5"/>
        <v>0</v>
      </c>
      <c r="BG126" s="161">
        <f t="shared" si="6"/>
        <v>0</v>
      </c>
      <c r="BH126" s="161">
        <f t="shared" si="7"/>
        <v>0</v>
      </c>
      <c r="BI126" s="161">
        <f t="shared" si="8"/>
        <v>0</v>
      </c>
      <c r="BJ126" s="14" t="s">
        <v>166</v>
      </c>
      <c r="BK126" s="161">
        <f t="shared" si="9"/>
        <v>0</v>
      </c>
      <c r="BL126" s="14" t="s">
        <v>165</v>
      </c>
      <c r="BM126" s="160" t="s">
        <v>187</v>
      </c>
    </row>
    <row r="127" spans="1:65" s="2" customFormat="1" ht="16.5" customHeight="1">
      <c r="A127" s="29"/>
      <c r="B127" s="147"/>
      <c r="C127" s="148" t="s">
        <v>165</v>
      </c>
      <c r="D127" s="148" t="s">
        <v>161</v>
      </c>
      <c r="E127" s="149" t="s">
        <v>1312</v>
      </c>
      <c r="F127" s="150" t="s">
        <v>1313</v>
      </c>
      <c r="G127" s="151" t="s">
        <v>182</v>
      </c>
      <c r="H127" s="152">
        <v>9.2949999999999999</v>
      </c>
      <c r="I127" s="153"/>
      <c r="J127" s="154">
        <f t="shared" si="0"/>
        <v>0</v>
      </c>
      <c r="K127" s="155"/>
      <c r="L127" s="30"/>
      <c r="M127" s="156" t="s">
        <v>1</v>
      </c>
      <c r="N127" s="157" t="s">
        <v>40</v>
      </c>
      <c r="O127" s="58"/>
      <c r="P127" s="158">
        <f t="shared" si="1"/>
        <v>0</v>
      </c>
      <c r="Q127" s="158">
        <v>0</v>
      </c>
      <c r="R127" s="158">
        <f t="shared" si="2"/>
        <v>0</v>
      </c>
      <c r="S127" s="158">
        <v>0</v>
      </c>
      <c r="T127" s="159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165</v>
      </c>
      <c r="AT127" s="160" t="s">
        <v>161</v>
      </c>
      <c r="AU127" s="160" t="s">
        <v>166</v>
      </c>
      <c r="AY127" s="14" t="s">
        <v>158</v>
      </c>
      <c r="BE127" s="161">
        <f t="shared" si="4"/>
        <v>0</v>
      </c>
      <c r="BF127" s="161">
        <f t="shared" si="5"/>
        <v>0</v>
      </c>
      <c r="BG127" s="161">
        <f t="shared" si="6"/>
        <v>0</v>
      </c>
      <c r="BH127" s="161">
        <f t="shared" si="7"/>
        <v>0</v>
      </c>
      <c r="BI127" s="161">
        <f t="shared" si="8"/>
        <v>0</v>
      </c>
      <c r="BJ127" s="14" t="s">
        <v>166</v>
      </c>
      <c r="BK127" s="161">
        <f t="shared" si="9"/>
        <v>0</v>
      </c>
      <c r="BL127" s="14" t="s">
        <v>165</v>
      </c>
      <c r="BM127" s="160" t="s">
        <v>191</v>
      </c>
    </row>
    <row r="128" spans="1:65" s="2" customFormat="1" ht="21.75" customHeight="1">
      <c r="A128" s="29"/>
      <c r="B128" s="147"/>
      <c r="C128" s="148" t="s">
        <v>192</v>
      </c>
      <c r="D128" s="148" t="s">
        <v>161</v>
      </c>
      <c r="E128" s="149" t="s">
        <v>1314</v>
      </c>
      <c r="F128" s="150" t="s">
        <v>1315</v>
      </c>
      <c r="G128" s="151" t="s">
        <v>182</v>
      </c>
      <c r="H128" s="152">
        <v>9.2949999999999999</v>
      </c>
      <c r="I128" s="153"/>
      <c r="J128" s="154">
        <f t="shared" si="0"/>
        <v>0</v>
      </c>
      <c r="K128" s="155"/>
      <c r="L128" s="30"/>
      <c r="M128" s="156" t="s">
        <v>1</v>
      </c>
      <c r="N128" s="157" t="s">
        <v>40</v>
      </c>
      <c r="O128" s="58"/>
      <c r="P128" s="158">
        <f t="shared" si="1"/>
        <v>0</v>
      </c>
      <c r="Q128" s="158">
        <v>0</v>
      </c>
      <c r="R128" s="158">
        <f t="shared" si="2"/>
        <v>0</v>
      </c>
      <c r="S128" s="158">
        <v>0</v>
      </c>
      <c r="T128" s="159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165</v>
      </c>
      <c r="AT128" s="160" t="s">
        <v>161</v>
      </c>
      <c r="AU128" s="160" t="s">
        <v>166</v>
      </c>
      <c r="AY128" s="14" t="s">
        <v>158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166</v>
      </c>
      <c r="BK128" s="161">
        <f t="shared" si="9"/>
        <v>0</v>
      </c>
      <c r="BL128" s="14" t="s">
        <v>165</v>
      </c>
      <c r="BM128" s="160" t="s">
        <v>109</v>
      </c>
    </row>
    <row r="129" spans="1:65" s="2" customFormat="1" ht="24.2" customHeight="1">
      <c r="A129" s="29"/>
      <c r="B129" s="147"/>
      <c r="C129" s="148" t="s">
        <v>187</v>
      </c>
      <c r="D129" s="148" t="s">
        <v>161</v>
      </c>
      <c r="E129" s="149" t="s">
        <v>1316</v>
      </c>
      <c r="F129" s="150" t="s">
        <v>1317</v>
      </c>
      <c r="G129" s="151" t="s">
        <v>182</v>
      </c>
      <c r="H129" s="152">
        <v>41.12</v>
      </c>
      <c r="I129" s="153"/>
      <c r="J129" s="154">
        <f t="shared" si="0"/>
        <v>0</v>
      </c>
      <c r="K129" s="155"/>
      <c r="L129" s="30"/>
      <c r="M129" s="156" t="s">
        <v>1</v>
      </c>
      <c r="N129" s="157" t="s">
        <v>40</v>
      </c>
      <c r="O129" s="58"/>
      <c r="P129" s="158">
        <f t="shared" si="1"/>
        <v>0</v>
      </c>
      <c r="Q129" s="158">
        <v>0</v>
      </c>
      <c r="R129" s="158">
        <f t="shared" si="2"/>
        <v>0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165</v>
      </c>
      <c r="AT129" s="160" t="s">
        <v>161</v>
      </c>
      <c r="AU129" s="160" t="s">
        <v>166</v>
      </c>
      <c r="AY129" s="14" t="s">
        <v>158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166</v>
      </c>
      <c r="BK129" s="161">
        <f t="shared" si="9"/>
        <v>0</v>
      </c>
      <c r="BL129" s="14" t="s">
        <v>165</v>
      </c>
      <c r="BM129" s="160" t="s">
        <v>198</v>
      </c>
    </row>
    <row r="130" spans="1:65" s="2" customFormat="1" ht="16.5" customHeight="1">
      <c r="A130" s="29"/>
      <c r="B130" s="147"/>
      <c r="C130" s="148" t="s">
        <v>199</v>
      </c>
      <c r="D130" s="148" t="s">
        <v>161</v>
      </c>
      <c r="E130" s="149" t="s">
        <v>1318</v>
      </c>
      <c r="F130" s="150" t="s">
        <v>1319</v>
      </c>
      <c r="G130" s="151" t="s">
        <v>182</v>
      </c>
      <c r="H130" s="152">
        <v>11.52</v>
      </c>
      <c r="I130" s="153"/>
      <c r="J130" s="154">
        <f t="shared" si="0"/>
        <v>0</v>
      </c>
      <c r="K130" s="155"/>
      <c r="L130" s="30"/>
      <c r="M130" s="156" t="s">
        <v>1</v>
      </c>
      <c r="N130" s="157" t="s">
        <v>40</v>
      </c>
      <c r="O130" s="58"/>
      <c r="P130" s="158">
        <f t="shared" si="1"/>
        <v>0</v>
      </c>
      <c r="Q130" s="158">
        <v>0</v>
      </c>
      <c r="R130" s="158">
        <f t="shared" si="2"/>
        <v>0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165</v>
      </c>
      <c r="AT130" s="160" t="s">
        <v>161</v>
      </c>
      <c r="AU130" s="160" t="s">
        <v>166</v>
      </c>
      <c r="AY130" s="14" t="s">
        <v>158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166</v>
      </c>
      <c r="BK130" s="161">
        <f t="shared" si="9"/>
        <v>0</v>
      </c>
      <c r="BL130" s="14" t="s">
        <v>165</v>
      </c>
      <c r="BM130" s="160" t="s">
        <v>202</v>
      </c>
    </row>
    <row r="131" spans="1:65" s="12" customFormat="1" ht="22.9" customHeight="1">
      <c r="B131" s="134"/>
      <c r="D131" s="135" t="s">
        <v>73</v>
      </c>
      <c r="E131" s="145" t="s">
        <v>165</v>
      </c>
      <c r="F131" s="145" t="s">
        <v>1320</v>
      </c>
      <c r="I131" s="137"/>
      <c r="J131" s="146">
        <f>BK131</f>
        <v>0</v>
      </c>
      <c r="L131" s="134"/>
      <c r="M131" s="139"/>
      <c r="N131" s="140"/>
      <c r="O131" s="140"/>
      <c r="P131" s="141">
        <f>SUM(P132:P133)</f>
        <v>0</v>
      </c>
      <c r="Q131" s="140"/>
      <c r="R131" s="141">
        <f>SUM(R132:R133)</f>
        <v>4.9511296099999997</v>
      </c>
      <c r="S131" s="140"/>
      <c r="T131" s="142">
        <f>SUM(T132:T133)</f>
        <v>0</v>
      </c>
      <c r="AR131" s="135" t="s">
        <v>82</v>
      </c>
      <c r="AT131" s="143" t="s">
        <v>73</v>
      </c>
      <c r="AU131" s="143" t="s">
        <v>82</v>
      </c>
      <c r="AY131" s="135" t="s">
        <v>158</v>
      </c>
      <c r="BK131" s="144">
        <f>SUM(BK132:BK133)</f>
        <v>0</v>
      </c>
    </row>
    <row r="132" spans="1:65" s="2" customFormat="1" ht="24.2" customHeight="1">
      <c r="A132" s="29"/>
      <c r="B132" s="147"/>
      <c r="C132" s="148" t="s">
        <v>191</v>
      </c>
      <c r="D132" s="148" t="s">
        <v>161</v>
      </c>
      <c r="E132" s="149" t="s">
        <v>1321</v>
      </c>
      <c r="F132" s="150" t="s">
        <v>1322</v>
      </c>
      <c r="G132" s="151" t="s">
        <v>182</v>
      </c>
      <c r="H132" s="152">
        <v>2.117</v>
      </c>
      <c r="I132" s="153"/>
      <c r="J132" s="154">
        <f>ROUND(I132*H132,2)</f>
        <v>0</v>
      </c>
      <c r="K132" s="155"/>
      <c r="L132" s="30"/>
      <c r="M132" s="156" t="s">
        <v>1</v>
      </c>
      <c r="N132" s="157" t="s">
        <v>40</v>
      </c>
      <c r="O132" s="58"/>
      <c r="P132" s="158">
        <f>O132*H132</f>
        <v>0</v>
      </c>
      <c r="Q132" s="158">
        <v>1.8907700000000001</v>
      </c>
      <c r="R132" s="158">
        <f>Q132*H132</f>
        <v>4.0027600899999998</v>
      </c>
      <c r="S132" s="158">
        <v>0</v>
      </c>
      <c r="T132" s="159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165</v>
      </c>
      <c r="AT132" s="160" t="s">
        <v>161</v>
      </c>
      <c r="AU132" s="160" t="s">
        <v>166</v>
      </c>
      <c r="AY132" s="14" t="s">
        <v>158</v>
      </c>
      <c r="BE132" s="161">
        <f>IF(N132="základná",J132,0)</f>
        <v>0</v>
      </c>
      <c r="BF132" s="161">
        <f>IF(N132="znížená",J132,0)</f>
        <v>0</v>
      </c>
      <c r="BG132" s="161">
        <f>IF(N132="zákl. prenesená",J132,0)</f>
        <v>0</v>
      </c>
      <c r="BH132" s="161">
        <f>IF(N132="zníž. prenesená",J132,0)</f>
        <v>0</v>
      </c>
      <c r="BI132" s="161">
        <f>IF(N132="nulová",J132,0)</f>
        <v>0</v>
      </c>
      <c r="BJ132" s="14" t="s">
        <v>166</v>
      </c>
      <c r="BK132" s="161">
        <f>ROUND(I132*H132,2)</f>
        <v>0</v>
      </c>
      <c r="BL132" s="14" t="s">
        <v>165</v>
      </c>
      <c r="BM132" s="160" t="s">
        <v>205</v>
      </c>
    </row>
    <row r="133" spans="1:65" s="2" customFormat="1" ht="16.5" customHeight="1">
      <c r="A133" s="29"/>
      <c r="B133" s="147"/>
      <c r="C133" s="148" t="s">
        <v>206</v>
      </c>
      <c r="D133" s="148" t="s">
        <v>161</v>
      </c>
      <c r="E133" s="149" t="s">
        <v>1323</v>
      </c>
      <c r="F133" s="150" t="s">
        <v>1324</v>
      </c>
      <c r="G133" s="151" t="s">
        <v>182</v>
      </c>
      <c r="H133" s="152">
        <v>0.39200000000000002</v>
      </c>
      <c r="I133" s="153"/>
      <c r="J133" s="154">
        <f>ROUND(I133*H133,2)</f>
        <v>0</v>
      </c>
      <c r="K133" s="155"/>
      <c r="L133" s="30"/>
      <c r="M133" s="156" t="s">
        <v>1</v>
      </c>
      <c r="N133" s="157" t="s">
        <v>40</v>
      </c>
      <c r="O133" s="58"/>
      <c r="P133" s="158">
        <f>O133*H133</f>
        <v>0</v>
      </c>
      <c r="Q133" s="158">
        <v>2.4193099999999998</v>
      </c>
      <c r="R133" s="158">
        <f>Q133*H133</f>
        <v>0.94836951999999997</v>
      </c>
      <c r="S133" s="158">
        <v>0</v>
      </c>
      <c r="T133" s="159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165</v>
      </c>
      <c r="AT133" s="160" t="s">
        <v>161</v>
      </c>
      <c r="AU133" s="160" t="s">
        <v>166</v>
      </c>
      <c r="AY133" s="14" t="s">
        <v>158</v>
      </c>
      <c r="BE133" s="161">
        <f>IF(N133="základná",J133,0)</f>
        <v>0</v>
      </c>
      <c r="BF133" s="161">
        <f>IF(N133="znížená",J133,0)</f>
        <v>0</v>
      </c>
      <c r="BG133" s="161">
        <f>IF(N133="zákl. prenesená",J133,0)</f>
        <v>0</v>
      </c>
      <c r="BH133" s="161">
        <f>IF(N133="zníž. prenesená",J133,0)</f>
        <v>0</v>
      </c>
      <c r="BI133" s="161">
        <f>IF(N133="nulová",J133,0)</f>
        <v>0</v>
      </c>
      <c r="BJ133" s="14" t="s">
        <v>166</v>
      </c>
      <c r="BK133" s="161">
        <f>ROUND(I133*H133,2)</f>
        <v>0</v>
      </c>
      <c r="BL133" s="14" t="s">
        <v>165</v>
      </c>
      <c r="BM133" s="160" t="s">
        <v>209</v>
      </c>
    </row>
    <row r="134" spans="1:65" s="12" customFormat="1" ht="22.9" customHeight="1">
      <c r="B134" s="134"/>
      <c r="D134" s="135" t="s">
        <v>73</v>
      </c>
      <c r="E134" s="145" t="s">
        <v>191</v>
      </c>
      <c r="F134" s="145" t="s">
        <v>1325</v>
      </c>
      <c r="I134" s="137"/>
      <c r="J134" s="146">
        <f>BK134</f>
        <v>0</v>
      </c>
      <c r="L134" s="134"/>
      <c r="M134" s="139"/>
      <c r="N134" s="140"/>
      <c r="O134" s="140"/>
      <c r="P134" s="141">
        <f>SUM(P135:P158)</f>
        <v>0</v>
      </c>
      <c r="Q134" s="140"/>
      <c r="R134" s="141">
        <f>SUM(R135:R158)</f>
        <v>8.572849999999999</v>
      </c>
      <c r="S134" s="140"/>
      <c r="T134" s="142">
        <f>SUM(T135:T158)</f>
        <v>0</v>
      </c>
      <c r="AR134" s="135" t="s">
        <v>82</v>
      </c>
      <c r="AT134" s="143" t="s">
        <v>73</v>
      </c>
      <c r="AU134" s="143" t="s">
        <v>82</v>
      </c>
      <c r="AY134" s="135" t="s">
        <v>158</v>
      </c>
      <c r="BK134" s="144">
        <f>SUM(BK135:BK158)</f>
        <v>0</v>
      </c>
    </row>
    <row r="135" spans="1:65" s="2" customFormat="1" ht="21.75" customHeight="1">
      <c r="A135" s="29"/>
      <c r="B135" s="147"/>
      <c r="C135" s="148" t="s">
        <v>109</v>
      </c>
      <c r="D135" s="148" t="s">
        <v>161</v>
      </c>
      <c r="E135" s="149" t="s">
        <v>1326</v>
      </c>
      <c r="F135" s="150" t="s">
        <v>1327</v>
      </c>
      <c r="G135" s="151" t="s">
        <v>288</v>
      </c>
      <c r="H135" s="152">
        <v>20</v>
      </c>
      <c r="I135" s="153"/>
      <c r="J135" s="154">
        <f t="shared" ref="J135:J158" si="10">ROUND(I135*H135,2)</f>
        <v>0</v>
      </c>
      <c r="K135" s="155"/>
      <c r="L135" s="30"/>
      <c r="M135" s="156" t="s">
        <v>1</v>
      </c>
      <c r="N135" s="157" t="s">
        <v>40</v>
      </c>
      <c r="O135" s="58"/>
      <c r="P135" s="158">
        <f t="shared" ref="P135:P158" si="11">O135*H135</f>
        <v>0</v>
      </c>
      <c r="Q135" s="158">
        <v>0</v>
      </c>
      <c r="R135" s="158">
        <f t="shared" ref="R135:R158" si="12">Q135*H135</f>
        <v>0</v>
      </c>
      <c r="S135" s="158">
        <v>0</v>
      </c>
      <c r="T135" s="159">
        <f t="shared" ref="T135:T158" si="13"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165</v>
      </c>
      <c r="AT135" s="160" t="s">
        <v>161</v>
      </c>
      <c r="AU135" s="160" t="s">
        <v>166</v>
      </c>
      <c r="AY135" s="14" t="s">
        <v>158</v>
      </c>
      <c r="BE135" s="161">
        <f t="shared" ref="BE135:BE158" si="14">IF(N135="základná",J135,0)</f>
        <v>0</v>
      </c>
      <c r="BF135" s="161">
        <f t="shared" ref="BF135:BF158" si="15">IF(N135="znížená",J135,0)</f>
        <v>0</v>
      </c>
      <c r="BG135" s="161">
        <f t="shared" ref="BG135:BG158" si="16">IF(N135="zákl. prenesená",J135,0)</f>
        <v>0</v>
      </c>
      <c r="BH135" s="161">
        <f t="shared" ref="BH135:BH158" si="17">IF(N135="zníž. prenesená",J135,0)</f>
        <v>0</v>
      </c>
      <c r="BI135" s="161">
        <f t="shared" ref="BI135:BI158" si="18">IF(N135="nulová",J135,0)</f>
        <v>0</v>
      </c>
      <c r="BJ135" s="14" t="s">
        <v>166</v>
      </c>
      <c r="BK135" s="161">
        <f t="shared" ref="BK135:BK158" si="19">ROUND(I135*H135,2)</f>
        <v>0</v>
      </c>
      <c r="BL135" s="14" t="s">
        <v>165</v>
      </c>
      <c r="BM135" s="160" t="s">
        <v>7</v>
      </c>
    </row>
    <row r="136" spans="1:65" s="2" customFormat="1" ht="21.75" customHeight="1">
      <c r="A136" s="29"/>
      <c r="B136" s="147"/>
      <c r="C136" s="162" t="s">
        <v>112</v>
      </c>
      <c r="D136" s="162" t="s">
        <v>193</v>
      </c>
      <c r="E136" s="163" t="s">
        <v>1328</v>
      </c>
      <c r="F136" s="164" t="s">
        <v>1329</v>
      </c>
      <c r="G136" s="165" t="s">
        <v>288</v>
      </c>
      <c r="H136" s="166">
        <v>20</v>
      </c>
      <c r="I136" s="167"/>
      <c r="J136" s="168">
        <f t="shared" si="10"/>
        <v>0</v>
      </c>
      <c r="K136" s="169"/>
      <c r="L136" s="170"/>
      <c r="M136" s="171" t="s">
        <v>1</v>
      </c>
      <c r="N136" s="172" t="s">
        <v>40</v>
      </c>
      <c r="O136" s="58"/>
      <c r="P136" s="158">
        <f t="shared" si="11"/>
        <v>0</v>
      </c>
      <c r="Q136" s="158">
        <v>9.1E-4</v>
      </c>
      <c r="R136" s="158">
        <f t="shared" si="12"/>
        <v>1.8200000000000001E-2</v>
      </c>
      <c r="S136" s="158">
        <v>0</v>
      </c>
      <c r="T136" s="159">
        <f t="shared" si="1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191</v>
      </c>
      <c r="AT136" s="160" t="s">
        <v>193</v>
      </c>
      <c r="AU136" s="160" t="s">
        <v>166</v>
      </c>
      <c r="AY136" s="14" t="s">
        <v>158</v>
      </c>
      <c r="BE136" s="161">
        <f t="shared" si="14"/>
        <v>0</v>
      </c>
      <c r="BF136" s="161">
        <f t="shared" si="15"/>
        <v>0</v>
      </c>
      <c r="BG136" s="161">
        <f t="shared" si="16"/>
        <v>0</v>
      </c>
      <c r="BH136" s="161">
        <f t="shared" si="17"/>
        <v>0</v>
      </c>
      <c r="BI136" s="161">
        <f t="shared" si="18"/>
        <v>0</v>
      </c>
      <c r="BJ136" s="14" t="s">
        <v>166</v>
      </c>
      <c r="BK136" s="161">
        <f t="shared" si="19"/>
        <v>0</v>
      </c>
      <c r="BL136" s="14" t="s">
        <v>165</v>
      </c>
      <c r="BM136" s="160" t="s">
        <v>215</v>
      </c>
    </row>
    <row r="137" spans="1:65" s="2" customFormat="1" ht="24.2" customHeight="1">
      <c r="A137" s="29"/>
      <c r="B137" s="147"/>
      <c r="C137" s="148" t="s">
        <v>198</v>
      </c>
      <c r="D137" s="148" t="s">
        <v>161</v>
      </c>
      <c r="E137" s="149" t="s">
        <v>1330</v>
      </c>
      <c r="F137" s="150" t="s">
        <v>1331</v>
      </c>
      <c r="G137" s="151" t="s">
        <v>288</v>
      </c>
      <c r="H137" s="152">
        <v>4</v>
      </c>
      <c r="I137" s="153"/>
      <c r="J137" s="154">
        <f t="shared" si="10"/>
        <v>0</v>
      </c>
      <c r="K137" s="155"/>
      <c r="L137" s="30"/>
      <c r="M137" s="156" t="s">
        <v>1</v>
      </c>
      <c r="N137" s="157" t="s">
        <v>40</v>
      </c>
      <c r="O137" s="58"/>
      <c r="P137" s="158">
        <f t="shared" si="11"/>
        <v>0</v>
      </c>
      <c r="Q137" s="158">
        <v>6.0000000000000002E-5</v>
      </c>
      <c r="R137" s="158">
        <f t="shared" si="12"/>
        <v>2.4000000000000001E-4</v>
      </c>
      <c r="S137" s="158">
        <v>0</v>
      </c>
      <c r="T137" s="159">
        <f t="shared" si="1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165</v>
      </c>
      <c r="AT137" s="160" t="s">
        <v>161</v>
      </c>
      <c r="AU137" s="160" t="s">
        <v>166</v>
      </c>
      <c r="AY137" s="14" t="s">
        <v>158</v>
      </c>
      <c r="BE137" s="161">
        <f t="shared" si="14"/>
        <v>0</v>
      </c>
      <c r="BF137" s="161">
        <f t="shared" si="15"/>
        <v>0</v>
      </c>
      <c r="BG137" s="161">
        <f t="shared" si="16"/>
        <v>0</v>
      </c>
      <c r="BH137" s="161">
        <f t="shared" si="17"/>
        <v>0</v>
      </c>
      <c r="BI137" s="161">
        <f t="shared" si="18"/>
        <v>0</v>
      </c>
      <c r="BJ137" s="14" t="s">
        <v>166</v>
      </c>
      <c r="BK137" s="161">
        <f t="shared" si="19"/>
        <v>0</v>
      </c>
      <c r="BL137" s="14" t="s">
        <v>165</v>
      </c>
      <c r="BM137" s="160" t="s">
        <v>218</v>
      </c>
    </row>
    <row r="138" spans="1:65" s="2" customFormat="1" ht="24.2" customHeight="1">
      <c r="A138" s="29"/>
      <c r="B138" s="147"/>
      <c r="C138" s="162" t="s">
        <v>219</v>
      </c>
      <c r="D138" s="162" t="s">
        <v>193</v>
      </c>
      <c r="E138" s="163" t="s">
        <v>1332</v>
      </c>
      <c r="F138" s="164" t="s">
        <v>1333</v>
      </c>
      <c r="G138" s="165" t="s">
        <v>190</v>
      </c>
      <c r="H138" s="166">
        <v>4</v>
      </c>
      <c r="I138" s="167"/>
      <c r="J138" s="168">
        <f t="shared" si="10"/>
        <v>0</v>
      </c>
      <c r="K138" s="169"/>
      <c r="L138" s="170"/>
      <c r="M138" s="171" t="s">
        <v>1</v>
      </c>
      <c r="N138" s="172" t="s">
        <v>40</v>
      </c>
      <c r="O138" s="58"/>
      <c r="P138" s="158">
        <f t="shared" si="11"/>
        <v>0</v>
      </c>
      <c r="Q138" s="158">
        <v>1.8699999999999999E-3</v>
      </c>
      <c r="R138" s="158">
        <f t="shared" si="12"/>
        <v>7.4799999999999997E-3</v>
      </c>
      <c r="S138" s="158">
        <v>0</v>
      </c>
      <c r="T138" s="159">
        <f t="shared" si="1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191</v>
      </c>
      <c r="AT138" s="160" t="s">
        <v>193</v>
      </c>
      <c r="AU138" s="160" t="s">
        <v>166</v>
      </c>
      <c r="AY138" s="14" t="s">
        <v>158</v>
      </c>
      <c r="BE138" s="161">
        <f t="shared" si="14"/>
        <v>0</v>
      </c>
      <c r="BF138" s="161">
        <f t="shared" si="15"/>
        <v>0</v>
      </c>
      <c r="BG138" s="161">
        <f t="shared" si="16"/>
        <v>0</v>
      </c>
      <c r="BH138" s="161">
        <f t="shared" si="17"/>
        <v>0</v>
      </c>
      <c r="BI138" s="161">
        <f t="shared" si="18"/>
        <v>0</v>
      </c>
      <c r="BJ138" s="14" t="s">
        <v>166</v>
      </c>
      <c r="BK138" s="161">
        <f t="shared" si="19"/>
        <v>0</v>
      </c>
      <c r="BL138" s="14" t="s">
        <v>165</v>
      </c>
      <c r="BM138" s="160" t="s">
        <v>222</v>
      </c>
    </row>
    <row r="139" spans="1:65" s="2" customFormat="1" ht="16.5" customHeight="1">
      <c r="A139" s="29"/>
      <c r="B139" s="147"/>
      <c r="C139" s="162" t="s">
        <v>202</v>
      </c>
      <c r="D139" s="162" t="s">
        <v>193</v>
      </c>
      <c r="E139" s="163" t="s">
        <v>1334</v>
      </c>
      <c r="F139" s="164" t="s">
        <v>1335</v>
      </c>
      <c r="G139" s="165" t="s">
        <v>190</v>
      </c>
      <c r="H139" s="166">
        <v>3</v>
      </c>
      <c r="I139" s="167"/>
      <c r="J139" s="168">
        <f t="shared" si="10"/>
        <v>0</v>
      </c>
      <c r="K139" s="169"/>
      <c r="L139" s="170"/>
      <c r="M139" s="171" t="s">
        <v>1</v>
      </c>
      <c r="N139" s="172" t="s">
        <v>40</v>
      </c>
      <c r="O139" s="58"/>
      <c r="P139" s="158">
        <f t="shared" si="11"/>
        <v>0</v>
      </c>
      <c r="Q139" s="158">
        <v>1.1000000000000001E-3</v>
      </c>
      <c r="R139" s="158">
        <f t="shared" si="12"/>
        <v>3.3E-3</v>
      </c>
      <c r="S139" s="158">
        <v>0</v>
      </c>
      <c r="T139" s="159">
        <f t="shared" si="1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191</v>
      </c>
      <c r="AT139" s="160" t="s">
        <v>193</v>
      </c>
      <c r="AU139" s="160" t="s">
        <v>166</v>
      </c>
      <c r="AY139" s="14" t="s">
        <v>158</v>
      </c>
      <c r="BE139" s="161">
        <f t="shared" si="14"/>
        <v>0</v>
      </c>
      <c r="BF139" s="161">
        <f t="shared" si="15"/>
        <v>0</v>
      </c>
      <c r="BG139" s="161">
        <f t="shared" si="16"/>
        <v>0</v>
      </c>
      <c r="BH139" s="161">
        <f t="shared" si="17"/>
        <v>0</v>
      </c>
      <c r="BI139" s="161">
        <f t="shared" si="18"/>
        <v>0</v>
      </c>
      <c r="BJ139" s="14" t="s">
        <v>166</v>
      </c>
      <c r="BK139" s="161">
        <f t="shared" si="19"/>
        <v>0</v>
      </c>
      <c r="BL139" s="14" t="s">
        <v>165</v>
      </c>
      <c r="BM139" s="160" t="s">
        <v>225</v>
      </c>
    </row>
    <row r="140" spans="1:65" s="2" customFormat="1" ht="24.2" customHeight="1">
      <c r="A140" s="29"/>
      <c r="B140" s="147"/>
      <c r="C140" s="148" t="s">
        <v>226</v>
      </c>
      <c r="D140" s="148" t="s">
        <v>161</v>
      </c>
      <c r="E140" s="149" t="s">
        <v>1336</v>
      </c>
      <c r="F140" s="150" t="s">
        <v>1337</v>
      </c>
      <c r="G140" s="151" t="s">
        <v>288</v>
      </c>
      <c r="H140" s="152">
        <v>40</v>
      </c>
      <c r="I140" s="153"/>
      <c r="J140" s="154">
        <f t="shared" si="10"/>
        <v>0</v>
      </c>
      <c r="K140" s="155"/>
      <c r="L140" s="30"/>
      <c r="M140" s="156" t="s">
        <v>1</v>
      </c>
      <c r="N140" s="157" t="s">
        <v>40</v>
      </c>
      <c r="O140" s="58"/>
      <c r="P140" s="158">
        <f t="shared" si="11"/>
        <v>0</v>
      </c>
      <c r="Q140" s="158">
        <v>1E-4</v>
      </c>
      <c r="R140" s="158">
        <f t="shared" si="12"/>
        <v>4.0000000000000001E-3</v>
      </c>
      <c r="S140" s="158">
        <v>0</v>
      </c>
      <c r="T140" s="159">
        <f t="shared" si="1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165</v>
      </c>
      <c r="AT140" s="160" t="s">
        <v>161</v>
      </c>
      <c r="AU140" s="160" t="s">
        <v>166</v>
      </c>
      <c r="AY140" s="14" t="s">
        <v>158</v>
      </c>
      <c r="BE140" s="161">
        <f t="shared" si="14"/>
        <v>0</v>
      </c>
      <c r="BF140" s="161">
        <f t="shared" si="15"/>
        <v>0</v>
      </c>
      <c r="BG140" s="161">
        <f t="shared" si="16"/>
        <v>0</v>
      </c>
      <c r="BH140" s="161">
        <f t="shared" si="17"/>
        <v>0</v>
      </c>
      <c r="BI140" s="161">
        <f t="shared" si="18"/>
        <v>0</v>
      </c>
      <c r="BJ140" s="14" t="s">
        <v>166</v>
      </c>
      <c r="BK140" s="161">
        <f t="shared" si="19"/>
        <v>0</v>
      </c>
      <c r="BL140" s="14" t="s">
        <v>165</v>
      </c>
      <c r="BM140" s="160" t="s">
        <v>229</v>
      </c>
    </row>
    <row r="141" spans="1:65" s="2" customFormat="1" ht="24.2" customHeight="1">
      <c r="A141" s="29"/>
      <c r="B141" s="147"/>
      <c r="C141" s="162" t="s">
        <v>205</v>
      </c>
      <c r="D141" s="162" t="s">
        <v>193</v>
      </c>
      <c r="E141" s="163" t="s">
        <v>1338</v>
      </c>
      <c r="F141" s="164" t="s">
        <v>1339</v>
      </c>
      <c r="G141" s="165" t="s">
        <v>190</v>
      </c>
      <c r="H141" s="166">
        <v>40</v>
      </c>
      <c r="I141" s="167"/>
      <c r="J141" s="168">
        <f t="shared" si="10"/>
        <v>0</v>
      </c>
      <c r="K141" s="169"/>
      <c r="L141" s="170"/>
      <c r="M141" s="171" t="s">
        <v>1</v>
      </c>
      <c r="N141" s="172" t="s">
        <v>40</v>
      </c>
      <c r="O141" s="58"/>
      <c r="P141" s="158">
        <f t="shared" si="11"/>
        <v>0</v>
      </c>
      <c r="Q141" s="158">
        <v>2.3500000000000001E-3</v>
      </c>
      <c r="R141" s="158">
        <f t="shared" si="12"/>
        <v>9.4E-2</v>
      </c>
      <c r="S141" s="158">
        <v>0</v>
      </c>
      <c r="T141" s="159">
        <f t="shared" si="1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191</v>
      </c>
      <c r="AT141" s="160" t="s">
        <v>193</v>
      </c>
      <c r="AU141" s="160" t="s">
        <v>166</v>
      </c>
      <c r="AY141" s="14" t="s">
        <v>158</v>
      </c>
      <c r="BE141" s="161">
        <f t="shared" si="14"/>
        <v>0</v>
      </c>
      <c r="BF141" s="161">
        <f t="shared" si="15"/>
        <v>0</v>
      </c>
      <c r="BG141" s="161">
        <f t="shared" si="16"/>
        <v>0</v>
      </c>
      <c r="BH141" s="161">
        <f t="shared" si="17"/>
        <v>0</v>
      </c>
      <c r="BI141" s="161">
        <f t="shared" si="18"/>
        <v>0</v>
      </c>
      <c r="BJ141" s="14" t="s">
        <v>166</v>
      </c>
      <c r="BK141" s="161">
        <f t="shared" si="19"/>
        <v>0</v>
      </c>
      <c r="BL141" s="14" t="s">
        <v>165</v>
      </c>
      <c r="BM141" s="160" t="s">
        <v>232</v>
      </c>
    </row>
    <row r="142" spans="1:65" s="2" customFormat="1" ht="16.5" customHeight="1">
      <c r="A142" s="29"/>
      <c r="B142" s="147"/>
      <c r="C142" s="162" t="s">
        <v>233</v>
      </c>
      <c r="D142" s="162" t="s">
        <v>193</v>
      </c>
      <c r="E142" s="163" t="s">
        <v>1340</v>
      </c>
      <c r="F142" s="164" t="s">
        <v>1341</v>
      </c>
      <c r="G142" s="165" t="s">
        <v>190</v>
      </c>
      <c r="H142" s="166">
        <v>6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40</v>
      </c>
      <c r="O142" s="58"/>
      <c r="P142" s="158">
        <f t="shared" si="11"/>
        <v>0</v>
      </c>
      <c r="Q142" s="158">
        <v>8.0000000000000004E-4</v>
      </c>
      <c r="R142" s="158">
        <f t="shared" si="12"/>
        <v>4.8000000000000004E-3</v>
      </c>
      <c r="S142" s="158">
        <v>0</v>
      </c>
      <c r="T142" s="159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191</v>
      </c>
      <c r="AT142" s="160" t="s">
        <v>193</v>
      </c>
      <c r="AU142" s="160" t="s">
        <v>166</v>
      </c>
      <c r="AY142" s="14" t="s">
        <v>158</v>
      </c>
      <c r="BE142" s="161">
        <f t="shared" si="14"/>
        <v>0</v>
      </c>
      <c r="BF142" s="161">
        <f t="shared" si="15"/>
        <v>0</v>
      </c>
      <c r="BG142" s="161">
        <f t="shared" si="16"/>
        <v>0</v>
      </c>
      <c r="BH142" s="161">
        <f t="shared" si="17"/>
        <v>0</v>
      </c>
      <c r="BI142" s="161">
        <f t="shared" si="18"/>
        <v>0</v>
      </c>
      <c r="BJ142" s="14" t="s">
        <v>166</v>
      </c>
      <c r="BK142" s="161">
        <f t="shared" si="19"/>
        <v>0</v>
      </c>
      <c r="BL142" s="14" t="s">
        <v>165</v>
      </c>
      <c r="BM142" s="160" t="s">
        <v>236</v>
      </c>
    </row>
    <row r="143" spans="1:65" s="2" customFormat="1" ht="16.5" customHeight="1">
      <c r="A143" s="29"/>
      <c r="B143" s="147"/>
      <c r="C143" s="162" t="s">
        <v>209</v>
      </c>
      <c r="D143" s="162" t="s">
        <v>193</v>
      </c>
      <c r="E143" s="163" t="s">
        <v>1342</v>
      </c>
      <c r="F143" s="164" t="s">
        <v>1343</v>
      </c>
      <c r="G143" s="165" t="s">
        <v>190</v>
      </c>
      <c r="H143" s="166">
        <v>3</v>
      </c>
      <c r="I143" s="167"/>
      <c r="J143" s="168">
        <f t="shared" si="10"/>
        <v>0</v>
      </c>
      <c r="K143" s="169"/>
      <c r="L143" s="170"/>
      <c r="M143" s="171" t="s">
        <v>1</v>
      </c>
      <c r="N143" s="172" t="s">
        <v>40</v>
      </c>
      <c r="O143" s="58"/>
      <c r="P143" s="158">
        <f t="shared" si="11"/>
        <v>0</v>
      </c>
      <c r="Q143" s="158">
        <v>1.4499999999999999E-3</v>
      </c>
      <c r="R143" s="158">
        <f t="shared" si="12"/>
        <v>4.3499999999999997E-3</v>
      </c>
      <c r="S143" s="158">
        <v>0</v>
      </c>
      <c r="T143" s="159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191</v>
      </c>
      <c r="AT143" s="160" t="s">
        <v>193</v>
      </c>
      <c r="AU143" s="160" t="s">
        <v>166</v>
      </c>
      <c r="AY143" s="14" t="s">
        <v>158</v>
      </c>
      <c r="BE143" s="161">
        <f t="shared" si="14"/>
        <v>0</v>
      </c>
      <c r="BF143" s="161">
        <f t="shared" si="15"/>
        <v>0</v>
      </c>
      <c r="BG143" s="161">
        <f t="shared" si="16"/>
        <v>0</v>
      </c>
      <c r="BH143" s="161">
        <f t="shared" si="17"/>
        <v>0</v>
      </c>
      <c r="BI143" s="161">
        <f t="shared" si="18"/>
        <v>0</v>
      </c>
      <c r="BJ143" s="14" t="s">
        <v>166</v>
      </c>
      <c r="BK143" s="161">
        <f t="shared" si="19"/>
        <v>0</v>
      </c>
      <c r="BL143" s="14" t="s">
        <v>165</v>
      </c>
      <c r="BM143" s="160" t="s">
        <v>239</v>
      </c>
    </row>
    <row r="144" spans="1:65" s="2" customFormat="1" ht="24.2" customHeight="1">
      <c r="A144" s="29"/>
      <c r="B144" s="147"/>
      <c r="C144" s="148" t="s">
        <v>240</v>
      </c>
      <c r="D144" s="148" t="s">
        <v>161</v>
      </c>
      <c r="E144" s="149" t="s">
        <v>1344</v>
      </c>
      <c r="F144" s="150" t="s">
        <v>1345</v>
      </c>
      <c r="G144" s="151" t="s">
        <v>190</v>
      </c>
      <c r="H144" s="152">
        <v>2</v>
      </c>
      <c r="I144" s="153"/>
      <c r="J144" s="154">
        <f t="shared" si="10"/>
        <v>0</v>
      </c>
      <c r="K144" s="155"/>
      <c r="L144" s="30"/>
      <c r="M144" s="156" t="s">
        <v>1</v>
      </c>
      <c r="N144" s="157" t="s">
        <v>40</v>
      </c>
      <c r="O144" s="58"/>
      <c r="P144" s="158">
        <f t="shared" si="11"/>
        <v>0</v>
      </c>
      <c r="Q144" s="158">
        <v>1.0000000000000001E-5</v>
      </c>
      <c r="R144" s="158">
        <f t="shared" si="12"/>
        <v>2.0000000000000002E-5</v>
      </c>
      <c r="S144" s="158">
        <v>0</v>
      </c>
      <c r="T144" s="159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165</v>
      </c>
      <c r="AT144" s="160" t="s">
        <v>161</v>
      </c>
      <c r="AU144" s="160" t="s">
        <v>166</v>
      </c>
      <c r="AY144" s="14" t="s">
        <v>158</v>
      </c>
      <c r="BE144" s="161">
        <f t="shared" si="14"/>
        <v>0</v>
      </c>
      <c r="BF144" s="161">
        <f t="shared" si="15"/>
        <v>0</v>
      </c>
      <c r="BG144" s="161">
        <f t="shared" si="16"/>
        <v>0</v>
      </c>
      <c r="BH144" s="161">
        <f t="shared" si="17"/>
        <v>0</v>
      </c>
      <c r="BI144" s="161">
        <f t="shared" si="18"/>
        <v>0</v>
      </c>
      <c r="BJ144" s="14" t="s">
        <v>166</v>
      </c>
      <c r="BK144" s="161">
        <f t="shared" si="19"/>
        <v>0</v>
      </c>
      <c r="BL144" s="14" t="s">
        <v>165</v>
      </c>
      <c r="BM144" s="160" t="s">
        <v>243</v>
      </c>
    </row>
    <row r="145" spans="1:65" s="2" customFormat="1" ht="16.5" customHeight="1">
      <c r="A145" s="29"/>
      <c r="B145" s="147"/>
      <c r="C145" s="162" t="s">
        <v>7</v>
      </c>
      <c r="D145" s="162" t="s">
        <v>193</v>
      </c>
      <c r="E145" s="163" t="s">
        <v>1346</v>
      </c>
      <c r="F145" s="164" t="s">
        <v>1347</v>
      </c>
      <c r="G145" s="165" t="s">
        <v>288</v>
      </c>
      <c r="H145" s="166">
        <v>8</v>
      </c>
      <c r="I145" s="167"/>
      <c r="J145" s="168">
        <f t="shared" si="10"/>
        <v>0</v>
      </c>
      <c r="K145" s="169"/>
      <c r="L145" s="170"/>
      <c r="M145" s="171" t="s">
        <v>1</v>
      </c>
      <c r="N145" s="172" t="s">
        <v>40</v>
      </c>
      <c r="O145" s="58"/>
      <c r="P145" s="158">
        <f t="shared" si="11"/>
        <v>0</v>
      </c>
      <c r="Q145" s="158">
        <v>3.1700000000000001E-3</v>
      </c>
      <c r="R145" s="158">
        <f t="shared" si="12"/>
        <v>2.5360000000000001E-2</v>
      </c>
      <c r="S145" s="158">
        <v>0</v>
      </c>
      <c r="T145" s="159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191</v>
      </c>
      <c r="AT145" s="160" t="s">
        <v>193</v>
      </c>
      <c r="AU145" s="160" t="s">
        <v>166</v>
      </c>
      <c r="AY145" s="14" t="s">
        <v>158</v>
      </c>
      <c r="BE145" s="161">
        <f t="shared" si="14"/>
        <v>0</v>
      </c>
      <c r="BF145" s="161">
        <f t="shared" si="15"/>
        <v>0</v>
      </c>
      <c r="BG145" s="161">
        <f t="shared" si="16"/>
        <v>0</v>
      </c>
      <c r="BH145" s="161">
        <f t="shared" si="17"/>
        <v>0</v>
      </c>
      <c r="BI145" s="161">
        <f t="shared" si="18"/>
        <v>0</v>
      </c>
      <c r="BJ145" s="14" t="s">
        <v>166</v>
      </c>
      <c r="BK145" s="161">
        <f t="shared" si="19"/>
        <v>0</v>
      </c>
      <c r="BL145" s="14" t="s">
        <v>165</v>
      </c>
      <c r="BM145" s="160" t="s">
        <v>246</v>
      </c>
    </row>
    <row r="146" spans="1:65" s="2" customFormat="1" ht="16.5" customHeight="1">
      <c r="A146" s="29"/>
      <c r="B146" s="147"/>
      <c r="C146" s="162" t="s">
        <v>247</v>
      </c>
      <c r="D146" s="162" t="s">
        <v>193</v>
      </c>
      <c r="E146" s="163" t="s">
        <v>1348</v>
      </c>
      <c r="F146" s="164" t="s">
        <v>1349</v>
      </c>
      <c r="G146" s="165" t="s">
        <v>190</v>
      </c>
      <c r="H146" s="166">
        <v>2</v>
      </c>
      <c r="I146" s="167"/>
      <c r="J146" s="168">
        <f t="shared" si="10"/>
        <v>0</v>
      </c>
      <c r="K146" s="169"/>
      <c r="L146" s="170"/>
      <c r="M146" s="171" t="s">
        <v>1</v>
      </c>
      <c r="N146" s="172" t="s">
        <v>40</v>
      </c>
      <c r="O146" s="58"/>
      <c r="P146" s="158">
        <f t="shared" si="11"/>
        <v>0</v>
      </c>
      <c r="Q146" s="158">
        <v>0</v>
      </c>
      <c r="R146" s="158">
        <f t="shared" si="12"/>
        <v>0</v>
      </c>
      <c r="S146" s="158">
        <v>0</v>
      </c>
      <c r="T146" s="159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191</v>
      </c>
      <c r="AT146" s="160" t="s">
        <v>193</v>
      </c>
      <c r="AU146" s="160" t="s">
        <v>166</v>
      </c>
      <c r="AY146" s="14" t="s">
        <v>158</v>
      </c>
      <c r="BE146" s="161">
        <f t="shared" si="14"/>
        <v>0</v>
      </c>
      <c r="BF146" s="161">
        <f t="shared" si="15"/>
        <v>0</v>
      </c>
      <c r="BG146" s="161">
        <f t="shared" si="16"/>
        <v>0</v>
      </c>
      <c r="BH146" s="161">
        <f t="shared" si="17"/>
        <v>0</v>
      </c>
      <c r="BI146" s="161">
        <f t="shared" si="18"/>
        <v>0</v>
      </c>
      <c r="BJ146" s="14" t="s">
        <v>166</v>
      </c>
      <c r="BK146" s="161">
        <f t="shared" si="19"/>
        <v>0</v>
      </c>
      <c r="BL146" s="14" t="s">
        <v>165</v>
      </c>
      <c r="BM146" s="160" t="s">
        <v>250</v>
      </c>
    </row>
    <row r="147" spans="1:65" s="2" customFormat="1" ht="16.5" customHeight="1">
      <c r="A147" s="29"/>
      <c r="B147" s="147"/>
      <c r="C147" s="148" t="s">
        <v>215</v>
      </c>
      <c r="D147" s="148" t="s">
        <v>161</v>
      </c>
      <c r="E147" s="149" t="s">
        <v>1350</v>
      </c>
      <c r="F147" s="150" t="s">
        <v>1351</v>
      </c>
      <c r="G147" s="151" t="s">
        <v>190</v>
      </c>
      <c r="H147" s="152">
        <v>2</v>
      </c>
      <c r="I147" s="153"/>
      <c r="J147" s="154">
        <f t="shared" si="10"/>
        <v>0</v>
      </c>
      <c r="K147" s="155"/>
      <c r="L147" s="30"/>
      <c r="M147" s="156" t="s">
        <v>1</v>
      </c>
      <c r="N147" s="157" t="s">
        <v>40</v>
      </c>
      <c r="O147" s="58"/>
      <c r="P147" s="158">
        <f t="shared" si="11"/>
        <v>0</v>
      </c>
      <c r="Q147" s="158">
        <v>7.2999999999999996E-4</v>
      </c>
      <c r="R147" s="158">
        <f t="shared" si="12"/>
        <v>1.4599999999999999E-3</v>
      </c>
      <c r="S147" s="158">
        <v>0</v>
      </c>
      <c r="T147" s="159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165</v>
      </c>
      <c r="AT147" s="160" t="s">
        <v>161</v>
      </c>
      <c r="AU147" s="160" t="s">
        <v>166</v>
      </c>
      <c r="AY147" s="14" t="s">
        <v>158</v>
      </c>
      <c r="BE147" s="161">
        <f t="shared" si="14"/>
        <v>0</v>
      </c>
      <c r="BF147" s="161">
        <f t="shared" si="15"/>
        <v>0</v>
      </c>
      <c r="BG147" s="161">
        <f t="shared" si="16"/>
        <v>0</v>
      </c>
      <c r="BH147" s="161">
        <f t="shared" si="17"/>
        <v>0</v>
      </c>
      <c r="BI147" s="161">
        <f t="shared" si="18"/>
        <v>0</v>
      </c>
      <c r="BJ147" s="14" t="s">
        <v>166</v>
      </c>
      <c r="BK147" s="161">
        <f t="shared" si="19"/>
        <v>0</v>
      </c>
      <c r="BL147" s="14" t="s">
        <v>165</v>
      </c>
      <c r="BM147" s="160" t="s">
        <v>253</v>
      </c>
    </row>
    <row r="148" spans="1:65" s="2" customFormat="1" ht="16.5" customHeight="1">
      <c r="A148" s="29"/>
      <c r="B148" s="147"/>
      <c r="C148" s="162" t="s">
        <v>254</v>
      </c>
      <c r="D148" s="162" t="s">
        <v>193</v>
      </c>
      <c r="E148" s="163" t="s">
        <v>1352</v>
      </c>
      <c r="F148" s="164" t="s">
        <v>1353</v>
      </c>
      <c r="G148" s="165" t="s">
        <v>190</v>
      </c>
      <c r="H148" s="166">
        <v>2</v>
      </c>
      <c r="I148" s="167"/>
      <c r="J148" s="168">
        <f t="shared" si="10"/>
        <v>0</v>
      </c>
      <c r="K148" s="169"/>
      <c r="L148" s="170"/>
      <c r="M148" s="171" t="s">
        <v>1</v>
      </c>
      <c r="N148" s="172" t="s">
        <v>40</v>
      </c>
      <c r="O148" s="58"/>
      <c r="P148" s="158">
        <f t="shared" si="11"/>
        <v>0</v>
      </c>
      <c r="Q148" s="158">
        <v>0</v>
      </c>
      <c r="R148" s="158">
        <f t="shared" si="12"/>
        <v>0</v>
      </c>
      <c r="S148" s="158">
        <v>0</v>
      </c>
      <c r="T148" s="159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191</v>
      </c>
      <c r="AT148" s="160" t="s">
        <v>193</v>
      </c>
      <c r="AU148" s="160" t="s">
        <v>166</v>
      </c>
      <c r="AY148" s="14" t="s">
        <v>158</v>
      </c>
      <c r="BE148" s="161">
        <f t="shared" si="14"/>
        <v>0</v>
      </c>
      <c r="BF148" s="161">
        <f t="shared" si="15"/>
        <v>0</v>
      </c>
      <c r="BG148" s="161">
        <f t="shared" si="16"/>
        <v>0</v>
      </c>
      <c r="BH148" s="161">
        <f t="shared" si="17"/>
        <v>0</v>
      </c>
      <c r="BI148" s="161">
        <f t="shared" si="18"/>
        <v>0</v>
      </c>
      <c r="BJ148" s="14" t="s">
        <v>166</v>
      </c>
      <c r="BK148" s="161">
        <f t="shared" si="19"/>
        <v>0</v>
      </c>
      <c r="BL148" s="14" t="s">
        <v>165</v>
      </c>
      <c r="BM148" s="160" t="s">
        <v>257</v>
      </c>
    </row>
    <row r="149" spans="1:65" s="2" customFormat="1" ht="16.5" customHeight="1">
      <c r="A149" s="29"/>
      <c r="B149" s="147"/>
      <c r="C149" s="162" t="s">
        <v>218</v>
      </c>
      <c r="D149" s="162" t="s">
        <v>193</v>
      </c>
      <c r="E149" s="163" t="s">
        <v>1354</v>
      </c>
      <c r="F149" s="164" t="s">
        <v>1355</v>
      </c>
      <c r="G149" s="165" t="s">
        <v>190</v>
      </c>
      <c r="H149" s="166">
        <v>2</v>
      </c>
      <c r="I149" s="167"/>
      <c r="J149" s="168">
        <f t="shared" si="10"/>
        <v>0</v>
      </c>
      <c r="K149" s="169"/>
      <c r="L149" s="170"/>
      <c r="M149" s="171" t="s">
        <v>1</v>
      </c>
      <c r="N149" s="172" t="s">
        <v>40</v>
      </c>
      <c r="O149" s="58"/>
      <c r="P149" s="158">
        <f t="shared" si="11"/>
        <v>0</v>
      </c>
      <c r="Q149" s="158">
        <v>0</v>
      </c>
      <c r="R149" s="158">
        <f t="shared" si="12"/>
        <v>0</v>
      </c>
      <c r="S149" s="158">
        <v>0</v>
      </c>
      <c r="T149" s="159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191</v>
      </c>
      <c r="AT149" s="160" t="s">
        <v>193</v>
      </c>
      <c r="AU149" s="160" t="s">
        <v>166</v>
      </c>
      <c r="AY149" s="14" t="s">
        <v>158</v>
      </c>
      <c r="BE149" s="161">
        <f t="shared" si="14"/>
        <v>0</v>
      </c>
      <c r="BF149" s="161">
        <f t="shared" si="15"/>
        <v>0</v>
      </c>
      <c r="BG149" s="161">
        <f t="shared" si="16"/>
        <v>0</v>
      </c>
      <c r="BH149" s="161">
        <f t="shared" si="17"/>
        <v>0</v>
      </c>
      <c r="BI149" s="161">
        <f t="shared" si="18"/>
        <v>0</v>
      </c>
      <c r="BJ149" s="14" t="s">
        <v>166</v>
      </c>
      <c r="BK149" s="161">
        <f t="shared" si="19"/>
        <v>0</v>
      </c>
      <c r="BL149" s="14" t="s">
        <v>165</v>
      </c>
      <c r="BM149" s="160" t="s">
        <v>260</v>
      </c>
    </row>
    <row r="150" spans="1:65" s="2" customFormat="1" ht="24.2" customHeight="1">
      <c r="A150" s="29"/>
      <c r="B150" s="147"/>
      <c r="C150" s="148" t="s">
        <v>261</v>
      </c>
      <c r="D150" s="148" t="s">
        <v>161</v>
      </c>
      <c r="E150" s="149" t="s">
        <v>1356</v>
      </c>
      <c r="F150" s="150" t="s">
        <v>1357</v>
      </c>
      <c r="G150" s="151" t="s">
        <v>190</v>
      </c>
      <c r="H150" s="152">
        <v>14</v>
      </c>
      <c r="I150" s="153"/>
      <c r="J150" s="154">
        <f t="shared" si="10"/>
        <v>0</v>
      </c>
      <c r="K150" s="155"/>
      <c r="L150" s="30"/>
      <c r="M150" s="156" t="s">
        <v>1</v>
      </c>
      <c r="N150" s="157" t="s">
        <v>40</v>
      </c>
      <c r="O150" s="58"/>
      <c r="P150" s="158">
        <f t="shared" si="11"/>
        <v>0</v>
      </c>
      <c r="Q150" s="158">
        <v>2.1420000000000002E-2</v>
      </c>
      <c r="R150" s="158">
        <f t="shared" si="12"/>
        <v>0.29988000000000004</v>
      </c>
      <c r="S150" s="158">
        <v>0</v>
      </c>
      <c r="T150" s="159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165</v>
      </c>
      <c r="AT150" s="160" t="s">
        <v>161</v>
      </c>
      <c r="AU150" s="160" t="s">
        <v>166</v>
      </c>
      <c r="AY150" s="14" t="s">
        <v>158</v>
      </c>
      <c r="BE150" s="161">
        <f t="shared" si="14"/>
        <v>0</v>
      </c>
      <c r="BF150" s="161">
        <f t="shared" si="15"/>
        <v>0</v>
      </c>
      <c r="BG150" s="161">
        <f t="shared" si="16"/>
        <v>0</v>
      </c>
      <c r="BH150" s="161">
        <f t="shared" si="17"/>
        <v>0</v>
      </c>
      <c r="BI150" s="161">
        <f t="shared" si="18"/>
        <v>0</v>
      </c>
      <c r="BJ150" s="14" t="s">
        <v>166</v>
      </c>
      <c r="BK150" s="161">
        <f t="shared" si="19"/>
        <v>0</v>
      </c>
      <c r="BL150" s="14" t="s">
        <v>165</v>
      </c>
      <c r="BM150" s="160" t="s">
        <v>264</v>
      </c>
    </row>
    <row r="151" spans="1:65" s="2" customFormat="1" ht="16.5" customHeight="1">
      <c r="A151" s="29"/>
      <c r="B151" s="147"/>
      <c r="C151" s="162" t="s">
        <v>222</v>
      </c>
      <c r="D151" s="162" t="s">
        <v>193</v>
      </c>
      <c r="E151" s="163" t="s">
        <v>1358</v>
      </c>
      <c r="F151" s="164" t="s">
        <v>1359</v>
      </c>
      <c r="G151" s="165" t="s">
        <v>190</v>
      </c>
      <c r="H151" s="166">
        <v>14</v>
      </c>
      <c r="I151" s="167"/>
      <c r="J151" s="168">
        <f t="shared" si="10"/>
        <v>0</v>
      </c>
      <c r="K151" s="169"/>
      <c r="L151" s="170"/>
      <c r="M151" s="171" t="s">
        <v>1</v>
      </c>
      <c r="N151" s="172" t="s">
        <v>40</v>
      </c>
      <c r="O151" s="58"/>
      <c r="P151" s="158">
        <f t="shared" si="11"/>
        <v>0</v>
      </c>
      <c r="Q151" s="158">
        <v>0.20499999999999999</v>
      </c>
      <c r="R151" s="158">
        <f t="shared" si="12"/>
        <v>2.8699999999999997</v>
      </c>
      <c r="S151" s="158">
        <v>0</v>
      </c>
      <c r="T151" s="159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191</v>
      </c>
      <c r="AT151" s="160" t="s">
        <v>193</v>
      </c>
      <c r="AU151" s="160" t="s">
        <v>166</v>
      </c>
      <c r="AY151" s="14" t="s">
        <v>158</v>
      </c>
      <c r="BE151" s="161">
        <f t="shared" si="14"/>
        <v>0</v>
      </c>
      <c r="BF151" s="161">
        <f t="shared" si="15"/>
        <v>0</v>
      </c>
      <c r="BG151" s="161">
        <f t="shared" si="16"/>
        <v>0</v>
      </c>
      <c r="BH151" s="161">
        <f t="shared" si="17"/>
        <v>0</v>
      </c>
      <c r="BI151" s="161">
        <f t="shared" si="18"/>
        <v>0</v>
      </c>
      <c r="BJ151" s="14" t="s">
        <v>166</v>
      </c>
      <c r="BK151" s="161">
        <f t="shared" si="19"/>
        <v>0</v>
      </c>
      <c r="BL151" s="14" t="s">
        <v>165</v>
      </c>
      <c r="BM151" s="160" t="s">
        <v>267</v>
      </c>
    </row>
    <row r="152" spans="1:65" s="2" customFormat="1" ht="24.2" customHeight="1">
      <c r="A152" s="29"/>
      <c r="B152" s="147"/>
      <c r="C152" s="148" t="s">
        <v>268</v>
      </c>
      <c r="D152" s="148" t="s">
        <v>161</v>
      </c>
      <c r="E152" s="149" t="s">
        <v>1360</v>
      </c>
      <c r="F152" s="150" t="s">
        <v>1361</v>
      </c>
      <c r="G152" s="151" t="s">
        <v>190</v>
      </c>
      <c r="H152" s="152">
        <v>2</v>
      </c>
      <c r="I152" s="153"/>
      <c r="J152" s="154">
        <f t="shared" si="10"/>
        <v>0</v>
      </c>
      <c r="K152" s="155"/>
      <c r="L152" s="30"/>
      <c r="M152" s="156" t="s">
        <v>1</v>
      </c>
      <c r="N152" s="157" t="s">
        <v>40</v>
      </c>
      <c r="O152" s="58"/>
      <c r="P152" s="158">
        <f t="shared" si="11"/>
        <v>0</v>
      </c>
      <c r="Q152" s="158">
        <v>2.1420000000000002E-2</v>
      </c>
      <c r="R152" s="158">
        <f t="shared" si="12"/>
        <v>4.2840000000000003E-2</v>
      </c>
      <c r="S152" s="158">
        <v>0</v>
      </c>
      <c r="T152" s="159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165</v>
      </c>
      <c r="AT152" s="160" t="s">
        <v>161</v>
      </c>
      <c r="AU152" s="160" t="s">
        <v>166</v>
      </c>
      <c r="AY152" s="14" t="s">
        <v>158</v>
      </c>
      <c r="BE152" s="161">
        <f t="shared" si="14"/>
        <v>0</v>
      </c>
      <c r="BF152" s="161">
        <f t="shared" si="15"/>
        <v>0</v>
      </c>
      <c r="BG152" s="161">
        <f t="shared" si="16"/>
        <v>0</v>
      </c>
      <c r="BH152" s="161">
        <f t="shared" si="17"/>
        <v>0</v>
      </c>
      <c r="BI152" s="161">
        <f t="shared" si="18"/>
        <v>0</v>
      </c>
      <c r="BJ152" s="14" t="s">
        <v>166</v>
      </c>
      <c r="BK152" s="161">
        <f t="shared" si="19"/>
        <v>0</v>
      </c>
      <c r="BL152" s="14" t="s">
        <v>165</v>
      </c>
      <c r="BM152" s="160" t="s">
        <v>271</v>
      </c>
    </row>
    <row r="153" spans="1:65" s="2" customFormat="1" ht="16.5" customHeight="1">
      <c r="A153" s="29"/>
      <c r="B153" s="147"/>
      <c r="C153" s="162" t="s">
        <v>225</v>
      </c>
      <c r="D153" s="162" t="s">
        <v>193</v>
      </c>
      <c r="E153" s="163" t="s">
        <v>1362</v>
      </c>
      <c r="F153" s="164" t="s">
        <v>1363</v>
      </c>
      <c r="G153" s="165" t="s">
        <v>190</v>
      </c>
      <c r="H153" s="166">
        <v>2</v>
      </c>
      <c r="I153" s="167"/>
      <c r="J153" s="168">
        <f t="shared" si="10"/>
        <v>0</v>
      </c>
      <c r="K153" s="169"/>
      <c r="L153" s="170"/>
      <c r="M153" s="171" t="s">
        <v>1</v>
      </c>
      <c r="N153" s="172" t="s">
        <v>40</v>
      </c>
      <c r="O153" s="58"/>
      <c r="P153" s="158">
        <f t="shared" si="11"/>
        <v>0</v>
      </c>
      <c r="Q153" s="158">
        <v>0.4</v>
      </c>
      <c r="R153" s="158">
        <f t="shared" si="12"/>
        <v>0.8</v>
      </c>
      <c r="S153" s="158">
        <v>0</v>
      </c>
      <c r="T153" s="159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191</v>
      </c>
      <c r="AT153" s="160" t="s">
        <v>193</v>
      </c>
      <c r="AU153" s="160" t="s">
        <v>166</v>
      </c>
      <c r="AY153" s="14" t="s">
        <v>158</v>
      </c>
      <c r="BE153" s="161">
        <f t="shared" si="14"/>
        <v>0</v>
      </c>
      <c r="BF153" s="161">
        <f t="shared" si="15"/>
        <v>0</v>
      </c>
      <c r="BG153" s="161">
        <f t="shared" si="16"/>
        <v>0</v>
      </c>
      <c r="BH153" s="161">
        <f t="shared" si="17"/>
        <v>0</v>
      </c>
      <c r="BI153" s="161">
        <f t="shared" si="18"/>
        <v>0</v>
      </c>
      <c r="BJ153" s="14" t="s">
        <v>166</v>
      </c>
      <c r="BK153" s="161">
        <f t="shared" si="19"/>
        <v>0</v>
      </c>
      <c r="BL153" s="14" t="s">
        <v>165</v>
      </c>
      <c r="BM153" s="160" t="s">
        <v>274</v>
      </c>
    </row>
    <row r="154" spans="1:65" s="2" customFormat="1" ht="24.2" customHeight="1">
      <c r="A154" s="29"/>
      <c r="B154" s="147"/>
      <c r="C154" s="226" t="s">
        <v>312</v>
      </c>
      <c r="D154" s="226" t="s">
        <v>161</v>
      </c>
      <c r="E154" s="227" t="s">
        <v>1364</v>
      </c>
      <c r="F154" s="228" t="s">
        <v>1365</v>
      </c>
      <c r="G154" s="229" t="s">
        <v>171</v>
      </c>
      <c r="H154" s="230">
        <v>2</v>
      </c>
      <c r="I154" s="153"/>
      <c r="J154" s="154">
        <f t="shared" si="10"/>
        <v>0</v>
      </c>
      <c r="K154" s="155"/>
      <c r="L154" s="30"/>
      <c r="M154" s="156" t="s">
        <v>1</v>
      </c>
      <c r="N154" s="157" t="s">
        <v>40</v>
      </c>
      <c r="O154" s="58"/>
      <c r="P154" s="158">
        <f t="shared" si="11"/>
        <v>0</v>
      </c>
      <c r="Q154" s="158">
        <v>2.6440000000000002E-2</v>
      </c>
      <c r="R154" s="158">
        <f t="shared" si="12"/>
        <v>5.2880000000000003E-2</v>
      </c>
      <c r="S154" s="158">
        <v>0</v>
      </c>
      <c r="T154" s="159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165</v>
      </c>
      <c r="AT154" s="160" t="s">
        <v>161</v>
      </c>
      <c r="AU154" s="160" t="s">
        <v>166</v>
      </c>
      <c r="AY154" s="14" t="s">
        <v>158</v>
      </c>
      <c r="BE154" s="161">
        <f t="shared" si="14"/>
        <v>0</v>
      </c>
      <c r="BF154" s="161">
        <f t="shared" si="15"/>
        <v>0</v>
      </c>
      <c r="BG154" s="161">
        <f t="shared" si="16"/>
        <v>0</v>
      </c>
      <c r="BH154" s="161">
        <f t="shared" si="17"/>
        <v>0</v>
      </c>
      <c r="BI154" s="161">
        <f t="shared" si="18"/>
        <v>0</v>
      </c>
      <c r="BJ154" s="14" t="s">
        <v>166</v>
      </c>
      <c r="BK154" s="161">
        <f t="shared" si="19"/>
        <v>0</v>
      </c>
      <c r="BL154" s="14" t="s">
        <v>165</v>
      </c>
      <c r="BM154" s="160" t="s">
        <v>1366</v>
      </c>
    </row>
    <row r="155" spans="1:65" s="2" customFormat="1" ht="16.5" customHeight="1">
      <c r="A155" s="29"/>
      <c r="B155" s="147"/>
      <c r="C155" s="231" t="s">
        <v>246</v>
      </c>
      <c r="D155" s="231" t="s">
        <v>193</v>
      </c>
      <c r="E155" s="232" t="s">
        <v>1367</v>
      </c>
      <c r="F155" s="233" t="s">
        <v>1368</v>
      </c>
      <c r="G155" s="234" t="s">
        <v>171</v>
      </c>
      <c r="H155" s="235">
        <v>2</v>
      </c>
      <c r="I155" s="167"/>
      <c r="J155" s="168">
        <f t="shared" si="10"/>
        <v>0</v>
      </c>
      <c r="K155" s="169"/>
      <c r="L155" s="170"/>
      <c r="M155" s="171" t="s">
        <v>1</v>
      </c>
      <c r="N155" s="172" t="s">
        <v>40</v>
      </c>
      <c r="O155" s="58"/>
      <c r="P155" s="158">
        <f t="shared" si="11"/>
        <v>0</v>
      </c>
      <c r="Q155" s="158">
        <v>2.1</v>
      </c>
      <c r="R155" s="158">
        <f t="shared" si="12"/>
        <v>4.2</v>
      </c>
      <c r="S155" s="158">
        <v>0</v>
      </c>
      <c r="T155" s="159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191</v>
      </c>
      <c r="AT155" s="160" t="s">
        <v>193</v>
      </c>
      <c r="AU155" s="160" t="s">
        <v>166</v>
      </c>
      <c r="AY155" s="14" t="s">
        <v>158</v>
      </c>
      <c r="BE155" s="161">
        <f t="shared" si="14"/>
        <v>0</v>
      </c>
      <c r="BF155" s="161">
        <f t="shared" si="15"/>
        <v>0</v>
      </c>
      <c r="BG155" s="161">
        <f t="shared" si="16"/>
        <v>0</v>
      </c>
      <c r="BH155" s="161">
        <f t="shared" si="17"/>
        <v>0</v>
      </c>
      <c r="BI155" s="161">
        <f t="shared" si="18"/>
        <v>0</v>
      </c>
      <c r="BJ155" s="14" t="s">
        <v>166</v>
      </c>
      <c r="BK155" s="161">
        <f t="shared" si="19"/>
        <v>0</v>
      </c>
      <c r="BL155" s="14" t="s">
        <v>165</v>
      </c>
      <c r="BM155" s="160" t="s">
        <v>1369</v>
      </c>
    </row>
    <row r="156" spans="1:65" s="2" customFormat="1" ht="16.5" customHeight="1">
      <c r="A156" s="29"/>
      <c r="B156" s="147"/>
      <c r="C156" s="226" t="s">
        <v>319</v>
      </c>
      <c r="D156" s="226" t="s">
        <v>161</v>
      </c>
      <c r="E156" s="227" t="s">
        <v>1370</v>
      </c>
      <c r="F156" s="228" t="s">
        <v>1371</v>
      </c>
      <c r="G156" s="229" t="s">
        <v>171</v>
      </c>
      <c r="H156" s="230">
        <v>2</v>
      </c>
      <c r="I156" s="153"/>
      <c r="J156" s="154">
        <f t="shared" si="10"/>
        <v>0</v>
      </c>
      <c r="K156" s="155"/>
      <c r="L156" s="30"/>
      <c r="M156" s="156" t="s">
        <v>1</v>
      </c>
      <c r="N156" s="157" t="s">
        <v>40</v>
      </c>
      <c r="O156" s="58"/>
      <c r="P156" s="158">
        <f t="shared" si="11"/>
        <v>0</v>
      </c>
      <c r="Q156" s="158">
        <v>0</v>
      </c>
      <c r="R156" s="158">
        <f t="shared" si="12"/>
        <v>0</v>
      </c>
      <c r="S156" s="158">
        <v>0</v>
      </c>
      <c r="T156" s="159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165</v>
      </c>
      <c r="AT156" s="160" t="s">
        <v>161</v>
      </c>
      <c r="AU156" s="160" t="s">
        <v>166</v>
      </c>
      <c r="AY156" s="14" t="s">
        <v>158</v>
      </c>
      <c r="BE156" s="161">
        <f t="shared" si="14"/>
        <v>0</v>
      </c>
      <c r="BF156" s="161">
        <f t="shared" si="15"/>
        <v>0</v>
      </c>
      <c r="BG156" s="161">
        <f t="shared" si="16"/>
        <v>0</v>
      </c>
      <c r="BH156" s="161">
        <f t="shared" si="17"/>
        <v>0</v>
      </c>
      <c r="BI156" s="161">
        <f t="shared" si="18"/>
        <v>0</v>
      </c>
      <c r="BJ156" s="14" t="s">
        <v>166</v>
      </c>
      <c r="BK156" s="161">
        <f t="shared" si="19"/>
        <v>0</v>
      </c>
      <c r="BL156" s="14" t="s">
        <v>165</v>
      </c>
      <c r="BM156" s="160" t="s">
        <v>1372</v>
      </c>
    </row>
    <row r="157" spans="1:65" s="2" customFormat="1" ht="24.2" customHeight="1">
      <c r="A157" s="29"/>
      <c r="B157" s="147"/>
      <c r="C157" s="148" t="s">
        <v>275</v>
      </c>
      <c r="D157" s="148" t="s">
        <v>161</v>
      </c>
      <c r="E157" s="149" t="s">
        <v>1373</v>
      </c>
      <c r="F157" s="150" t="s">
        <v>1374</v>
      </c>
      <c r="G157" s="151" t="s">
        <v>190</v>
      </c>
      <c r="H157" s="152">
        <v>2</v>
      </c>
      <c r="I157" s="153"/>
      <c r="J157" s="154">
        <f t="shared" si="10"/>
        <v>0</v>
      </c>
      <c r="K157" s="155"/>
      <c r="L157" s="30"/>
      <c r="M157" s="156" t="s">
        <v>1</v>
      </c>
      <c r="N157" s="157" t="s">
        <v>40</v>
      </c>
      <c r="O157" s="58"/>
      <c r="P157" s="158">
        <f t="shared" si="11"/>
        <v>0</v>
      </c>
      <c r="Q157" s="158">
        <v>7.0200000000000002E-3</v>
      </c>
      <c r="R157" s="158">
        <f t="shared" si="12"/>
        <v>1.404E-2</v>
      </c>
      <c r="S157" s="158">
        <v>0</v>
      </c>
      <c r="T157" s="159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165</v>
      </c>
      <c r="AT157" s="160" t="s">
        <v>161</v>
      </c>
      <c r="AU157" s="160" t="s">
        <v>166</v>
      </c>
      <c r="AY157" s="14" t="s">
        <v>158</v>
      </c>
      <c r="BE157" s="161">
        <f t="shared" si="14"/>
        <v>0</v>
      </c>
      <c r="BF157" s="161">
        <f t="shared" si="15"/>
        <v>0</v>
      </c>
      <c r="BG157" s="161">
        <f t="shared" si="16"/>
        <v>0</v>
      </c>
      <c r="BH157" s="161">
        <f t="shared" si="17"/>
        <v>0</v>
      </c>
      <c r="BI157" s="161">
        <f t="shared" si="18"/>
        <v>0</v>
      </c>
      <c r="BJ157" s="14" t="s">
        <v>166</v>
      </c>
      <c r="BK157" s="161">
        <f t="shared" si="19"/>
        <v>0</v>
      </c>
      <c r="BL157" s="14" t="s">
        <v>165</v>
      </c>
      <c r="BM157" s="160" t="s">
        <v>278</v>
      </c>
    </row>
    <row r="158" spans="1:65" s="2" customFormat="1" ht="16.5" customHeight="1">
      <c r="A158" s="29"/>
      <c r="B158" s="147"/>
      <c r="C158" s="162" t="s">
        <v>229</v>
      </c>
      <c r="D158" s="162" t="s">
        <v>193</v>
      </c>
      <c r="E158" s="163" t="s">
        <v>1375</v>
      </c>
      <c r="F158" s="164" t="s">
        <v>1376</v>
      </c>
      <c r="G158" s="165" t="s">
        <v>190</v>
      </c>
      <c r="H158" s="166">
        <v>2</v>
      </c>
      <c r="I158" s="167"/>
      <c r="J158" s="168">
        <f t="shared" si="10"/>
        <v>0</v>
      </c>
      <c r="K158" s="169"/>
      <c r="L158" s="170"/>
      <c r="M158" s="171" t="s">
        <v>1</v>
      </c>
      <c r="N158" s="172" t="s">
        <v>40</v>
      </c>
      <c r="O158" s="58"/>
      <c r="P158" s="158">
        <f t="shared" si="11"/>
        <v>0</v>
      </c>
      <c r="Q158" s="158">
        <v>6.5000000000000002E-2</v>
      </c>
      <c r="R158" s="158">
        <f t="shared" si="12"/>
        <v>0.13</v>
      </c>
      <c r="S158" s="158">
        <v>0</v>
      </c>
      <c r="T158" s="159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191</v>
      </c>
      <c r="AT158" s="160" t="s">
        <v>193</v>
      </c>
      <c r="AU158" s="160" t="s">
        <v>166</v>
      </c>
      <c r="AY158" s="14" t="s">
        <v>158</v>
      </c>
      <c r="BE158" s="161">
        <f t="shared" si="14"/>
        <v>0</v>
      </c>
      <c r="BF158" s="161">
        <f t="shared" si="15"/>
        <v>0</v>
      </c>
      <c r="BG158" s="161">
        <f t="shared" si="16"/>
        <v>0</v>
      </c>
      <c r="BH158" s="161">
        <f t="shared" si="17"/>
        <v>0</v>
      </c>
      <c r="BI158" s="161">
        <f t="shared" si="18"/>
        <v>0</v>
      </c>
      <c r="BJ158" s="14" t="s">
        <v>166</v>
      </c>
      <c r="BK158" s="161">
        <f t="shared" si="19"/>
        <v>0</v>
      </c>
      <c r="BL158" s="14" t="s">
        <v>165</v>
      </c>
      <c r="BM158" s="160" t="s">
        <v>281</v>
      </c>
    </row>
    <row r="159" spans="1:65" s="12" customFormat="1" ht="22.9" customHeight="1">
      <c r="B159" s="134"/>
      <c r="D159" s="135" t="s">
        <v>73</v>
      </c>
      <c r="E159" s="145" t="s">
        <v>206</v>
      </c>
      <c r="F159" s="145" t="s">
        <v>294</v>
      </c>
      <c r="I159" s="137"/>
      <c r="J159" s="146">
        <f>BK159</f>
        <v>0</v>
      </c>
      <c r="L159" s="134"/>
      <c r="M159" s="139"/>
      <c r="N159" s="140"/>
      <c r="O159" s="140"/>
      <c r="P159" s="141">
        <f>SUM(P160:P167)</f>
        <v>0</v>
      </c>
      <c r="Q159" s="140"/>
      <c r="R159" s="141">
        <f>SUM(R160:R167)</f>
        <v>0.40023999999999998</v>
      </c>
      <c r="S159" s="140"/>
      <c r="T159" s="142">
        <f>SUM(T160:T167)</f>
        <v>0.3896</v>
      </c>
      <c r="AR159" s="135" t="s">
        <v>82</v>
      </c>
      <c r="AT159" s="143" t="s">
        <v>73</v>
      </c>
      <c r="AU159" s="143" t="s">
        <v>82</v>
      </c>
      <c r="AY159" s="135" t="s">
        <v>158</v>
      </c>
      <c r="BK159" s="144">
        <f>SUM(BK160:BK167)</f>
        <v>0</v>
      </c>
    </row>
    <row r="160" spans="1:65" s="2" customFormat="1" ht="33" customHeight="1">
      <c r="A160" s="29"/>
      <c r="B160" s="147"/>
      <c r="C160" s="148" t="s">
        <v>282</v>
      </c>
      <c r="D160" s="148" t="s">
        <v>161</v>
      </c>
      <c r="E160" s="149" t="s">
        <v>1377</v>
      </c>
      <c r="F160" s="150" t="s">
        <v>1378</v>
      </c>
      <c r="G160" s="151" t="s">
        <v>288</v>
      </c>
      <c r="H160" s="152">
        <v>3</v>
      </c>
      <c r="I160" s="153"/>
      <c r="J160" s="154">
        <f t="shared" ref="J160:J167" si="20">ROUND(I160*H160,2)</f>
        <v>0</v>
      </c>
      <c r="K160" s="155"/>
      <c r="L160" s="30"/>
      <c r="M160" s="156" t="s">
        <v>1</v>
      </c>
      <c r="N160" s="157" t="s">
        <v>40</v>
      </c>
      <c r="O160" s="58"/>
      <c r="P160" s="158">
        <f t="shared" ref="P160:P167" si="21">O160*H160</f>
        <v>0</v>
      </c>
      <c r="Q160" s="158">
        <v>9.6280000000000004E-2</v>
      </c>
      <c r="R160" s="158">
        <f t="shared" ref="R160:R167" si="22">Q160*H160</f>
        <v>0.28883999999999999</v>
      </c>
      <c r="S160" s="158">
        <v>0</v>
      </c>
      <c r="T160" s="159">
        <f t="shared" ref="T160:T167" si="23"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165</v>
      </c>
      <c r="AT160" s="160" t="s">
        <v>161</v>
      </c>
      <c r="AU160" s="160" t="s">
        <v>166</v>
      </c>
      <c r="AY160" s="14" t="s">
        <v>158</v>
      </c>
      <c r="BE160" s="161">
        <f t="shared" ref="BE160:BE167" si="24">IF(N160="základná",J160,0)</f>
        <v>0</v>
      </c>
      <c r="BF160" s="161">
        <f t="shared" ref="BF160:BF167" si="25">IF(N160="znížená",J160,0)</f>
        <v>0</v>
      </c>
      <c r="BG160" s="161">
        <f t="shared" ref="BG160:BG167" si="26">IF(N160="zákl. prenesená",J160,0)</f>
        <v>0</v>
      </c>
      <c r="BH160" s="161">
        <f t="shared" ref="BH160:BH167" si="27">IF(N160="zníž. prenesená",J160,0)</f>
        <v>0</v>
      </c>
      <c r="BI160" s="161">
        <f t="shared" ref="BI160:BI167" si="28">IF(N160="nulová",J160,0)</f>
        <v>0</v>
      </c>
      <c r="BJ160" s="14" t="s">
        <v>166</v>
      </c>
      <c r="BK160" s="161">
        <f t="shared" ref="BK160:BK167" si="29">ROUND(I160*H160,2)</f>
        <v>0</v>
      </c>
      <c r="BL160" s="14" t="s">
        <v>165</v>
      </c>
      <c r="BM160" s="160" t="s">
        <v>285</v>
      </c>
    </row>
    <row r="161" spans="1:65" s="2" customFormat="1" ht="21.75" customHeight="1">
      <c r="A161" s="29"/>
      <c r="B161" s="147"/>
      <c r="C161" s="162" t="s">
        <v>232</v>
      </c>
      <c r="D161" s="162" t="s">
        <v>193</v>
      </c>
      <c r="E161" s="163" t="s">
        <v>1379</v>
      </c>
      <c r="F161" s="164" t="s">
        <v>1380</v>
      </c>
      <c r="G161" s="165" t="s">
        <v>190</v>
      </c>
      <c r="H161" s="166">
        <v>2</v>
      </c>
      <c r="I161" s="167"/>
      <c r="J161" s="168">
        <f t="shared" si="20"/>
        <v>0</v>
      </c>
      <c r="K161" s="169"/>
      <c r="L161" s="170"/>
      <c r="M161" s="171" t="s">
        <v>1</v>
      </c>
      <c r="N161" s="172" t="s">
        <v>40</v>
      </c>
      <c r="O161" s="58"/>
      <c r="P161" s="158">
        <f t="shared" si="21"/>
        <v>0</v>
      </c>
      <c r="Q161" s="158">
        <v>2.2000000000000001E-3</v>
      </c>
      <c r="R161" s="158">
        <f t="shared" si="22"/>
        <v>4.4000000000000003E-3</v>
      </c>
      <c r="S161" s="158">
        <v>0</v>
      </c>
      <c r="T161" s="159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191</v>
      </c>
      <c r="AT161" s="160" t="s">
        <v>193</v>
      </c>
      <c r="AU161" s="160" t="s">
        <v>166</v>
      </c>
      <c r="AY161" s="14" t="s">
        <v>158</v>
      </c>
      <c r="BE161" s="161">
        <f t="shared" si="24"/>
        <v>0</v>
      </c>
      <c r="BF161" s="161">
        <f t="shared" si="25"/>
        <v>0</v>
      </c>
      <c r="BG161" s="161">
        <f t="shared" si="26"/>
        <v>0</v>
      </c>
      <c r="BH161" s="161">
        <f t="shared" si="27"/>
        <v>0</v>
      </c>
      <c r="BI161" s="161">
        <f t="shared" si="28"/>
        <v>0</v>
      </c>
      <c r="BJ161" s="14" t="s">
        <v>166</v>
      </c>
      <c r="BK161" s="161">
        <f t="shared" si="29"/>
        <v>0</v>
      </c>
      <c r="BL161" s="14" t="s">
        <v>165</v>
      </c>
      <c r="BM161" s="160" t="s">
        <v>289</v>
      </c>
    </row>
    <row r="162" spans="1:65" s="2" customFormat="1" ht="21.75" customHeight="1">
      <c r="A162" s="29"/>
      <c r="B162" s="147"/>
      <c r="C162" s="162" t="s">
        <v>290</v>
      </c>
      <c r="D162" s="162" t="s">
        <v>193</v>
      </c>
      <c r="E162" s="163" t="s">
        <v>1381</v>
      </c>
      <c r="F162" s="164" t="s">
        <v>1382</v>
      </c>
      <c r="G162" s="165" t="s">
        <v>190</v>
      </c>
      <c r="H162" s="166">
        <v>2</v>
      </c>
      <c r="I162" s="167"/>
      <c r="J162" s="168">
        <f t="shared" si="20"/>
        <v>0</v>
      </c>
      <c r="K162" s="169"/>
      <c r="L162" s="170"/>
      <c r="M162" s="171" t="s">
        <v>1</v>
      </c>
      <c r="N162" s="172" t="s">
        <v>40</v>
      </c>
      <c r="O162" s="58"/>
      <c r="P162" s="158">
        <f t="shared" si="21"/>
        <v>0</v>
      </c>
      <c r="Q162" s="158">
        <v>1.1000000000000001E-3</v>
      </c>
      <c r="R162" s="158">
        <f t="shared" si="22"/>
        <v>2.2000000000000001E-3</v>
      </c>
      <c r="S162" s="158">
        <v>0</v>
      </c>
      <c r="T162" s="159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191</v>
      </c>
      <c r="AT162" s="160" t="s">
        <v>193</v>
      </c>
      <c r="AU162" s="160" t="s">
        <v>166</v>
      </c>
      <c r="AY162" s="14" t="s">
        <v>158</v>
      </c>
      <c r="BE162" s="161">
        <f t="shared" si="24"/>
        <v>0</v>
      </c>
      <c r="BF162" s="161">
        <f t="shared" si="25"/>
        <v>0</v>
      </c>
      <c r="BG162" s="161">
        <f t="shared" si="26"/>
        <v>0</v>
      </c>
      <c r="BH162" s="161">
        <f t="shared" si="27"/>
        <v>0</v>
      </c>
      <c r="BI162" s="161">
        <f t="shared" si="28"/>
        <v>0</v>
      </c>
      <c r="BJ162" s="14" t="s">
        <v>166</v>
      </c>
      <c r="BK162" s="161">
        <f t="shared" si="29"/>
        <v>0</v>
      </c>
      <c r="BL162" s="14" t="s">
        <v>165</v>
      </c>
      <c r="BM162" s="160" t="s">
        <v>293</v>
      </c>
    </row>
    <row r="163" spans="1:65" s="2" customFormat="1" ht="24.2" customHeight="1">
      <c r="A163" s="29"/>
      <c r="B163" s="147"/>
      <c r="C163" s="162" t="s">
        <v>236</v>
      </c>
      <c r="D163" s="162" t="s">
        <v>193</v>
      </c>
      <c r="E163" s="163" t="s">
        <v>1383</v>
      </c>
      <c r="F163" s="164" t="s">
        <v>1384</v>
      </c>
      <c r="G163" s="165" t="s">
        <v>190</v>
      </c>
      <c r="H163" s="166">
        <v>2</v>
      </c>
      <c r="I163" s="167"/>
      <c r="J163" s="168">
        <f t="shared" si="20"/>
        <v>0</v>
      </c>
      <c r="K163" s="169"/>
      <c r="L163" s="170"/>
      <c r="M163" s="171" t="s">
        <v>1</v>
      </c>
      <c r="N163" s="172" t="s">
        <v>40</v>
      </c>
      <c r="O163" s="58"/>
      <c r="P163" s="158">
        <f t="shared" si="21"/>
        <v>0</v>
      </c>
      <c r="Q163" s="158">
        <v>1.77E-2</v>
      </c>
      <c r="R163" s="158">
        <f t="shared" si="22"/>
        <v>3.5400000000000001E-2</v>
      </c>
      <c r="S163" s="158">
        <v>0</v>
      </c>
      <c r="T163" s="159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191</v>
      </c>
      <c r="AT163" s="160" t="s">
        <v>193</v>
      </c>
      <c r="AU163" s="160" t="s">
        <v>166</v>
      </c>
      <c r="AY163" s="14" t="s">
        <v>158</v>
      </c>
      <c r="BE163" s="161">
        <f t="shared" si="24"/>
        <v>0</v>
      </c>
      <c r="BF163" s="161">
        <f t="shared" si="25"/>
        <v>0</v>
      </c>
      <c r="BG163" s="161">
        <f t="shared" si="26"/>
        <v>0</v>
      </c>
      <c r="BH163" s="161">
        <f t="shared" si="27"/>
        <v>0</v>
      </c>
      <c r="BI163" s="161">
        <f t="shared" si="28"/>
        <v>0</v>
      </c>
      <c r="BJ163" s="14" t="s">
        <v>166</v>
      </c>
      <c r="BK163" s="161">
        <f t="shared" si="29"/>
        <v>0</v>
      </c>
      <c r="BL163" s="14" t="s">
        <v>165</v>
      </c>
      <c r="BM163" s="160" t="s">
        <v>297</v>
      </c>
    </row>
    <row r="164" spans="1:65" s="2" customFormat="1" ht="21.75" customHeight="1">
      <c r="A164" s="29"/>
      <c r="B164" s="147"/>
      <c r="C164" s="162" t="s">
        <v>298</v>
      </c>
      <c r="D164" s="162" t="s">
        <v>193</v>
      </c>
      <c r="E164" s="163" t="s">
        <v>1385</v>
      </c>
      <c r="F164" s="164" t="s">
        <v>1386</v>
      </c>
      <c r="G164" s="165" t="s">
        <v>190</v>
      </c>
      <c r="H164" s="166">
        <v>2</v>
      </c>
      <c r="I164" s="167"/>
      <c r="J164" s="168">
        <f t="shared" si="20"/>
        <v>0</v>
      </c>
      <c r="K164" s="169"/>
      <c r="L164" s="170"/>
      <c r="M164" s="171" t="s">
        <v>1</v>
      </c>
      <c r="N164" s="172" t="s">
        <v>40</v>
      </c>
      <c r="O164" s="58"/>
      <c r="P164" s="158">
        <f t="shared" si="21"/>
        <v>0</v>
      </c>
      <c r="Q164" s="158">
        <v>3.4700000000000002E-2</v>
      </c>
      <c r="R164" s="158">
        <f t="shared" si="22"/>
        <v>6.9400000000000003E-2</v>
      </c>
      <c r="S164" s="158">
        <v>0</v>
      </c>
      <c r="T164" s="159">
        <f t="shared" si="2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191</v>
      </c>
      <c r="AT164" s="160" t="s">
        <v>193</v>
      </c>
      <c r="AU164" s="160" t="s">
        <v>166</v>
      </c>
      <c r="AY164" s="14" t="s">
        <v>158</v>
      </c>
      <c r="BE164" s="161">
        <f t="shared" si="24"/>
        <v>0</v>
      </c>
      <c r="BF164" s="161">
        <f t="shared" si="25"/>
        <v>0</v>
      </c>
      <c r="BG164" s="161">
        <f t="shared" si="26"/>
        <v>0</v>
      </c>
      <c r="BH164" s="161">
        <f t="shared" si="27"/>
        <v>0</v>
      </c>
      <c r="BI164" s="161">
        <f t="shared" si="28"/>
        <v>0</v>
      </c>
      <c r="BJ164" s="14" t="s">
        <v>166</v>
      </c>
      <c r="BK164" s="161">
        <f t="shared" si="29"/>
        <v>0</v>
      </c>
      <c r="BL164" s="14" t="s">
        <v>165</v>
      </c>
      <c r="BM164" s="160" t="s">
        <v>301</v>
      </c>
    </row>
    <row r="165" spans="1:65" s="2" customFormat="1" ht="24.2" customHeight="1">
      <c r="A165" s="29"/>
      <c r="B165" s="147"/>
      <c r="C165" s="148" t="s">
        <v>239</v>
      </c>
      <c r="D165" s="148" t="s">
        <v>161</v>
      </c>
      <c r="E165" s="149" t="s">
        <v>1387</v>
      </c>
      <c r="F165" s="150" t="s">
        <v>1388</v>
      </c>
      <c r="G165" s="151" t="s">
        <v>182</v>
      </c>
      <c r="H165" s="152">
        <v>0.12</v>
      </c>
      <c r="I165" s="153"/>
      <c r="J165" s="154">
        <f t="shared" si="20"/>
        <v>0</v>
      </c>
      <c r="K165" s="155"/>
      <c r="L165" s="30"/>
      <c r="M165" s="156" t="s">
        <v>1</v>
      </c>
      <c r="N165" s="157" t="s">
        <v>40</v>
      </c>
      <c r="O165" s="58"/>
      <c r="P165" s="158">
        <f t="shared" si="21"/>
        <v>0</v>
      </c>
      <c r="Q165" s="158">
        <v>0</v>
      </c>
      <c r="R165" s="158">
        <f t="shared" si="22"/>
        <v>0</v>
      </c>
      <c r="S165" s="158">
        <v>2</v>
      </c>
      <c r="T165" s="159">
        <f t="shared" si="23"/>
        <v>0.24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0" t="s">
        <v>165</v>
      </c>
      <c r="AT165" s="160" t="s">
        <v>161</v>
      </c>
      <c r="AU165" s="160" t="s">
        <v>166</v>
      </c>
      <c r="AY165" s="14" t="s">
        <v>158</v>
      </c>
      <c r="BE165" s="161">
        <f t="shared" si="24"/>
        <v>0</v>
      </c>
      <c r="BF165" s="161">
        <f t="shared" si="25"/>
        <v>0</v>
      </c>
      <c r="BG165" s="161">
        <f t="shared" si="26"/>
        <v>0</v>
      </c>
      <c r="BH165" s="161">
        <f t="shared" si="27"/>
        <v>0</v>
      </c>
      <c r="BI165" s="161">
        <f t="shared" si="28"/>
        <v>0</v>
      </c>
      <c r="BJ165" s="14" t="s">
        <v>166</v>
      </c>
      <c r="BK165" s="161">
        <f t="shared" si="29"/>
        <v>0</v>
      </c>
      <c r="BL165" s="14" t="s">
        <v>165</v>
      </c>
      <c r="BM165" s="160" t="s">
        <v>304</v>
      </c>
    </row>
    <row r="166" spans="1:65" s="2" customFormat="1" ht="24.2" customHeight="1">
      <c r="A166" s="29"/>
      <c r="B166" s="147"/>
      <c r="C166" s="148" t="s">
        <v>305</v>
      </c>
      <c r="D166" s="148" t="s">
        <v>161</v>
      </c>
      <c r="E166" s="149" t="s">
        <v>337</v>
      </c>
      <c r="F166" s="150" t="s">
        <v>338</v>
      </c>
      <c r="G166" s="151" t="s">
        <v>182</v>
      </c>
      <c r="H166" s="152">
        <v>6.8000000000000005E-2</v>
      </c>
      <c r="I166" s="153"/>
      <c r="J166" s="154">
        <f t="shared" si="20"/>
        <v>0</v>
      </c>
      <c r="K166" s="155"/>
      <c r="L166" s="30"/>
      <c r="M166" s="156" t="s">
        <v>1</v>
      </c>
      <c r="N166" s="157" t="s">
        <v>40</v>
      </c>
      <c r="O166" s="58"/>
      <c r="P166" s="158">
        <f t="shared" si="21"/>
        <v>0</v>
      </c>
      <c r="Q166" s="158">
        <v>0</v>
      </c>
      <c r="R166" s="158">
        <f t="shared" si="22"/>
        <v>0</v>
      </c>
      <c r="S166" s="158">
        <v>2.2000000000000002</v>
      </c>
      <c r="T166" s="159">
        <f t="shared" si="23"/>
        <v>0.14960000000000001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165</v>
      </c>
      <c r="AT166" s="160" t="s">
        <v>161</v>
      </c>
      <c r="AU166" s="160" t="s">
        <v>166</v>
      </c>
      <c r="AY166" s="14" t="s">
        <v>158</v>
      </c>
      <c r="BE166" s="161">
        <f t="shared" si="24"/>
        <v>0</v>
      </c>
      <c r="BF166" s="161">
        <f t="shared" si="25"/>
        <v>0</v>
      </c>
      <c r="BG166" s="161">
        <f t="shared" si="26"/>
        <v>0</v>
      </c>
      <c r="BH166" s="161">
        <f t="shared" si="27"/>
        <v>0</v>
      </c>
      <c r="BI166" s="161">
        <f t="shared" si="28"/>
        <v>0</v>
      </c>
      <c r="BJ166" s="14" t="s">
        <v>166</v>
      </c>
      <c r="BK166" s="161">
        <f t="shared" si="29"/>
        <v>0</v>
      </c>
      <c r="BL166" s="14" t="s">
        <v>165</v>
      </c>
      <c r="BM166" s="160" t="s">
        <v>308</v>
      </c>
    </row>
    <row r="167" spans="1:65" s="2" customFormat="1" ht="24.2" customHeight="1">
      <c r="A167" s="29"/>
      <c r="B167" s="147"/>
      <c r="C167" s="148" t="s">
        <v>243</v>
      </c>
      <c r="D167" s="148" t="s">
        <v>161</v>
      </c>
      <c r="E167" s="149" t="s">
        <v>1389</v>
      </c>
      <c r="F167" s="150" t="s">
        <v>1390</v>
      </c>
      <c r="G167" s="151" t="s">
        <v>176</v>
      </c>
      <c r="H167" s="152">
        <v>9.6709999999999994</v>
      </c>
      <c r="I167" s="153"/>
      <c r="J167" s="154">
        <f t="shared" si="20"/>
        <v>0</v>
      </c>
      <c r="K167" s="155"/>
      <c r="L167" s="30"/>
      <c r="M167" s="173" t="s">
        <v>1</v>
      </c>
      <c r="N167" s="174" t="s">
        <v>40</v>
      </c>
      <c r="O167" s="175"/>
      <c r="P167" s="176">
        <f t="shared" si="21"/>
        <v>0</v>
      </c>
      <c r="Q167" s="176">
        <v>0</v>
      </c>
      <c r="R167" s="176">
        <f t="shared" si="22"/>
        <v>0</v>
      </c>
      <c r="S167" s="176">
        <v>0</v>
      </c>
      <c r="T167" s="177">
        <f t="shared" si="2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0" t="s">
        <v>165</v>
      </c>
      <c r="AT167" s="160" t="s">
        <v>161</v>
      </c>
      <c r="AU167" s="160" t="s">
        <v>166</v>
      </c>
      <c r="AY167" s="14" t="s">
        <v>158</v>
      </c>
      <c r="BE167" s="161">
        <f t="shared" si="24"/>
        <v>0</v>
      </c>
      <c r="BF167" s="161">
        <f t="shared" si="25"/>
        <v>0</v>
      </c>
      <c r="BG167" s="161">
        <f t="shared" si="26"/>
        <v>0</v>
      </c>
      <c r="BH167" s="161">
        <f t="shared" si="27"/>
        <v>0</v>
      </c>
      <c r="BI167" s="161">
        <f t="shared" si="28"/>
        <v>0</v>
      </c>
      <c r="BJ167" s="14" t="s">
        <v>166</v>
      </c>
      <c r="BK167" s="161">
        <f t="shared" si="29"/>
        <v>0</v>
      </c>
      <c r="BL167" s="14" t="s">
        <v>165</v>
      </c>
      <c r="BM167" s="160" t="s">
        <v>311</v>
      </c>
    </row>
    <row r="168" spans="1:65" s="2" customFormat="1" ht="6.95" customHeight="1">
      <c r="A168" s="29"/>
      <c r="B168" s="47"/>
      <c r="C168" s="48"/>
      <c r="D168" s="48"/>
      <c r="E168" s="48"/>
      <c r="F168" s="48"/>
      <c r="G168" s="48"/>
      <c r="H168" s="48"/>
      <c r="I168" s="48"/>
      <c r="J168" s="48"/>
      <c r="K168" s="48"/>
      <c r="L168" s="30"/>
      <c r="M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</row>
  </sheetData>
  <autoFilter ref="C120:K167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2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4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4" t="s">
        <v>102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115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3" t="str">
        <f>'Rekapitulácia stavby'!K6</f>
        <v>Rekonštrukcia objektu Biovetská 36, Nitra - 1.etapa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116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7" t="s">
        <v>1391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14. 12. 2022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3"/>
      <c r="G18" s="213"/>
      <c r="H18" s="213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ROUND(J121,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ROUND((SUM(BE121:BE171)),  2)</f>
        <v>0</v>
      </c>
      <c r="G33" s="100"/>
      <c r="H33" s="100"/>
      <c r="I33" s="101">
        <v>0.2</v>
      </c>
      <c r="J33" s="99">
        <f>ROUND(((SUM(BE121:BE171))*I33),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ROUND((SUM(BF121:BF171)),  2)</f>
        <v>0</v>
      </c>
      <c r="G34" s="100"/>
      <c r="H34" s="100"/>
      <c r="I34" s="101">
        <v>0.2</v>
      </c>
      <c r="J34" s="99">
        <f>ROUND(((SUM(BF121:BF171))*I34),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ROUND((SUM(BG121:BG171)),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ROUND((SUM(BH121:BH171)),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ROUND((SUM(BI121:BI171)),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118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Rekonštrukcia objektu Biovetská 36, Nitra - 1.etapa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116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7" t="str">
        <f>E9</f>
        <v>07 - Vonkajšie osvetlenie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Biovetská </v>
      </c>
      <c r="G89" s="29"/>
      <c r="H89" s="29"/>
      <c r="I89" s="24" t="s">
        <v>20</v>
      </c>
      <c r="J89" s="55" t="str">
        <f>IF(J12="","",J12)</f>
        <v>14. 12. 2022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SOAR - ING. BÁRTA JIŘÍ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SOAR - ING. BÁRTA JIŘÍ               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119</v>
      </c>
      <c r="D94" s="104"/>
      <c r="E94" s="104"/>
      <c r="F94" s="104"/>
      <c r="G94" s="104"/>
      <c r="H94" s="104"/>
      <c r="I94" s="104"/>
      <c r="J94" s="113" t="s">
        <v>120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121</v>
      </c>
      <c r="D96" s="29"/>
      <c r="E96" s="29"/>
      <c r="F96" s="29"/>
      <c r="G96" s="29"/>
      <c r="H96" s="29"/>
      <c r="I96" s="29"/>
      <c r="J96" s="71">
        <f>J121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122</v>
      </c>
    </row>
    <row r="97" spans="1:31" s="9" customFormat="1" ht="24.95" hidden="1" customHeight="1">
      <c r="B97" s="115"/>
      <c r="D97" s="116" t="s">
        <v>948</v>
      </c>
      <c r="E97" s="117"/>
      <c r="F97" s="117"/>
      <c r="G97" s="117"/>
      <c r="H97" s="117"/>
      <c r="I97" s="117"/>
      <c r="J97" s="118">
        <f>J122</f>
        <v>0</v>
      </c>
      <c r="L97" s="115"/>
    </row>
    <row r="98" spans="1:31" s="10" customFormat="1" ht="19.899999999999999" hidden="1" customHeight="1">
      <c r="B98" s="119"/>
      <c r="D98" s="120" t="s">
        <v>949</v>
      </c>
      <c r="E98" s="121"/>
      <c r="F98" s="121"/>
      <c r="G98" s="121"/>
      <c r="H98" s="121"/>
      <c r="I98" s="121"/>
      <c r="J98" s="122">
        <f>J123</f>
        <v>0</v>
      </c>
      <c r="L98" s="119"/>
    </row>
    <row r="99" spans="1:31" s="10" customFormat="1" ht="19.899999999999999" hidden="1" customHeight="1">
      <c r="B99" s="119"/>
      <c r="D99" s="120" t="s">
        <v>1392</v>
      </c>
      <c r="E99" s="121"/>
      <c r="F99" s="121"/>
      <c r="G99" s="121"/>
      <c r="H99" s="121"/>
      <c r="I99" s="121"/>
      <c r="J99" s="122">
        <f>J152</f>
        <v>0</v>
      </c>
      <c r="L99" s="119"/>
    </row>
    <row r="100" spans="1:31" s="9" customFormat="1" ht="24.95" hidden="1" customHeight="1">
      <c r="B100" s="115"/>
      <c r="D100" s="116" t="s">
        <v>951</v>
      </c>
      <c r="E100" s="117"/>
      <c r="F100" s="117"/>
      <c r="G100" s="117"/>
      <c r="H100" s="117"/>
      <c r="I100" s="117"/>
      <c r="J100" s="118">
        <f>J165</f>
        <v>0</v>
      </c>
      <c r="L100" s="115"/>
    </row>
    <row r="101" spans="1:31" s="9" customFormat="1" ht="24.95" hidden="1" customHeight="1">
      <c r="B101" s="115"/>
      <c r="D101" s="116" t="s">
        <v>1393</v>
      </c>
      <c r="E101" s="117"/>
      <c r="F101" s="117"/>
      <c r="G101" s="117"/>
      <c r="H101" s="117"/>
      <c r="I101" s="117"/>
      <c r="J101" s="118">
        <f>J167</f>
        <v>0</v>
      </c>
      <c r="L101" s="115"/>
    </row>
    <row r="102" spans="1:31" s="2" customFormat="1" ht="21.75" hidden="1" customHeight="1">
      <c r="A102" s="29"/>
      <c r="B102" s="30"/>
      <c r="C102" s="29"/>
      <c r="D102" s="29"/>
      <c r="E102" s="29"/>
      <c r="F102" s="29"/>
      <c r="G102" s="29"/>
      <c r="H102" s="29"/>
      <c r="I102" s="29"/>
      <c r="J102" s="29"/>
      <c r="K102" s="29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s="2" customFormat="1" ht="6.95" hidden="1" customHeight="1">
      <c r="A103" s="29"/>
      <c r="B103" s="47"/>
      <c r="C103" s="48"/>
      <c r="D103" s="48"/>
      <c r="E103" s="48"/>
      <c r="F103" s="48"/>
      <c r="G103" s="48"/>
      <c r="H103" s="48"/>
      <c r="I103" s="48"/>
      <c r="J103" s="48"/>
      <c r="K103" s="48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hidden="1"/>
    <row r="105" spans="1:31" hidden="1"/>
    <row r="106" spans="1:31" hidden="1"/>
    <row r="107" spans="1:31" s="2" customFormat="1" ht="6.95" customHeight="1">
      <c r="A107" s="29"/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24.95" customHeight="1">
      <c r="A108" s="29"/>
      <c r="B108" s="30"/>
      <c r="C108" s="18" t="s">
        <v>144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customHeight="1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2" customHeight="1">
      <c r="A110" s="29"/>
      <c r="B110" s="30"/>
      <c r="C110" s="24" t="s">
        <v>14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6.5" customHeight="1">
      <c r="A111" s="29"/>
      <c r="B111" s="30"/>
      <c r="C111" s="29"/>
      <c r="D111" s="29"/>
      <c r="E111" s="223" t="str">
        <f>E7</f>
        <v>Rekonštrukcia objektu Biovetská 36, Nitra - 1.etapa</v>
      </c>
      <c r="F111" s="224"/>
      <c r="G111" s="224"/>
      <c r="H111" s="224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116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6.5" customHeight="1">
      <c r="A113" s="29"/>
      <c r="B113" s="30"/>
      <c r="C113" s="29"/>
      <c r="D113" s="29"/>
      <c r="E113" s="207" t="str">
        <f>E9</f>
        <v>07 - Vonkajšie osvetlenie</v>
      </c>
      <c r="F113" s="222"/>
      <c r="G113" s="222"/>
      <c r="H113" s="222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>
      <c r="A115" s="29"/>
      <c r="B115" s="30"/>
      <c r="C115" s="24" t="s">
        <v>18</v>
      </c>
      <c r="D115" s="29"/>
      <c r="E115" s="29"/>
      <c r="F115" s="22" t="str">
        <f>F12</f>
        <v xml:space="preserve">Biovetská </v>
      </c>
      <c r="G115" s="29"/>
      <c r="H115" s="29"/>
      <c r="I115" s="24" t="s">
        <v>20</v>
      </c>
      <c r="J115" s="55" t="str">
        <f>IF(J12="","",J12)</f>
        <v>14. 12. 2022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25.7" customHeight="1">
      <c r="A117" s="29"/>
      <c r="B117" s="30"/>
      <c r="C117" s="24" t="s">
        <v>22</v>
      </c>
      <c r="D117" s="29"/>
      <c r="E117" s="29"/>
      <c r="F117" s="22" t="str">
        <f>E15</f>
        <v>Mesto Nitra</v>
      </c>
      <c r="G117" s="29"/>
      <c r="H117" s="29"/>
      <c r="I117" s="24" t="s">
        <v>28</v>
      </c>
      <c r="J117" s="27" t="str">
        <f>E21</f>
        <v xml:space="preserve">SOAR - ING. BÁRTA JIŘÍ 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25.7" customHeight="1">
      <c r="A118" s="29"/>
      <c r="B118" s="30"/>
      <c r="C118" s="24" t="s">
        <v>26</v>
      </c>
      <c r="D118" s="29"/>
      <c r="E118" s="29"/>
      <c r="F118" s="22" t="str">
        <f>IF(E18="","",E18)</f>
        <v>Vyplň údaj</v>
      </c>
      <c r="G118" s="29"/>
      <c r="H118" s="29"/>
      <c r="I118" s="24" t="s">
        <v>31</v>
      </c>
      <c r="J118" s="27" t="str">
        <f>E24</f>
        <v xml:space="preserve">SOAR - ING. BÁRTA JIŘÍ                  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0.3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11" customFormat="1" ht="29.25" customHeight="1">
      <c r="A120" s="123"/>
      <c r="B120" s="124"/>
      <c r="C120" s="125" t="s">
        <v>145</v>
      </c>
      <c r="D120" s="126" t="s">
        <v>59</v>
      </c>
      <c r="E120" s="126" t="s">
        <v>55</v>
      </c>
      <c r="F120" s="126" t="s">
        <v>56</v>
      </c>
      <c r="G120" s="126" t="s">
        <v>146</v>
      </c>
      <c r="H120" s="126" t="s">
        <v>147</v>
      </c>
      <c r="I120" s="126" t="s">
        <v>148</v>
      </c>
      <c r="J120" s="127" t="s">
        <v>120</v>
      </c>
      <c r="K120" s="128" t="s">
        <v>149</v>
      </c>
      <c r="L120" s="129"/>
      <c r="M120" s="62" t="s">
        <v>1</v>
      </c>
      <c r="N120" s="63" t="s">
        <v>38</v>
      </c>
      <c r="O120" s="63" t="s">
        <v>150</v>
      </c>
      <c r="P120" s="63" t="s">
        <v>151</v>
      </c>
      <c r="Q120" s="63" t="s">
        <v>152</v>
      </c>
      <c r="R120" s="63" t="s">
        <v>153</v>
      </c>
      <c r="S120" s="63" t="s">
        <v>154</v>
      </c>
      <c r="T120" s="64" t="s">
        <v>155</v>
      </c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</row>
    <row r="121" spans="1:65" s="2" customFormat="1" ht="22.9" customHeight="1">
      <c r="A121" s="29"/>
      <c r="B121" s="30"/>
      <c r="C121" s="69" t="s">
        <v>121</v>
      </c>
      <c r="D121" s="29"/>
      <c r="E121" s="29"/>
      <c r="F121" s="29"/>
      <c r="G121" s="29"/>
      <c r="H121" s="29"/>
      <c r="I121" s="29"/>
      <c r="J121" s="130">
        <f>BK121</f>
        <v>0</v>
      </c>
      <c r="K121" s="29"/>
      <c r="L121" s="30"/>
      <c r="M121" s="65"/>
      <c r="N121" s="56"/>
      <c r="O121" s="66"/>
      <c r="P121" s="131">
        <f>P122+P165+P167</f>
        <v>0</v>
      </c>
      <c r="Q121" s="66"/>
      <c r="R121" s="131">
        <f>R122+R165+R167</f>
        <v>0.95510999999999924</v>
      </c>
      <c r="S121" s="66"/>
      <c r="T121" s="132">
        <f>T122+T165+T167</f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T121" s="14" t="s">
        <v>73</v>
      </c>
      <c r="AU121" s="14" t="s">
        <v>122</v>
      </c>
      <c r="BK121" s="133">
        <f>BK122+BK165+BK167</f>
        <v>0</v>
      </c>
    </row>
    <row r="122" spans="1:65" s="12" customFormat="1" ht="25.9" customHeight="1">
      <c r="B122" s="134"/>
      <c r="D122" s="135" t="s">
        <v>73</v>
      </c>
      <c r="E122" s="136" t="s">
        <v>193</v>
      </c>
      <c r="F122" s="136" t="s">
        <v>953</v>
      </c>
      <c r="I122" s="137"/>
      <c r="J122" s="138">
        <f>BK122</f>
        <v>0</v>
      </c>
      <c r="L122" s="134"/>
      <c r="M122" s="139"/>
      <c r="N122" s="140"/>
      <c r="O122" s="140"/>
      <c r="P122" s="141">
        <f>P123+P152</f>
        <v>0</v>
      </c>
      <c r="Q122" s="140"/>
      <c r="R122" s="141">
        <f>R123+R152</f>
        <v>0.95510999999999924</v>
      </c>
      <c r="S122" s="140"/>
      <c r="T122" s="142">
        <f>T123+T152</f>
        <v>0</v>
      </c>
      <c r="AR122" s="135" t="s">
        <v>178</v>
      </c>
      <c r="AT122" s="143" t="s">
        <v>73</v>
      </c>
      <c r="AU122" s="143" t="s">
        <v>74</v>
      </c>
      <c r="AY122" s="135" t="s">
        <v>158</v>
      </c>
      <c r="BK122" s="144">
        <f>BK123+BK152</f>
        <v>0</v>
      </c>
    </row>
    <row r="123" spans="1:65" s="12" customFormat="1" ht="22.9" customHeight="1">
      <c r="B123" s="134"/>
      <c r="D123" s="135" t="s">
        <v>73</v>
      </c>
      <c r="E123" s="145" t="s">
        <v>954</v>
      </c>
      <c r="F123" s="145" t="s">
        <v>955</v>
      </c>
      <c r="I123" s="137"/>
      <c r="J123" s="146">
        <f>BK123</f>
        <v>0</v>
      </c>
      <c r="L123" s="134"/>
      <c r="M123" s="139"/>
      <c r="N123" s="140"/>
      <c r="O123" s="140"/>
      <c r="P123" s="141">
        <f>SUM(P124:P151)</f>
        <v>0</v>
      </c>
      <c r="Q123" s="140"/>
      <c r="R123" s="141">
        <f>SUM(R124:R151)</f>
        <v>0.13189000000000001</v>
      </c>
      <c r="S123" s="140"/>
      <c r="T123" s="142">
        <f>SUM(T124:T151)</f>
        <v>0</v>
      </c>
      <c r="AR123" s="135" t="s">
        <v>178</v>
      </c>
      <c r="AT123" s="143" t="s">
        <v>73</v>
      </c>
      <c r="AU123" s="143" t="s">
        <v>82</v>
      </c>
      <c r="AY123" s="135" t="s">
        <v>158</v>
      </c>
      <c r="BK123" s="144">
        <f>SUM(BK124:BK151)</f>
        <v>0</v>
      </c>
    </row>
    <row r="124" spans="1:65" s="2" customFormat="1" ht="24.2" customHeight="1">
      <c r="A124" s="29"/>
      <c r="B124" s="147"/>
      <c r="C124" s="148" t="s">
        <v>82</v>
      </c>
      <c r="D124" s="148" t="s">
        <v>161</v>
      </c>
      <c r="E124" s="149" t="s">
        <v>1394</v>
      </c>
      <c r="F124" s="150" t="s">
        <v>1395</v>
      </c>
      <c r="G124" s="151" t="s">
        <v>171</v>
      </c>
      <c r="H124" s="152">
        <v>4</v>
      </c>
      <c r="I124" s="153"/>
      <c r="J124" s="154">
        <f t="shared" ref="J124:J151" si="0">ROUND(I124*H124,2)</f>
        <v>0</v>
      </c>
      <c r="K124" s="155"/>
      <c r="L124" s="30"/>
      <c r="M124" s="156" t="s">
        <v>1</v>
      </c>
      <c r="N124" s="157" t="s">
        <v>40</v>
      </c>
      <c r="O124" s="58"/>
      <c r="P124" s="158">
        <f t="shared" ref="P124:P151" si="1">O124*H124</f>
        <v>0</v>
      </c>
      <c r="Q124" s="158">
        <v>0</v>
      </c>
      <c r="R124" s="158">
        <f t="shared" ref="R124:R151" si="2">Q124*H124</f>
        <v>0</v>
      </c>
      <c r="S124" s="158">
        <v>0</v>
      </c>
      <c r="T124" s="159">
        <f t="shared" ref="T124:T151" si="3">S124*H124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60" t="s">
        <v>289</v>
      </c>
      <c r="AT124" s="160" t="s">
        <v>161</v>
      </c>
      <c r="AU124" s="160" t="s">
        <v>166</v>
      </c>
      <c r="AY124" s="14" t="s">
        <v>158</v>
      </c>
      <c r="BE124" s="161">
        <f t="shared" ref="BE124:BE151" si="4">IF(N124="základná",J124,0)</f>
        <v>0</v>
      </c>
      <c r="BF124" s="161">
        <f t="shared" ref="BF124:BF151" si="5">IF(N124="znížená",J124,0)</f>
        <v>0</v>
      </c>
      <c r="BG124" s="161">
        <f t="shared" ref="BG124:BG151" si="6">IF(N124="zákl. prenesená",J124,0)</f>
        <v>0</v>
      </c>
      <c r="BH124" s="161">
        <f t="shared" ref="BH124:BH151" si="7">IF(N124="zníž. prenesená",J124,0)</f>
        <v>0</v>
      </c>
      <c r="BI124" s="161">
        <f t="shared" ref="BI124:BI151" si="8">IF(N124="nulová",J124,0)</f>
        <v>0</v>
      </c>
      <c r="BJ124" s="14" t="s">
        <v>166</v>
      </c>
      <c r="BK124" s="161">
        <f t="shared" ref="BK124:BK151" si="9">ROUND(I124*H124,2)</f>
        <v>0</v>
      </c>
      <c r="BL124" s="14" t="s">
        <v>289</v>
      </c>
      <c r="BM124" s="160" t="s">
        <v>166</v>
      </c>
    </row>
    <row r="125" spans="1:65" s="2" customFormat="1" ht="16.5" customHeight="1">
      <c r="A125" s="29"/>
      <c r="B125" s="147"/>
      <c r="C125" s="148" t="s">
        <v>166</v>
      </c>
      <c r="D125" s="148" t="s">
        <v>161</v>
      </c>
      <c r="E125" s="149" t="s">
        <v>1396</v>
      </c>
      <c r="F125" s="150" t="s">
        <v>1397</v>
      </c>
      <c r="G125" s="151" t="s">
        <v>288</v>
      </c>
      <c r="H125" s="152">
        <v>25</v>
      </c>
      <c r="I125" s="153"/>
      <c r="J125" s="154">
        <f t="shared" si="0"/>
        <v>0</v>
      </c>
      <c r="K125" s="155"/>
      <c r="L125" s="30"/>
      <c r="M125" s="156" t="s">
        <v>1</v>
      </c>
      <c r="N125" s="157" t="s">
        <v>40</v>
      </c>
      <c r="O125" s="58"/>
      <c r="P125" s="158">
        <f t="shared" si="1"/>
        <v>0</v>
      </c>
      <c r="Q125" s="158">
        <v>0</v>
      </c>
      <c r="R125" s="158">
        <f t="shared" si="2"/>
        <v>0</v>
      </c>
      <c r="S125" s="158">
        <v>0</v>
      </c>
      <c r="T125" s="159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0" t="s">
        <v>289</v>
      </c>
      <c r="AT125" s="160" t="s">
        <v>161</v>
      </c>
      <c r="AU125" s="160" t="s">
        <v>166</v>
      </c>
      <c r="AY125" s="14" t="s">
        <v>158</v>
      </c>
      <c r="BE125" s="161">
        <f t="shared" si="4"/>
        <v>0</v>
      </c>
      <c r="BF125" s="161">
        <f t="shared" si="5"/>
        <v>0</v>
      </c>
      <c r="BG125" s="161">
        <f t="shared" si="6"/>
        <v>0</v>
      </c>
      <c r="BH125" s="161">
        <f t="shared" si="7"/>
        <v>0</v>
      </c>
      <c r="BI125" s="161">
        <f t="shared" si="8"/>
        <v>0</v>
      </c>
      <c r="BJ125" s="14" t="s">
        <v>166</v>
      </c>
      <c r="BK125" s="161">
        <f t="shared" si="9"/>
        <v>0</v>
      </c>
      <c r="BL125" s="14" t="s">
        <v>289</v>
      </c>
      <c r="BM125" s="160" t="s">
        <v>165</v>
      </c>
    </row>
    <row r="126" spans="1:65" s="2" customFormat="1" ht="16.5" customHeight="1">
      <c r="A126" s="29"/>
      <c r="B126" s="147"/>
      <c r="C126" s="162" t="s">
        <v>178</v>
      </c>
      <c r="D126" s="162" t="s">
        <v>193</v>
      </c>
      <c r="E126" s="163" t="s">
        <v>1398</v>
      </c>
      <c r="F126" s="164" t="s">
        <v>1399</v>
      </c>
      <c r="G126" s="165" t="s">
        <v>288</v>
      </c>
      <c r="H126" s="166">
        <v>25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40</v>
      </c>
      <c r="O126" s="58"/>
      <c r="P126" s="158">
        <f t="shared" si="1"/>
        <v>0</v>
      </c>
      <c r="Q126" s="158">
        <v>2.7E-4</v>
      </c>
      <c r="R126" s="158">
        <f t="shared" si="2"/>
        <v>6.7499999999999999E-3</v>
      </c>
      <c r="S126" s="158">
        <v>0</v>
      </c>
      <c r="T126" s="159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649</v>
      </c>
      <c r="AT126" s="160" t="s">
        <v>193</v>
      </c>
      <c r="AU126" s="160" t="s">
        <v>166</v>
      </c>
      <c r="AY126" s="14" t="s">
        <v>158</v>
      </c>
      <c r="BE126" s="161">
        <f t="shared" si="4"/>
        <v>0</v>
      </c>
      <c r="BF126" s="161">
        <f t="shared" si="5"/>
        <v>0</v>
      </c>
      <c r="BG126" s="161">
        <f t="shared" si="6"/>
        <v>0</v>
      </c>
      <c r="BH126" s="161">
        <f t="shared" si="7"/>
        <v>0</v>
      </c>
      <c r="BI126" s="161">
        <f t="shared" si="8"/>
        <v>0</v>
      </c>
      <c r="BJ126" s="14" t="s">
        <v>166</v>
      </c>
      <c r="BK126" s="161">
        <f t="shared" si="9"/>
        <v>0</v>
      </c>
      <c r="BL126" s="14" t="s">
        <v>289</v>
      </c>
      <c r="BM126" s="160" t="s">
        <v>187</v>
      </c>
    </row>
    <row r="127" spans="1:65" s="2" customFormat="1" ht="24.2" customHeight="1">
      <c r="A127" s="29"/>
      <c r="B127" s="147"/>
      <c r="C127" s="148" t="s">
        <v>165</v>
      </c>
      <c r="D127" s="148" t="s">
        <v>161</v>
      </c>
      <c r="E127" s="149" t="s">
        <v>1400</v>
      </c>
      <c r="F127" s="150" t="s">
        <v>1401</v>
      </c>
      <c r="G127" s="151" t="s">
        <v>171</v>
      </c>
      <c r="H127" s="152">
        <v>1</v>
      </c>
      <c r="I127" s="153"/>
      <c r="J127" s="154">
        <f t="shared" si="0"/>
        <v>0</v>
      </c>
      <c r="K127" s="155"/>
      <c r="L127" s="30"/>
      <c r="M127" s="156" t="s">
        <v>1</v>
      </c>
      <c r="N127" s="157" t="s">
        <v>40</v>
      </c>
      <c r="O127" s="58"/>
      <c r="P127" s="158">
        <f t="shared" si="1"/>
        <v>0</v>
      </c>
      <c r="Q127" s="158">
        <v>0</v>
      </c>
      <c r="R127" s="158">
        <f t="shared" si="2"/>
        <v>0</v>
      </c>
      <c r="S127" s="158">
        <v>0</v>
      </c>
      <c r="T127" s="159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289</v>
      </c>
      <c r="AT127" s="160" t="s">
        <v>161</v>
      </c>
      <c r="AU127" s="160" t="s">
        <v>166</v>
      </c>
      <c r="AY127" s="14" t="s">
        <v>158</v>
      </c>
      <c r="BE127" s="161">
        <f t="shared" si="4"/>
        <v>0</v>
      </c>
      <c r="BF127" s="161">
        <f t="shared" si="5"/>
        <v>0</v>
      </c>
      <c r="BG127" s="161">
        <f t="shared" si="6"/>
        <v>0</v>
      </c>
      <c r="BH127" s="161">
        <f t="shared" si="7"/>
        <v>0</v>
      </c>
      <c r="BI127" s="161">
        <f t="shared" si="8"/>
        <v>0</v>
      </c>
      <c r="BJ127" s="14" t="s">
        <v>166</v>
      </c>
      <c r="BK127" s="161">
        <f t="shared" si="9"/>
        <v>0</v>
      </c>
      <c r="BL127" s="14" t="s">
        <v>289</v>
      </c>
      <c r="BM127" s="160" t="s">
        <v>191</v>
      </c>
    </row>
    <row r="128" spans="1:65" s="2" customFormat="1" ht="16.5" customHeight="1">
      <c r="A128" s="29"/>
      <c r="B128" s="147"/>
      <c r="C128" s="162" t="s">
        <v>192</v>
      </c>
      <c r="D128" s="162" t="s">
        <v>193</v>
      </c>
      <c r="E128" s="163" t="s">
        <v>1402</v>
      </c>
      <c r="F128" s="164" t="s">
        <v>1403</v>
      </c>
      <c r="G128" s="165" t="s">
        <v>171</v>
      </c>
      <c r="H128" s="166">
        <v>1</v>
      </c>
      <c r="I128" s="167"/>
      <c r="J128" s="168">
        <f t="shared" si="0"/>
        <v>0</v>
      </c>
      <c r="K128" s="169"/>
      <c r="L128" s="170"/>
      <c r="M128" s="171" t="s">
        <v>1</v>
      </c>
      <c r="N128" s="172" t="s">
        <v>40</v>
      </c>
      <c r="O128" s="58"/>
      <c r="P128" s="158">
        <f t="shared" si="1"/>
        <v>0</v>
      </c>
      <c r="Q128" s="158">
        <v>1E-4</v>
      </c>
      <c r="R128" s="158">
        <f t="shared" si="2"/>
        <v>1E-4</v>
      </c>
      <c r="S128" s="158">
        <v>0</v>
      </c>
      <c r="T128" s="159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649</v>
      </c>
      <c r="AT128" s="160" t="s">
        <v>193</v>
      </c>
      <c r="AU128" s="160" t="s">
        <v>166</v>
      </c>
      <c r="AY128" s="14" t="s">
        <v>158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166</v>
      </c>
      <c r="BK128" s="161">
        <f t="shared" si="9"/>
        <v>0</v>
      </c>
      <c r="BL128" s="14" t="s">
        <v>289</v>
      </c>
      <c r="BM128" s="160" t="s">
        <v>109</v>
      </c>
    </row>
    <row r="129" spans="1:65" s="2" customFormat="1" ht="16.5" customHeight="1">
      <c r="A129" s="29"/>
      <c r="B129" s="147"/>
      <c r="C129" s="148" t="s">
        <v>187</v>
      </c>
      <c r="D129" s="148" t="s">
        <v>161</v>
      </c>
      <c r="E129" s="149" t="s">
        <v>1404</v>
      </c>
      <c r="F129" s="150" t="s">
        <v>1405</v>
      </c>
      <c r="G129" s="151" t="s">
        <v>171</v>
      </c>
      <c r="H129" s="152">
        <v>2</v>
      </c>
      <c r="I129" s="153"/>
      <c r="J129" s="154">
        <f t="shared" si="0"/>
        <v>0</v>
      </c>
      <c r="K129" s="155"/>
      <c r="L129" s="30"/>
      <c r="M129" s="156" t="s">
        <v>1</v>
      </c>
      <c r="N129" s="157" t="s">
        <v>40</v>
      </c>
      <c r="O129" s="58"/>
      <c r="P129" s="158">
        <f t="shared" si="1"/>
        <v>0</v>
      </c>
      <c r="Q129" s="158">
        <v>0</v>
      </c>
      <c r="R129" s="158">
        <f t="shared" si="2"/>
        <v>0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289</v>
      </c>
      <c r="AT129" s="160" t="s">
        <v>161</v>
      </c>
      <c r="AU129" s="160" t="s">
        <v>166</v>
      </c>
      <c r="AY129" s="14" t="s">
        <v>158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166</v>
      </c>
      <c r="BK129" s="161">
        <f t="shared" si="9"/>
        <v>0</v>
      </c>
      <c r="BL129" s="14" t="s">
        <v>289</v>
      </c>
      <c r="BM129" s="160" t="s">
        <v>198</v>
      </c>
    </row>
    <row r="130" spans="1:65" s="2" customFormat="1" ht="24.2" customHeight="1">
      <c r="A130" s="29"/>
      <c r="B130" s="147"/>
      <c r="C130" s="162" t="s">
        <v>199</v>
      </c>
      <c r="D130" s="162" t="s">
        <v>193</v>
      </c>
      <c r="E130" s="163" t="s">
        <v>1406</v>
      </c>
      <c r="F130" s="164" t="s">
        <v>1407</v>
      </c>
      <c r="G130" s="165" t="s">
        <v>171</v>
      </c>
      <c r="H130" s="166">
        <v>2</v>
      </c>
      <c r="I130" s="167"/>
      <c r="J130" s="168">
        <f t="shared" si="0"/>
        <v>0</v>
      </c>
      <c r="K130" s="169"/>
      <c r="L130" s="170"/>
      <c r="M130" s="171" t="s">
        <v>1</v>
      </c>
      <c r="N130" s="172" t="s">
        <v>40</v>
      </c>
      <c r="O130" s="58"/>
      <c r="P130" s="158">
        <f t="shared" si="1"/>
        <v>0</v>
      </c>
      <c r="Q130" s="158">
        <v>1.15E-2</v>
      </c>
      <c r="R130" s="158">
        <f t="shared" si="2"/>
        <v>2.3E-2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649</v>
      </c>
      <c r="AT130" s="160" t="s">
        <v>193</v>
      </c>
      <c r="AU130" s="160" t="s">
        <v>166</v>
      </c>
      <c r="AY130" s="14" t="s">
        <v>158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166</v>
      </c>
      <c r="BK130" s="161">
        <f t="shared" si="9"/>
        <v>0</v>
      </c>
      <c r="BL130" s="14" t="s">
        <v>289</v>
      </c>
      <c r="BM130" s="160" t="s">
        <v>202</v>
      </c>
    </row>
    <row r="131" spans="1:65" s="2" customFormat="1" ht="24.2" customHeight="1">
      <c r="A131" s="29"/>
      <c r="B131" s="147"/>
      <c r="C131" s="148" t="s">
        <v>191</v>
      </c>
      <c r="D131" s="148" t="s">
        <v>161</v>
      </c>
      <c r="E131" s="149" t="s">
        <v>1408</v>
      </c>
      <c r="F131" s="150" t="s">
        <v>1409</v>
      </c>
      <c r="G131" s="151" t="s">
        <v>288</v>
      </c>
      <c r="H131" s="152">
        <v>25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40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289</v>
      </c>
      <c r="AT131" s="160" t="s">
        <v>161</v>
      </c>
      <c r="AU131" s="160" t="s">
        <v>166</v>
      </c>
      <c r="AY131" s="14" t="s">
        <v>158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166</v>
      </c>
      <c r="BK131" s="161">
        <f t="shared" si="9"/>
        <v>0</v>
      </c>
      <c r="BL131" s="14" t="s">
        <v>289</v>
      </c>
      <c r="BM131" s="160" t="s">
        <v>205</v>
      </c>
    </row>
    <row r="132" spans="1:65" s="2" customFormat="1" ht="16.5" customHeight="1">
      <c r="A132" s="29"/>
      <c r="B132" s="147"/>
      <c r="C132" s="162" t="s">
        <v>206</v>
      </c>
      <c r="D132" s="162" t="s">
        <v>193</v>
      </c>
      <c r="E132" s="163" t="s">
        <v>1410</v>
      </c>
      <c r="F132" s="164" t="s">
        <v>1411</v>
      </c>
      <c r="G132" s="165" t="s">
        <v>1060</v>
      </c>
      <c r="H132" s="166">
        <v>25</v>
      </c>
      <c r="I132" s="167"/>
      <c r="J132" s="168">
        <f t="shared" si="0"/>
        <v>0</v>
      </c>
      <c r="K132" s="169"/>
      <c r="L132" s="170"/>
      <c r="M132" s="171" t="s">
        <v>1</v>
      </c>
      <c r="N132" s="172" t="s">
        <v>40</v>
      </c>
      <c r="O132" s="58"/>
      <c r="P132" s="158">
        <f t="shared" si="1"/>
        <v>0</v>
      </c>
      <c r="Q132" s="158">
        <v>1E-3</v>
      </c>
      <c r="R132" s="158">
        <f t="shared" si="2"/>
        <v>2.5000000000000001E-2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649</v>
      </c>
      <c r="AT132" s="160" t="s">
        <v>193</v>
      </c>
      <c r="AU132" s="160" t="s">
        <v>166</v>
      </c>
      <c r="AY132" s="14" t="s">
        <v>158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166</v>
      </c>
      <c r="BK132" s="161">
        <f t="shared" si="9"/>
        <v>0</v>
      </c>
      <c r="BL132" s="14" t="s">
        <v>289</v>
      </c>
      <c r="BM132" s="160" t="s">
        <v>209</v>
      </c>
    </row>
    <row r="133" spans="1:65" s="2" customFormat="1" ht="33" customHeight="1">
      <c r="A133" s="29"/>
      <c r="B133" s="147"/>
      <c r="C133" s="148" t="s">
        <v>109</v>
      </c>
      <c r="D133" s="148" t="s">
        <v>161</v>
      </c>
      <c r="E133" s="149" t="s">
        <v>1412</v>
      </c>
      <c r="F133" s="150" t="s">
        <v>1413</v>
      </c>
      <c r="G133" s="151" t="s">
        <v>288</v>
      </c>
      <c r="H133" s="152">
        <v>6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40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289</v>
      </c>
      <c r="AT133" s="160" t="s">
        <v>161</v>
      </c>
      <c r="AU133" s="160" t="s">
        <v>166</v>
      </c>
      <c r="AY133" s="14" t="s">
        <v>158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166</v>
      </c>
      <c r="BK133" s="161">
        <f t="shared" si="9"/>
        <v>0</v>
      </c>
      <c r="BL133" s="14" t="s">
        <v>289</v>
      </c>
      <c r="BM133" s="160" t="s">
        <v>7</v>
      </c>
    </row>
    <row r="134" spans="1:65" s="2" customFormat="1" ht="37.9" customHeight="1">
      <c r="A134" s="29"/>
      <c r="B134" s="147"/>
      <c r="C134" s="162" t="s">
        <v>112</v>
      </c>
      <c r="D134" s="162" t="s">
        <v>193</v>
      </c>
      <c r="E134" s="163" t="s">
        <v>1414</v>
      </c>
      <c r="F134" s="164" t="s">
        <v>1415</v>
      </c>
      <c r="G134" s="165" t="s">
        <v>1060</v>
      </c>
      <c r="H134" s="166">
        <v>3.6</v>
      </c>
      <c r="I134" s="167"/>
      <c r="J134" s="168">
        <f t="shared" si="0"/>
        <v>0</v>
      </c>
      <c r="K134" s="169"/>
      <c r="L134" s="170"/>
      <c r="M134" s="171" t="s">
        <v>1</v>
      </c>
      <c r="N134" s="172" t="s">
        <v>40</v>
      </c>
      <c r="O134" s="58"/>
      <c r="P134" s="158">
        <f t="shared" si="1"/>
        <v>0</v>
      </c>
      <c r="Q134" s="158">
        <v>1E-3</v>
      </c>
      <c r="R134" s="158">
        <f t="shared" si="2"/>
        <v>3.6000000000000003E-3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649</v>
      </c>
      <c r="AT134" s="160" t="s">
        <v>193</v>
      </c>
      <c r="AU134" s="160" t="s">
        <v>166</v>
      </c>
      <c r="AY134" s="14" t="s">
        <v>158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166</v>
      </c>
      <c r="BK134" s="161">
        <f t="shared" si="9"/>
        <v>0</v>
      </c>
      <c r="BL134" s="14" t="s">
        <v>289</v>
      </c>
      <c r="BM134" s="160" t="s">
        <v>215</v>
      </c>
    </row>
    <row r="135" spans="1:65" s="2" customFormat="1" ht="16.5" customHeight="1">
      <c r="A135" s="29"/>
      <c r="B135" s="147"/>
      <c r="C135" s="148" t="s">
        <v>198</v>
      </c>
      <c r="D135" s="148" t="s">
        <v>161</v>
      </c>
      <c r="E135" s="149" t="s">
        <v>1416</v>
      </c>
      <c r="F135" s="150" t="s">
        <v>1417</v>
      </c>
      <c r="G135" s="151" t="s">
        <v>171</v>
      </c>
      <c r="H135" s="152">
        <v>2</v>
      </c>
      <c r="I135" s="153"/>
      <c r="J135" s="154">
        <f t="shared" si="0"/>
        <v>0</v>
      </c>
      <c r="K135" s="155"/>
      <c r="L135" s="30"/>
      <c r="M135" s="156" t="s">
        <v>1</v>
      </c>
      <c r="N135" s="157" t="s">
        <v>40</v>
      </c>
      <c r="O135" s="58"/>
      <c r="P135" s="158">
        <f t="shared" si="1"/>
        <v>0</v>
      </c>
      <c r="Q135" s="158">
        <v>0</v>
      </c>
      <c r="R135" s="158">
        <f t="shared" si="2"/>
        <v>0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289</v>
      </c>
      <c r="AT135" s="160" t="s">
        <v>161</v>
      </c>
      <c r="AU135" s="160" t="s">
        <v>166</v>
      </c>
      <c r="AY135" s="14" t="s">
        <v>158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166</v>
      </c>
      <c r="BK135" s="161">
        <f t="shared" si="9"/>
        <v>0</v>
      </c>
      <c r="BL135" s="14" t="s">
        <v>289</v>
      </c>
      <c r="BM135" s="160" t="s">
        <v>218</v>
      </c>
    </row>
    <row r="136" spans="1:65" s="2" customFormat="1" ht="24.2" customHeight="1">
      <c r="A136" s="29"/>
      <c r="B136" s="147"/>
      <c r="C136" s="162" t="s">
        <v>219</v>
      </c>
      <c r="D136" s="162" t="s">
        <v>193</v>
      </c>
      <c r="E136" s="163" t="s">
        <v>1418</v>
      </c>
      <c r="F136" s="164" t="s">
        <v>1419</v>
      </c>
      <c r="G136" s="165" t="s">
        <v>171</v>
      </c>
      <c r="H136" s="166">
        <v>2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40</v>
      </c>
      <c r="O136" s="58"/>
      <c r="P136" s="158">
        <f t="shared" si="1"/>
        <v>0</v>
      </c>
      <c r="Q136" s="158">
        <v>1.8000000000000001E-4</v>
      </c>
      <c r="R136" s="158">
        <f t="shared" si="2"/>
        <v>3.6000000000000002E-4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649</v>
      </c>
      <c r="AT136" s="160" t="s">
        <v>193</v>
      </c>
      <c r="AU136" s="160" t="s">
        <v>166</v>
      </c>
      <c r="AY136" s="14" t="s">
        <v>158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166</v>
      </c>
      <c r="BK136" s="161">
        <f t="shared" si="9"/>
        <v>0</v>
      </c>
      <c r="BL136" s="14" t="s">
        <v>289</v>
      </c>
      <c r="BM136" s="160" t="s">
        <v>222</v>
      </c>
    </row>
    <row r="137" spans="1:65" s="2" customFormat="1" ht="16.5" customHeight="1">
      <c r="A137" s="29"/>
      <c r="B137" s="147"/>
      <c r="C137" s="148" t="s">
        <v>202</v>
      </c>
      <c r="D137" s="148" t="s">
        <v>161</v>
      </c>
      <c r="E137" s="149" t="s">
        <v>1420</v>
      </c>
      <c r="F137" s="150" t="s">
        <v>1421</v>
      </c>
      <c r="G137" s="151" t="s">
        <v>171</v>
      </c>
      <c r="H137" s="152">
        <v>4</v>
      </c>
      <c r="I137" s="153"/>
      <c r="J137" s="154">
        <f t="shared" si="0"/>
        <v>0</v>
      </c>
      <c r="K137" s="155"/>
      <c r="L137" s="30"/>
      <c r="M137" s="156" t="s">
        <v>1</v>
      </c>
      <c r="N137" s="157" t="s">
        <v>40</v>
      </c>
      <c r="O137" s="58"/>
      <c r="P137" s="158">
        <f t="shared" si="1"/>
        <v>0</v>
      </c>
      <c r="Q137" s="158">
        <v>0</v>
      </c>
      <c r="R137" s="158">
        <f t="shared" si="2"/>
        <v>0</v>
      </c>
      <c r="S137" s="158">
        <v>0</v>
      </c>
      <c r="T137" s="159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289</v>
      </c>
      <c r="AT137" s="160" t="s">
        <v>161</v>
      </c>
      <c r="AU137" s="160" t="s">
        <v>166</v>
      </c>
      <c r="AY137" s="14" t="s">
        <v>158</v>
      </c>
      <c r="BE137" s="161">
        <f t="shared" si="4"/>
        <v>0</v>
      </c>
      <c r="BF137" s="161">
        <f t="shared" si="5"/>
        <v>0</v>
      </c>
      <c r="BG137" s="161">
        <f t="shared" si="6"/>
        <v>0</v>
      </c>
      <c r="BH137" s="161">
        <f t="shared" si="7"/>
        <v>0</v>
      </c>
      <c r="BI137" s="161">
        <f t="shared" si="8"/>
        <v>0</v>
      </c>
      <c r="BJ137" s="14" t="s">
        <v>166</v>
      </c>
      <c r="BK137" s="161">
        <f t="shared" si="9"/>
        <v>0</v>
      </c>
      <c r="BL137" s="14" t="s">
        <v>289</v>
      </c>
      <c r="BM137" s="160" t="s">
        <v>225</v>
      </c>
    </row>
    <row r="138" spans="1:65" s="2" customFormat="1" ht="16.5" customHeight="1">
      <c r="A138" s="29"/>
      <c r="B138" s="147"/>
      <c r="C138" s="162" t="s">
        <v>226</v>
      </c>
      <c r="D138" s="162" t="s">
        <v>193</v>
      </c>
      <c r="E138" s="163" t="s">
        <v>1422</v>
      </c>
      <c r="F138" s="164" t="s">
        <v>1423</v>
      </c>
      <c r="G138" s="165" t="s">
        <v>171</v>
      </c>
      <c r="H138" s="166">
        <v>4</v>
      </c>
      <c r="I138" s="167"/>
      <c r="J138" s="168">
        <f t="shared" si="0"/>
        <v>0</v>
      </c>
      <c r="K138" s="169"/>
      <c r="L138" s="170"/>
      <c r="M138" s="171" t="s">
        <v>1</v>
      </c>
      <c r="N138" s="172" t="s">
        <v>40</v>
      </c>
      <c r="O138" s="58"/>
      <c r="P138" s="158">
        <f t="shared" si="1"/>
        <v>0</v>
      </c>
      <c r="Q138" s="158">
        <v>2.1000000000000001E-4</v>
      </c>
      <c r="R138" s="158">
        <f t="shared" si="2"/>
        <v>8.4000000000000003E-4</v>
      </c>
      <c r="S138" s="158">
        <v>0</v>
      </c>
      <c r="T138" s="159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649</v>
      </c>
      <c r="AT138" s="160" t="s">
        <v>193</v>
      </c>
      <c r="AU138" s="160" t="s">
        <v>166</v>
      </c>
      <c r="AY138" s="14" t="s">
        <v>158</v>
      </c>
      <c r="BE138" s="161">
        <f t="shared" si="4"/>
        <v>0</v>
      </c>
      <c r="BF138" s="161">
        <f t="shared" si="5"/>
        <v>0</v>
      </c>
      <c r="BG138" s="161">
        <f t="shared" si="6"/>
        <v>0</v>
      </c>
      <c r="BH138" s="161">
        <f t="shared" si="7"/>
        <v>0</v>
      </c>
      <c r="BI138" s="161">
        <f t="shared" si="8"/>
        <v>0</v>
      </c>
      <c r="BJ138" s="14" t="s">
        <v>166</v>
      </c>
      <c r="BK138" s="161">
        <f t="shared" si="9"/>
        <v>0</v>
      </c>
      <c r="BL138" s="14" t="s">
        <v>289</v>
      </c>
      <c r="BM138" s="160" t="s">
        <v>229</v>
      </c>
    </row>
    <row r="139" spans="1:65" s="2" customFormat="1" ht="16.5" customHeight="1">
      <c r="A139" s="29"/>
      <c r="B139" s="147"/>
      <c r="C139" s="148" t="s">
        <v>205</v>
      </c>
      <c r="D139" s="148" t="s">
        <v>161</v>
      </c>
      <c r="E139" s="149" t="s">
        <v>1424</v>
      </c>
      <c r="F139" s="150" t="s">
        <v>1425</v>
      </c>
      <c r="G139" s="151" t="s">
        <v>171</v>
      </c>
      <c r="H139" s="152">
        <v>2</v>
      </c>
      <c r="I139" s="153"/>
      <c r="J139" s="154">
        <f t="shared" si="0"/>
        <v>0</v>
      </c>
      <c r="K139" s="155"/>
      <c r="L139" s="30"/>
      <c r="M139" s="156" t="s">
        <v>1</v>
      </c>
      <c r="N139" s="157" t="s">
        <v>40</v>
      </c>
      <c r="O139" s="58"/>
      <c r="P139" s="158">
        <f t="shared" si="1"/>
        <v>0</v>
      </c>
      <c r="Q139" s="158">
        <v>0</v>
      </c>
      <c r="R139" s="158">
        <f t="shared" si="2"/>
        <v>0</v>
      </c>
      <c r="S139" s="158">
        <v>0</v>
      </c>
      <c r="T139" s="159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289</v>
      </c>
      <c r="AT139" s="160" t="s">
        <v>161</v>
      </c>
      <c r="AU139" s="160" t="s">
        <v>166</v>
      </c>
      <c r="AY139" s="14" t="s">
        <v>158</v>
      </c>
      <c r="BE139" s="161">
        <f t="shared" si="4"/>
        <v>0</v>
      </c>
      <c r="BF139" s="161">
        <f t="shared" si="5"/>
        <v>0</v>
      </c>
      <c r="BG139" s="161">
        <f t="shared" si="6"/>
        <v>0</v>
      </c>
      <c r="BH139" s="161">
        <f t="shared" si="7"/>
        <v>0</v>
      </c>
      <c r="BI139" s="161">
        <f t="shared" si="8"/>
        <v>0</v>
      </c>
      <c r="BJ139" s="14" t="s">
        <v>166</v>
      </c>
      <c r="BK139" s="161">
        <f t="shared" si="9"/>
        <v>0</v>
      </c>
      <c r="BL139" s="14" t="s">
        <v>289</v>
      </c>
      <c r="BM139" s="160" t="s">
        <v>232</v>
      </c>
    </row>
    <row r="140" spans="1:65" s="2" customFormat="1" ht="16.5" customHeight="1">
      <c r="A140" s="29"/>
      <c r="B140" s="147"/>
      <c r="C140" s="162" t="s">
        <v>233</v>
      </c>
      <c r="D140" s="162" t="s">
        <v>193</v>
      </c>
      <c r="E140" s="163" t="s">
        <v>1426</v>
      </c>
      <c r="F140" s="164" t="s">
        <v>1427</v>
      </c>
      <c r="G140" s="165" t="s">
        <v>171</v>
      </c>
      <c r="H140" s="166">
        <v>2</v>
      </c>
      <c r="I140" s="167"/>
      <c r="J140" s="168">
        <f t="shared" si="0"/>
        <v>0</v>
      </c>
      <c r="K140" s="169"/>
      <c r="L140" s="170"/>
      <c r="M140" s="171" t="s">
        <v>1</v>
      </c>
      <c r="N140" s="172" t="s">
        <v>40</v>
      </c>
      <c r="O140" s="58"/>
      <c r="P140" s="158">
        <f t="shared" si="1"/>
        <v>0</v>
      </c>
      <c r="Q140" s="158">
        <v>0</v>
      </c>
      <c r="R140" s="158">
        <f t="shared" si="2"/>
        <v>0</v>
      </c>
      <c r="S140" s="158">
        <v>0</v>
      </c>
      <c r="T140" s="159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649</v>
      </c>
      <c r="AT140" s="160" t="s">
        <v>193</v>
      </c>
      <c r="AU140" s="160" t="s">
        <v>166</v>
      </c>
      <c r="AY140" s="14" t="s">
        <v>158</v>
      </c>
      <c r="BE140" s="161">
        <f t="shared" si="4"/>
        <v>0</v>
      </c>
      <c r="BF140" s="161">
        <f t="shared" si="5"/>
        <v>0</v>
      </c>
      <c r="BG140" s="161">
        <f t="shared" si="6"/>
        <v>0</v>
      </c>
      <c r="BH140" s="161">
        <f t="shared" si="7"/>
        <v>0</v>
      </c>
      <c r="BI140" s="161">
        <f t="shared" si="8"/>
        <v>0</v>
      </c>
      <c r="BJ140" s="14" t="s">
        <v>166</v>
      </c>
      <c r="BK140" s="161">
        <f t="shared" si="9"/>
        <v>0</v>
      </c>
      <c r="BL140" s="14" t="s">
        <v>289</v>
      </c>
      <c r="BM140" s="160" t="s">
        <v>236</v>
      </c>
    </row>
    <row r="141" spans="1:65" s="2" customFormat="1" ht="21.75" customHeight="1">
      <c r="A141" s="29"/>
      <c r="B141" s="147"/>
      <c r="C141" s="148" t="s">
        <v>209</v>
      </c>
      <c r="D141" s="148" t="s">
        <v>161</v>
      </c>
      <c r="E141" s="149" t="s">
        <v>1428</v>
      </c>
      <c r="F141" s="150" t="s">
        <v>1429</v>
      </c>
      <c r="G141" s="151" t="s">
        <v>288</v>
      </c>
      <c r="H141" s="152">
        <v>20</v>
      </c>
      <c r="I141" s="153"/>
      <c r="J141" s="154">
        <f t="shared" si="0"/>
        <v>0</v>
      </c>
      <c r="K141" s="155"/>
      <c r="L141" s="30"/>
      <c r="M141" s="156" t="s">
        <v>1</v>
      </c>
      <c r="N141" s="157" t="s">
        <v>40</v>
      </c>
      <c r="O141" s="58"/>
      <c r="P141" s="158">
        <f t="shared" si="1"/>
        <v>0</v>
      </c>
      <c r="Q141" s="158">
        <v>0</v>
      </c>
      <c r="R141" s="158">
        <f t="shared" si="2"/>
        <v>0</v>
      </c>
      <c r="S141" s="158">
        <v>0</v>
      </c>
      <c r="T141" s="159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289</v>
      </c>
      <c r="AT141" s="160" t="s">
        <v>161</v>
      </c>
      <c r="AU141" s="160" t="s">
        <v>166</v>
      </c>
      <c r="AY141" s="14" t="s">
        <v>158</v>
      </c>
      <c r="BE141" s="161">
        <f t="shared" si="4"/>
        <v>0</v>
      </c>
      <c r="BF141" s="161">
        <f t="shared" si="5"/>
        <v>0</v>
      </c>
      <c r="BG141" s="161">
        <f t="shared" si="6"/>
        <v>0</v>
      </c>
      <c r="BH141" s="161">
        <f t="shared" si="7"/>
        <v>0</v>
      </c>
      <c r="BI141" s="161">
        <f t="shared" si="8"/>
        <v>0</v>
      </c>
      <c r="BJ141" s="14" t="s">
        <v>166</v>
      </c>
      <c r="BK141" s="161">
        <f t="shared" si="9"/>
        <v>0</v>
      </c>
      <c r="BL141" s="14" t="s">
        <v>289</v>
      </c>
      <c r="BM141" s="160" t="s">
        <v>239</v>
      </c>
    </row>
    <row r="142" spans="1:65" s="2" customFormat="1" ht="16.5" customHeight="1">
      <c r="A142" s="29"/>
      <c r="B142" s="147"/>
      <c r="C142" s="162" t="s">
        <v>240</v>
      </c>
      <c r="D142" s="162" t="s">
        <v>193</v>
      </c>
      <c r="E142" s="163" t="s">
        <v>1430</v>
      </c>
      <c r="F142" s="164" t="s">
        <v>1074</v>
      </c>
      <c r="G142" s="165" t="s">
        <v>288</v>
      </c>
      <c r="H142" s="166">
        <v>21</v>
      </c>
      <c r="I142" s="167"/>
      <c r="J142" s="168">
        <f t="shared" si="0"/>
        <v>0</v>
      </c>
      <c r="K142" s="169"/>
      <c r="L142" s="170"/>
      <c r="M142" s="171" t="s">
        <v>1</v>
      </c>
      <c r="N142" s="172" t="s">
        <v>40</v>
      </c>
      <c r="O142" s="58"/>
      <c r="P142" s="158">
        <f t="shared" si="1"/>
        <v>0</v>
      </c>
      <c r="Q142" s="158">
        <v>1.3999999999999999E-4</v>
      </c>
      <c r="R142" s="158">
        <f t="shared" si="2"/>
        <v>2.9399999999999999E-3</v>
      </c>
      <c r="S142" s="158">
        <v>0</v>
      </c>
      <c r="T142" s="159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649</v>
      </c>
      <c r="AT142" s="160" t="s">
        <v>193</v>
      </c>
      <c r="AU142" s="160" t="s">
        <v>166</v>
      </c>
      <c r="AY142" s="14" t="s">
        <v>158</v>
      </c>
      <c r="BE142" s="161">
        <f t="shared" si="4"/>
        <v>0</v>
      </c>
      <c r="BF142" s="161">
        <f t="shared" si="5"/>
        <v>0</v>
      </c>
      <c r="BG142" s="161">
        <f t="shared" si="6"/>
        <v>0</v>
      </c>
      <c r="BH142" s="161">
        <f t="shared" si="7"/>
        <v>0</v>
      </c>
      <c r="BI142" s="161">
        <f t="shared" si="8"/>
        <v>0</v>
      </c>
      <c r="BJ142" s="14" t="s">
        <v>166</v>
      </c>
      <c r="BK142" s="161">
        <f t="shared" si="9"/>
        <v>0</v>
      </c>
      <c r="BL142" s="14" t="s">
        <v>289</v>
      </c>
      <c r="BM142" s="160" t="s">
        <v>243</v>
      </c>
    </row>
    <row r="143" spans="1:65" s="2" customFormat="1" ht="21.75" customHeight="1">
      <c r="A143" s="29"/>
      <c r="B143" s="147"/>
      <c r="C143" s="148" t="s">
        <v>7</v>
      </c>
      <c r="D143" s="148" t="s">
        <v>161</v>
      </c>
      <c r="E143" s="149" t="s">
        <v>1431</v>
      </c>
      <c r="F143" s="150" t="s">
        <v>1432</v>
      </c>
      <c r="G143" s="151" t="s">
        <v>288</v>
      </c>
      <c r="H143" s="152">
        <v>35</v>
      </c>
      <c r="I143" s="153"/>
      <c r="J143" s="154">
        <f t="shared" si="0"/>
        <v>0</v>
      </c>
      <c r="K143" s="155"/>
      <c r="L143" s="30"/>
      <c r="M143" s="156" t="s">
        <v>1</v>
      </c>
      <c r="N143" s="157" t="s">
        <v>40</v>
      </c>
      <c r="O143" s="58"/>
      <c r="P143" s="158">
        <f t="shared" si="1"/>
        <v>0</v>
      </c>
      <c r="Q143" s="158">
        <v>0</v>
      </c>
      <c r="R143" s="158">
        <f t="shared" si="2"/>
        <v>0</v>
      </c>
      <c r="S143" s="158">
        <v>0</v>
      </c>
      <c r="T143" s="159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289</v>
      </c>
      <c r="AT143" s="160" t="s">
        <v>161</v>
      </c>
      <c r="AU143" s="160" t="s">
        <v>166</v>
      </c>
      <c r="AY143" s="14" t="s">
        <v>158</v>
      </c>
      <c r="BE143" s="161">
        <f t="shared" si="4"/>
        <v>0</v>
      </c>
      <c r="BF143" s="161">
        <f t="shared" si="5"/>
        <v>0</v>
      </c>
      <c r="BG143" s="161">
        <f t="shared" si="6"/>
        <v>0</v>
      </c>
      <c r="BH143" s="161">
        <f t="shared" si="7"/>
        <v>0</v>
      </c>
      <c r="BI143" s="161">
        <f t="shared" si="8"/>
        <v>0</v>
      </c>
      <c r="BJ143" s="14" t="s">
        <v>166</v>
      </c>
      <c r="BK143" s="161">
        <f t="shared" si="9"/>
        <v>0</v>
      </c>
      <c r="BL143" s="14" t="s">
        <v>289</v>
      </c>
      <c r="BM143" s="160" t="s">
        <v>246</v>
      </c>
    </row>
    <row r="144" spans="1:65" s="2" customFormat="1" ht="16.5" customHeight="1">
      <c r="A144" s="29"/>
      <c r="B144" s="147"/>
      <c r="C144" s="162" t="s">
        <v>247</v>
      </c>
      <c r="D144" s="162" t="s">
        <v>193</v>
      </c>
      <c r="E144" s="163" t="s">
        <v>1433</v>
      </c>
      <c r="F144" s="164" t="s">
        <v>1434</v>
      </c>
      <c r="G144" s="165" t="s">
        <v>288</v>
      </c>
      <c r="H144" s="166">
        <v>35</v>
      </c>
      <c r="I144" s="167"/>
      <c r="J144" s="168">
        <f t="shared" si="0"/>
        <v>0</v>
      </c>
      <c r="K144" s="169"/>
      <c r="L144" s="170"/>
      <c r="M144" s="171" t="s">
        <v>1</v>
      </c>
      <c r="N144" s="172" t="s">
        <v>40</v>
      </c>
      <c r="O144" s="58"/>
      <c r="P144" s="158">
        <f t="shared" si="1"/>
        <v>0</v>
      </c>
      <c r="Q144" s="158">
        <v>3.8000000000000002E-4</v>
      </c>
      <c r="R144" s="158">
        <f t="shared" si="2"/>
        <v>1.3300000000000001E-2</v>
      </c>
      <c r="S144" s="158">
        <v>0</v>
      </c>
      <c r="T144" s="159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649</v>
      </c>
      <c r="AT144" s="160" t="s">
        <v>193</v>
      </c>
      <c r="AU144" s="160" t="s">
        <v>166</v>
      </c>
      <c r="AY144" s="14" t="s">
        <v>158</v>
      </c>
      <c r="BE144" s="161">
        <f t="shared" si="4"/>
        <v>0</v>
      </c>
      <c r="BF144" s="161">
        <f t="shared" si="5"/>
        <v>0</v>
      </c>
      <c r="BG144" s="161">
        <f t="shared" si="6"/>
        <v>0</v>
      </c>
      <c r="BH144" s="161">
        <f t="shared" si="7"/>
        <v>0</v>
      </c>
      <c r="BI144" s="161">
        <f t="shared" si="8"/>
        <v>0</v>
      </c>
      <c r="BJ144" s="14" t="s">
        <v>166</v>
      </c>
      <c r="BK144" s="161">
        <f t="shared" si="9"/>
        <v>0</v>
      </c>
      <c r="BL144" s="14" t="s">
        <v>289</v>
      </c>
      <c r="BM144" s="160" t="s">
        <v>250</v>
      </c>
    </row>
    <row r="145" spans="1:65" s="2" customFormat="1" ht="33" customHeight="1">
      <c r="A145" s="29"/>
      <c r="B145" s="147"/>
      <c r="C145" s="148" t="s">
        <v>215</v>
      </c>
      <c r="D145" s="148" t="s">
        <v>161</v>
      </c>
      <c r="E145" s="149" t="s">
        <v>1435</v>
      </c>
      <c r="F145" s="150" t="s">
        <v>1436</v>
      </c>
      <c r="G145" s="151" t="s">
        <v>171</v>
      </c>
      <c r="H145" s="152">
        <v>2</v>
      </c>
      <c r="I145" s="153"/>
      <c r="J145" s="154">
        <f t="shared" si="0"/>
        <v>0</v>
      </c>
      <c r="K145" s="155"/>
      <c r="L145" s="30"/>
      <c r="M145" s="156" t="s">
        <v>1</v>
      </c>
      <c r="N145" s="157" t="s">
        <v>40</v>
      </c>
      <c r="O145" s="58"/>
      <c r="P145" s="158">
        <f t="shared" si="1"/>
        <v>0</v>
      </c>
      <c r="Q145" s="158">
        <v>0</v>
      </c>
      <c r="R145" s="158">
        <f t="shared" si="2"/>
        <v>0</v>
      </c>
      <c r="S145" s="158">
        <v>0</v>
      </c>
      <c r="T145" s="159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289</v>
      </c>
      <c r="AT145" s="160" t="s">
        <v>161</v>
      </c>
      <c r="AU145" s="160" t="s">
        <v>166</v>
      </c>
      <c r="AY145" s="14" t="s">
        <v>158</v>
      </c>
      <c r="BE145" s="161">
        <f t="shared" si="4"/>
        <v>0</v>
      </c>
      <c r="BF145" s="161">
        <f t="shared" si="5"/>
        <v>0</v>
      </c>
      <c r="BG145" s="161">
        <f t="shared" si="6"/>
        <v>0</v>
      </c>
      <c r="BH145" s="161">
        <f t="shared" si="7"/>
        <v>0</v>
      </c>
      <c r="BI145" s="161">
        <f t="shared" si="8"/>
        <v>0</v>
      </c>
      <c r="BJ145" s="14" t="s">
        <v>166</v>
      </c>
      <c r="BK145" s="161">
        <f t="shared" si="9"/>
        <v>0</v>
      </c>
      <c r="BL145" s="14" t="s">
        <v>289</v>
      </c>
      <c r="BM145" s="160" t="s">
        <v>253</v>
      </c>
    </row>
    <row r="146" spans="1:65" s="2" customFormat="1" ht="24.2" customHeight="1">
      <c r="A146" s="29"/>
      <c r="B146" s="147"/>
      <c r="C146" s="162" t="s">
        <v>254</v>
      </c>
      <c r="D146" s="162" t="s">
        <v>193</v>
      </c>
      <c r="E146" s="163" t="s">
        <v>1437</v>
      </c>
      <c r="F146" s="164" t="s">
        <v>1438</v>
      </c>
      <c r="G146" s="165" t="s">
        <v>171</v>
      </c>
      <c r="H146" s="166">
        <v>2</v>
      </c>
      <c r="I146" s="167"/>
      <c r="J146" s="168">
        <f t="shared" si="0"/>
        <v>0</v>
      </c>
      <c r="K146" s="169"/>
      <c r="L146" s="170"/>
      <c r="M146" s="171" t="s">
        <v>1</v>
      </c>
      <c r="N146" s="172" t="s">
        <v>40</v>
      </c>
      <c r="O146" s="58"/>
      <c r="P146" s="158">
        <f t="shared" si="1"/>
        <v>0</v>
      </c>
      <c r="Q146" s="158">
        <v>2.8000000000000001E-2</v>
      </c>
      <c r="R146" s="158">
        <f t="shared" si="2"/>
        <v>5.6000000000000001E-2</v>
      </c>
      <c r="S146" s="158">
        <v>0</v>
      </c>
      <c r="T146" s="159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649</v>
      </c>
      <c r="AT146" s="160" t="s">
        <v>193</v>
      </c>
      <c r="AU146" s="160" t="s">
        <v>166</v>
      </c>
      <c r="AY146" s="14" t="s">
        <v>158</v>
      </c>
      <c r="BE146" s="161">
        <f t="shared" si="4"/>
        <v>0</v>
      </c>
      <c r="BF146" s="161">
        <f t="shared" si="5"/>
        <v>0</v>
      </c>
      <c r="BG146" s="161">
        <f t="shared" si="6"/>
        <v>0</v>
      </c>
      <c r="BH146" s="161">
        <f t="shared" si="7"/>
        <v>0</v>
      </c>
      <c r="BI146" s="161">
        <f t="shared" si="8"/>
        <v>0</v>
      </c>
      <c r="BJ146" s="14" t="s">
        <v>166</v>
      </c>
      <c r="BK146" s="161">
        <f t="shared" si="9"/>
        <v>0</v>
      </c>
      <c r="BL146" s="14" t="s">
        <v>289</v>
      </c>
      <c r="BM146" s="160" t="s">
        <v>257</v>
      </c>
    </row>
    <row r="147" spans="1:65" s="2" customFormat="1" ht="16.5" customHeight="1">
      <c r="A147" s="29"/>
      <c r="B147" s="147"/>
      <c r="C147" s="148" t="s">
        <v>218</v>
      </c>
      <c r="D147" s="148" t="s">
        <v>161</v>
      </c>
      <c r="E147" s="149" t="s">
        <v>1439</v>
      </c>
      <c r="F147" s="150" t="s">
        <v>1440</v>
      </c>
      <c r="G147" s="151" t="s">
        <v>171</v>
      </c>
      <c r="H147" s="152">
        <v>2</v>
      </c>
      <c r="I147" s="153"/>
      <c r="J147" s="154">
        <f t="shared" si="0"/>
        <v>0</v>
      </c>
      <c r="K147" s="155"/>
      <c r="L147" s="30"/>
      <c r="M147" s="156" t="s">
        <v>1</v>
      </c>
      <c r="N147" s="157" t="s">
        <v>40</v>
      </c>
      <c r="O147" s="58"/>
      <c r="P147" s="158">
        <f t="shared" si="1"/>
        <v>0</v>
      </c>
      <c r="Q147" s="158">
        <v>0</v>
      </c>
      <c r="R147" s="158">
        <f t="shared" si="2"/>
        <v>0</v>
      </c>
      <c r="S147" s="158">
        <v>0</v>
      </c>
      <c r="T147" s="159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289</v>
      </c>
      <c r="AT147" s="160" t="s">
        <v>161</v>
      </c>
      <c r="AU147" s="160" t="s">
        <v>166</v>
      </c>
      <c r="AY147" s="14" t="s">
        <v>158</v>
      </c>
      <c r="BE147" s="161">
        <f t="shared" si="4"/>
        <v>0</v>
      </c>
      <c r="BF147" s="161">
        <f t="shared" si="5"/>
        <v>0</v>
      </c>
      <c r="BG147" s="161">
        <f t="shared" si="6"/>
        <v>0</v>
      </c>
      <c r="BH147" s="161">
        <f t="shared" si="7"/>
        <v>0</v>
      </c>
      <c r="BI147" s="161">
        <f t="shared" si="8"/>
        <v>0</v>
      </c>
      <c r="BJ147" s="14" t="s">
        <v>166</v>
      </c>
      <c r="BK147" s="161">
        <f t="shared" si="9"/>
        <v>0</v>
      </c>
      <c r="BL147" s="14" t="s">
        <v>289</v>
      </c>
      <c r="BM147" s="160" t="s">
        <v>260</v>
      </c>
    </row>
    <row r="148" spans="1:65" s="2" customFormat="1" ht="16.5" customHeight="1">
      <c r="A148" s="29"/>
      <c r="B148" s="147"/>
      <c r="C148" s="162" t="s">
        <v>261</v>
      </c>
      <c r="D148" s="162" t="s">
        <v>193</v>
      </c>
      <c r="E148" s="163" t="s">
        <v>1441</v>
      </c>
      <c r="F148" s="164" t="s">
        <v>1442</v>
      </c>
      <c r="G148" s="165" t="s">
        <v>171</v>
      </c>
      <c r="H148" s="166">
        <v>2</v>
      </c>
      <c r="I148" s="167"/>
      <c r="J148" s="168">
        <f t="shared" si="0"/>
        <v>0</v>
      </c>
      <c r="K148" s="169"/>
      <c r="L148" s="170"/>
      <c r="M148" s="171" t="s">
        <v>1</v>
      </c>
      <c r="N148" s="172" t="s">
        <v>40</v>
      </c>
      <c r="O148" s="58"/>
      <c r="P148" s="158">
        <f t="shared" si="1"/>
        <v>0</v>
      </c>
      <c r="Q148" s="158">
        <v>0</v>
      </c>
      <c r="R148" s="158">
        <f t="shared" si="2"/>
        <v>0</v>
      </c>
      <c r="S148" s="158">
        <v>0</v>
      </c>
      <c r="T148" s="159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649</v>
      </c>
      <c r="AT148" s="160" t="s">
        <v>193</v>
      </c>
      <c r="AU148" s="160" t="s">
        <v>166</v>
      </c>
      <c r="AY148" s="14" t="s">
        <v>158</v>
      </c>
      <c r="BE148" s="161">
        <f t="shared" si="4"/>
        <v>0</v>
      </c>
      <c r="BF148" s="161">
        <f t="shared" si="5"/>
        <v>0</v>
      </c>
      <c r="BG148" s="161">
        <f t="shared" si="6"/>
        <v>0</v>
      </c>
      <c r="BH148" s="161">
        <f t="shared" si="7"/>
        <v>0</v>
      </c>
      <c r="BI148" s="161">
        <f t="shared" si="8"/>
        <v>0</v>
      </c>
      <c r="BJ148" s="14" t="s">
        <v>166</v>
      </c>
      <c r="BK148" s="161">
        <f t="shared" si="9"/>
        <v>0</v>
      </c>
      <c r="BL148" s="14" t="s">
        <v>289</v>
      </c>
      <c r="BM148" s="160" t="s">
        <v>264</v>
      </c>
    </row>
    <row r="149" spans="1:65" s="2" customFormat="1" ht="16.5" customHeight="1">
      <c r="A149" s="29"/>
      <c r="B149" s="147"/>
      <c r="C149" s="162" t="s">
        <v>222</v>
      </c>
      <c r="D149" s="162" t="s">
        <v>193</v>
      </c>
      <c r="E149" s="163" t="s">
        <v>1443</v>
      </c>
      <c r="F149" s="164" t="s">
        <v>1444</v>
      </c>
      <c r="G149" s="165" t="s">
        <v>171</v>
      </c>
      <c r="H149" s="166">
        <v>2</v>
      </c>
      <c r="I149" s="167"/>
      <c r="J149" s="168">
        <f t="shared" si="0"/>
        <v>0</v>
      </c>
      <c r="K149" s="169"/>
      <c r="L149" s="170"/>
      <c r="M149" s="171" t="s">
        <v>1</v>
      </c>
      <c r="N149" s="172" t="s">
        <v>40</v>
      </c>
      <c r="O149" s="58"/>
      <c r="P149" s="158">
        <f t="shared" si="1"/>
        <v>0</v>
      </c>
      <c r="Q149" s="158">
        <v>0</v>
      </c>
      <c r="R149" s="158">
        <f t="shared" si="2"/>
        <v>0</v>
      </c>
      <c r="S149" s="158">
        <v>0</v>
      </c>
      <c r="T149" s="159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649</v>
      </c>
      <c r="AT149" s="160" t="s">
        <v>193</v>
      </c>
      <c r="AU149" s="160" t="s">
        <v>166</v>
      </c>
      <c r="AY149" s="14" t="s">
        <v>158</v>
      </c>
      <c r="BE149" s="161">
        <f t="shared" si="4"/>
        <v>0</v>
      </c>
      <c r="BF149" s="161">
        <f t="shared" si="5"/>
        <v>0</v>
      </c>
      <c r="BG149" s="161">
        <f t="shared" si="6"/>
        <v>0</v>
      </c>
      <c r="BH149" s="161">
        <f t="shared" si="7"/>
        <v>0</v>
      </c>
      <c r="BI149" s="161">
        <f t="shared" si="8"/>
        <v>0</v>
      </c>
      <c r="BJ149" s="14" t="s">
        <v>166</v>
      </c>
      <c r="BK149" s="161">
        <f t="shared" si="9"/>
        <v>0</v>
      </c>
      <c r="BL149" s="14" t="s">
        <v>289</v>
      </c>
      <c r="BM149" s="160" t="s">
        <v>267</v>
      </c>
    </row>
    <row r="150" spans="1:65" s="2" customFormat="1" ht="24.2" customHeight="1">
      <c r="A150" s="29"/>
      <c r="B150" s="147"/>
      <c r="C150" s="148" t="s">
        <v>268</v>
      </c>
      <c r="D150" s="148" t="s">
        <v>161</v>
      </c>
      <c r="E150" s="149" t="s">
        <v>1445</v>
      </c>
      <c r="F150" s="150" t="s">
        <v>1446</v>
      </c>
      <c r="G150" s="151" t="s">
        <v>288</v>
      </c>
      <c r="H150" s="152">
        <v>25</v>
      </c>
      <c r="I150" s="153"/>
      <c r="J150" s="154">
        <f t="shared" si="0"/>
        <v>0</v>
      </c>
      <c r="K150" s="155"/>
      <c r="L150" s="30"/>
      <c r="M150" s="156" t="s">
        <v>1</v>
      </c>
      <c r="N150" s="157" t="s">
        <v>40</v>
      </c>
      <c r="O150" s="58"/>
      <c r="P150" s="158">
        <f t="shared" si="1"/>
        <v>0</v>
      </c>
      <c r="Q150" s="158">
        <v>0</v>
      </c>
      <c r="R150" s="158">
        <f t="shared" si="2"/>
        <v>0</v>
      </c>
      <c r="S150" s="158">
        <v>0</v>
      </c>
      <c r="T150" s="159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289</v>
      </c>
      <c r="AT150" s="160" t="s">
        <v>161</v>
      </c>
      <c r="AU150" s="160" t="s">
        <v>166</v>
      </c>
      <c r="AY150" s="14" t="s">
        <v>158</v>
      </c>
      <c r="BE150" s="161">
        <f t="shared" si="4"/>
        <v>0</v>
      </c>
      <c r="BF150" s="161">
        <f t="shared" si="5"/>
        <v>0</v>
      </c>
      <c r="BG150" s="161">
        <f t="shared" si="6"/>
        <v>0</v>
      </c>
      <c r="BH150" s="161">
        <f t="shared" si="7"/>
        <v>0</v>
      </c>
      <c r="BI150" s="161">
        <f t="shared" si="8"/>
        <v>0</v>
      </c>
      <c r="BJ150" s="14" t="s">
        <v>166</v>
      </c>
      <c r="BK150" s="161">
        <f t="shared" si="9"/>
        <v>0</v>
      </c>
      <c r="BL150" s="14" t="s">
        <v>289</v>
      </c>
      <c r="BM150" s="160" t="s">
        <v>271</v>
      </c>
    </row>
    <row r="151" spans="1:65" s="2" customFormat="1" ht="16.5" customHeight="1">
      <c r="A151" s="29"/>
      <c r="B151" s="147"/>
      <c r="C151" s="162" t="s">
        <v>225</v>
      </c>
      <c r="D151" s="162" t="s">
        <v>193</v>
      </c>
      <c r="E151" s="163" t="s">
        <v>1447</v>
      </c>
      <c r="F151" s="164" t="s">
        <v>1448</v>
      </c>
      <c r="G151" s="165" t="s">
        <v>288</v>
      </c>
      <c r="H151" s="166">
        <v>25</v>
      </c>
      <c r="I151" s="167"/>
      <c r="J151" s="168">
        <f t="shared" si="0"/>
        <v>0</v>
      </c>
      <c r="K151" s="169"/>
      <c r="L151" s="170"/>
      <c r="M151" s="171" t="s">
        <v>1</v>
      </c>
      <c r="N151" s="172" t="s">
        <v>40</v>
      </c>
      <c r="O151" s="58"/>
      <c r="P151" s="158">
        <f t="shared" si="1"/>
        <v>0</v>
      </c>
      <c r="Q151" s="158">
        <v>0</v>
      </c>
      <c r="R151" s="158">
        <f t="shared" si="2"/>
        <v>0</v>
      </c>
      <c r="S151" s="158">
        <v>0</v>
      </c>
      <c r="T151" s="159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649</v>
      </c>
      <c r="AT151" s="160" t="s">
        <v>193</v>
      </c>
      <c r="AU151" s="160" t="s">
        <v>166</v>
      </c>
      <c r="AY151" s="14" t="s">
        <v>158</v>
      </c>
      <c r="BE151" s="161">
        <f t="shared" si="4"/>
        <v>0</v>
      </c>
      <c r="BF151" s="161">
        <f t="shared" si="5"/>
        <v>0</v>
      </c>
      <c r="BG151" s="161">
        <f t="shared" si="6"/>
        <v>0</v>
      </c>
      <c r="BH151" s="161">
        <f t="shared" si="7"/>
        <v>0</v>
      </c>
      <c r="BI151" s="161">
        <f t="shared" si="8"/>
        <v>0</v>
      </c>
      <c r="BJ151" s="14" t="s">
        <v>166</v>
      </c>
      <c r="BK151" s="161">
        <f t="shared" si="9"/>
        <v>0</v>
      </c>
      <c r="BL151" s="14" t="s">
        <v>289</v>
      </c>
      <c r="BM151" s="160" t="s">
        <v>274</v>
      </c>
    </row>
    <row r="152" spans="1:65" s="12" customFormat="1" ht="22.9" customHeight="1">
      <c r="B152" s="134"/>
      <c r="D152" s="135" t="s">
        <v>73</v>
      </c>
      <c r="E152" s="145" t="s">
        <v>1449</v>
      </c>
      <c r="F152" s="145" t="s">
        <v>1450</v>
      </c>
      <c r="I152" s="137"/>
      <c r="J152" s="146">
        <f>BK152</f>
        <v>0</v>
      </c>
      <c r="L152" s="134"/>
      <c r="M152" s="139"/>
      <c r="N152" s="140"/>
      <c r="O152" s="140"/>
      <c r="P152" s="141">
        <f>SUM(P153:P164)</f>
        <v>0</v>
      </c>
      <c r="Q152" s="140"/>
      <c r="R152" s="141">
        <f>SUM(R153:R164)</f>
        <v>0.82321999999999917</v>
      </c>
      <c r="S152" s="140"/>
      <c r="T152" s="142">
        <f>SUM(T153:T164)</f>
        <v>0</v>
      </c>
      <c r="AR152" s="135" t="s">
        <v>178</v>
      </c>
      <c r="AT152" s="143" t="s">
        <v>73</v>
      </c>
      <c r="AU152" s="143" t="s">
        <v>82</v>
      </c>
      <c r="AY152" s="135" t="s">
        <v>158</v>
      </c>
      <c r="BK152" s="144">
        <f>SUM(BK153:BK164)</f>
        <v>0</v>
      </c>
    </row>
    <row r="153" spans="1:65" s="2" customFormat="1" ht="24.2" customHeight="1">
      <c r="A153" s="29"/>
      <c r="B153" s="147"/>
      <c r="C153" s="148" t="s">
        <v>275</v>
      </c>
      <c r="D153" s="148" t="s">
        <v>161</v>
      </c>
      <c r="E153" s="149" t="s">
        <v>1156</v>
      </c>
      <c r="F153" s="150" t="s">
        <v>1157</v>
      </c>
      <c r="G153" s="151" t="s">
        <v>1158</v>
      </c>
      <c r="H153" s="152">
        <v>0.3</v>
      </c>
      <c r="I153" s="153"/>
      <c r="J153" s="154">
        <f t="shared" ref="J153:J164" si="10">ROUND(I153*H153,2)</f>
        <v>0</v>
      </c>
      <c r="K153" s="155"/>
      <c r="L153" s="30"/>
      <c r="M153" s="156" t="s">
        <v>1</v>
      </c>
      <c r="N153" s="157" t="s">
        <v>40</v>
      </c>
      <c r="O153" s="58"/>
      <c r="P153" s="158">
        <f t="shared" ref="P153:P164" si="11">O153*H153</f>
        <v>0</v>
      </c>
      <c r="Q153" s="158">
        <v>0</v>
      </c>
      <c r="R153" s="158">
        <f t="shared" ref="R153:R164" si="12">Q153*H153</f>
        <v>0</v>
      </c>
      <c r="S153" s="158">
        <v>0</v>
      </c>
      <c r="T153" s="159">
        <f t="shared" ref="T153:T164" si="13"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289</v>
      </c>
      <c r="AT153" s="160" t="s">
        <v>161</v>
      </c>
      <c r="AU153" s="160" t="s">
        <v>166</v>
      </c>
      <c r="AY153" s="14" t="s">
        <v>158</v>
      </c>
      <c r="BE153" s="161">
        <f t="shared" ref="BE153:BE164" si="14">IF(N153="základná",J153,0)</f>
        <v>0</v>
      </c>
      <c r="BF153" s="161">
        <f t="shared" ref="BF153:BF164" si="15">IF(N153="znížená",J153,0)</f>
        <v>0</v>
      </c>
      <c r="BG153" s="161">
        <f t="shared" ref="BG153:BG164" si="16">IF(N153="zákl. prenesená",J153,0)</f>
        <v>0</v>
      </c>
      <c r="BH153" s="161">
        <f t="shared" ref="BH153:BH164" si="17">IF(N153="zníž. prenesená",J153,0)</f>
        <v>0</v>
      </c>
      <c r="BI153" s="161">
        <f t="shared" ref="BI153:BI164" si="18">IF(N153="nulová",J153,0)</f>
        <v>0</v>
      </c>
      <c r="BJ153" s="14" t="s">
        <v>166</v>
      </c>
      <c r="BK153" s="161">
        <f t="shared" ref="BK153:BK164" si="19">ROUND(I153*H153,2)</f>
        <v>0</v>
      </c>
      <c r="BL153" s="14" t="s">
        <v>289</v>
      </c>
      <c r="BM153" s="160" t="s">
        <v>278</v>
      </c>
    </row>
    <row r="154" spans="1:65" s="2" customFormat="1" ht="24.2" customHeight="1">
      <c r="A154" s="29"/>
      <c r="B154" s="147"/>
      <c r="C154" s="148" t="s">
        <v>229</v>
      </c>
      <c r="D154" s="148" t="s">
        <v>161</v>
      </c>
      <c r="E154" s="149" t="s">
        <v>1451</v>
      </c>
      <c r="F154" s="150" t="s">
        <v>1452</v>
      </c>
      <c r="G154" s="151" t="s">
        <v>171</v>
      </c>
      <c r="H154" s="152">
        <v>2</v>
      </c>
      <c r="I154" s="153"/>
      <c r="J154" s="154">
        <f t="shared" si="10"/>
        <v>0</v>
      </c>
      <c r="K154" s="155"/>
      <c r="L154" s="30"/>
      <c r="M154" s="156" t="s">
        <v>1</v>
      </c>
      <c r="N154" s="157" t="s">
        <v>40</v>
      </c>
      <c r="O154" s="58"/>
      <c r="P154" s="158">
        <f t="shared" si="11"/>
        <v>0</v>
      </c>
      <c r="Q154" s="158">
        <v>0</v>
      </c>
      <c r="R154" s="158">
        <f t="shared" si="12"/>
        <v>0</v>
      </c>
      <c r="S154" s="158">
        <v>0</v>
      </c>
      <c r="T154" s="159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289</v>
      </c>
      <c r="AT154" s="160" t="s">
        <v>161</v>
      </c>
      <c r="AU154" s="160" t="s">
        <v>166</v>
      </c>
      <c r="AY154" s="14" t="s">
        <v>158</v>
      </c>
      <c r="BE154" s="161">
        <f t="shared" si="14"/>
        <v>0</v>
      </c>
      <c r="BF154" s="161">
        <f t="shared" si="15"/>
        <v>0</v>
      </c>
      <c r="BG154" s="161">
        <f t="shared" si="16"/>
        <v>0</v>
      </c>
      <c r="BH154" s="161">
        <f t="shared" si="17"/>
        <v>0</v>
      </c>
      <c r="BI154" s="161">
        <f t="shared" si="18"/>
        <v>0</v>
      </c>
      <c r="BJ154" s="14" t="s">
        <v>166</v>
      </c>
      <c r="BK154" s="161">
        <f t="shared" si="19"/>
        <v>0</v>
      </c>
      <c r="BL154" s="14" t="s">
        <v>289</v>
      </c>
      <c r="BM154" s="160" t="s">
        <v>281</v>
      </c>
    </row>
    <row r="155" spans="1:65" s="2" customFormat="1" ht="24.2" customHeight="1">
      <c r="A155" s="29"/>
      <c r="B155" s="147"/>
      <c r="C155" s="148" t="s">
        <v>282</v>
      </c>
      <c r="D155" s="148" t="s">
        <v>161</v>
      </c>
      <c r="E155" s="149" t="s">
        <v>1453</v>
      </c>
      <c r="F155" s="150" t="s">
        <v>1454</v>
      </c>
      <c r="G155" s="151" t="s">
        <v>1455</v>
      </c>
      <c r="H155" s="152">
        <v>1.06</v>
      </c>
      <c r="I155" s="153"/>
      <c r="J155" s="154">
        <f t="shared" si="10"/>
        <v>0</v>
      </c>
      <c r="K155" s="155"/>
      <c r="L155" s="30"/>
      <c r="M155" s="156" t="s">
        <v>1</v>
      </c>
      <c r="N155" s="157" t="s">
        <v>40</v>
      </c>
      <c r="O155" s="58"/>
      <c r="P155" s="158">
        <f t="shared" si="11"/>
        <v>0</v>
      </c>
      <c r="Q155" s="158">
        <v>0</v>
      </c>
      <c r="R155" s="158">
        <f t="shared" si="12"/>
        <v>0</v>
      </c>
      <c r="S155" s="158">
        <v>0</v>
      </c>
      <c r="T155" s="159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289</v>
      </c>
      <c r="AT155" s="160" t="s">
        <v>161</v>
      </c>
      <c r="AU155" s="160" t="s">
        <v>166</v>
      </c>
      <c r="AY155" s="14" t="s">
        <v>158</v>
      </c>
      <c r="BE155" s="161">
        <f t="shared" si="14"/>
        <v>0</v>
      </c>
      <c r="BF155" s="161">
        <f t="shared" si="15"/>
        <v>0</v>
      </c>
      <c r="BG155" s="161">
        <f t="shared" si="16"/>
        <v>0</v>
      </c>
      <c r="BH155" s="161">
        <f t="shared" si="17"/>
        <v>0</v>
      </c>
      <c r="BI155" s="161">
        <f t="shared" si="18"/>
        <v>0</v>
      </c>
      <c r="BJ155" s="14" t="s">
        <v>166</v>
      </c>
      <c r="BK155" s="161">
        <f t="shared" si="19"/>
        <v>0</v>
      </c>
      <c r="BL155" s="14" t="s">
        <v>289</v>
      </c>
      <c r="BM155" s="160" t="s">
        <v>285</v>
      </c>
    </row>
    <row r="156" spans="1:65" s="2" customFormat="1" ht="24.2" customHeight="1">
      <c r="A156" s="29"/>
      <c r="B156" s="147"/>
      <c r="C156" s="148" t="s">
        <v>232</v>
      </c>
      <c r="D156" s="148" t="s">
        <v>161</v>
      </c>
      <c r="E156" s="149" t="s">
        <v>1456</v>
      </c>
      <c r="F156" s="150" t="s">
        <v>1457</v>
      </c>
      <c r="G156" s="151" t="s">
        <v>171</v>
      </c>
      <c r="H156" s="152">
        <v>2</v>
      </c>
      <c r="I156" s="153"/>
      <c r="J156" s="154">
        <f t="shared" si="10"/>
        <v>0</v>
      </c>
      <c r="K156" s="155"/>
      <c r="L156" s="30"/>
      <c r="M156" s="156" t="s">
        <v>1</v>
      </c>
      <c r="N156" s="157" t="s">
        <v>40</v>
      </c>
      <c r="O156" s="58"/>
      <c r="P156" s="158">
        <f t="shared" si="11"/>
        <v>0</v>
      </c>
      <c r="Q156" s="158">
        <v>0</v>
      </c>
      <c r="R156" s="158">
        <f t="shared" si="12"/>
        <v>0</v>
      </c>
      <c r="S156" s="158">
        <v>0</v>
      </c>
      <c r="T156" s="159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289</v>
      </c>
      <c r="AT156" s="160" t="s">
        <v>161</v>
      </c>
      <c r="AU156" s="160" t="s">
        <v>166</v>
      </c>
      <c r="AY156" s="14" t="s">
        <v>158</v>
      </c>
      <c r="BE156" s="161">
        <f t="shared" si="14"/>
        <v>0</v>
      </c>
      <c r="BF156" s="161">
        <f t="shared" si="15"/>
        <v>0</v>
      </c>
      <c r="BG156" s="161">
        <f t="shared" si="16"/>
        <v>0</v>
      </c>
      <c r="BH156" s="161">
        <f t="shared" si="17"/>
        <v>0</v>
      </c>
      <c r="BI156" s="161">
        <f t="shared" si="18"/>
        <v>0</v>
      </c>
      <c r="BJ156" s="14" t="s">
        <v>166</v>
      </c>
      <c r="BK156" s="161">
        <f t="shared" si="19"/>
        <v>0</v>
      </c>
      <c r="BL156" s="14" t="s">
        <v>289</v>
      </c>
      <c r="BM156" s="160" t="s">
        <v>289</v>
      </c>
    </row>
    <row r="157" spans="1:65" s="2" customFormat="1" ht="21.75" customHeight="1">
      <c r="A157" s="29"/>
      <c r="B157" s="147"/>
      <c r="C157" s="162" t="s">
        <v>290</v>
      </c>
      <c r="D157" s="162" t="s">
        <v>193</v>
      </c>
      <c r="E157" s="163" t="s">
        <v>1458</v>
      </c>
      <c r="F157" s="164" t="s">
        <v>1459</v>
      </c>
      <c r="G157" s="165" t="s">
        <v>176</v>
      </c>
      <c r="H157" s="166">
        <v>0.1</v>
      </c>
      <c r="I157" s="167"/>
      <c r="J157" s="168">
        <f t="shared" si="10"/>
        <v>0</v>
      </c>
      <c r="K157" s="169"/>
      <c r="L157" s="170"/>
      <c r="M157" s="171" t="s">
        <v>1</v>
      </c>
      <c r="N157" s="172" t="s">
        <v>40</v>
      </c>
      <c r="O157" s="58"/>
      <c r="P157" s="158">
        <f t="shared" si="11"/>
        <v>0</v>
      </c>
      <c r="Q157" s="158">
        <v>1</v>
      </c>
      <c r="R157" s="158">
        <f t="shared" si="12"/>
        <v>0.1</v>
      </c>
      <c r="S157" s="158">
        <v>0</v>
      </c>
      <c r="T157" s="159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649</v>
      </c>
      <c r="AT157" s="160" t="s">
        <v>193</v>
      </c>
      <c r="AU157" s="160" t="s">
        <v>166</v>
      </c>
      <c r="AY157" s="14" t="s">
        <v>158</v>
      </c>
      <c r="BE157" s="161">
        <f t="shared" si="14"/>
        <v>0</v>
      </c>
      <c r="BF157" s="161">
        <f t="shared" si="15"/>
        <v>0</v>
      </c>
      <c r="BG157" s="161">
        <f t="shared" si="16"/>
        <v>0</v>
      </c>
      <c r="BH157" s="161">
        <f t="shared" si="17"/>
        <v>0</v>
      </c>
      <c r="BI157" s="161">
        <f t="shared" si="18"/>
        <v>0</v>
      </c>
      <c r="BJ157" s="14" t="s">
        <v>166</v>
      </c>
      <c r="BK157" s="161">
        <f t="shared" si="19"/>
        <v>0</v>
      </c>
      <c r="BL157" s="14" t="s">
        <v>289</v>
      </c>
      <c r="BM157" s="160" t="s">
        <v>293</v>
      </c>
    </row>
    <row r="158" spans="1:65" s="2" customFormat="1" ht="16.5" customHeight="1">
      <c r="A158" s="29"/>
      <c r="B158" s="147"/>
      <c r="C158" s="162" t="s">
        <v>236</v>
      </c>
      <c r="D158" s="162" t="s">
        <v>193</v>
      </c>
      <c r="E158" s="163" t="s">
        <v>1460</v>
      </c>
      <c r="F158" s="164" t="s">
        <v>1461</v>
      </c>
      <c r="G158" s="165" t="s">
        <v>288</v>
      </c>
      <c r="H158" s="166">
        <v>4</v>
      </c>
      <c r="I158" s="167"/>
      <c r="J158" s="168">
        <f t="shared" si="10"/>
        <v>0</v>
      </c>
      <c r="K158" s="169"/>
      <c r="L158" s="170"/>
      <c r="M158" s="171" t="s">
        <v>1</v>
      </c>
      <c r="N158" s="172" t="s">
        <v>40</v>
      </c>
      <c r="O158" s="58"/>
      <c r="P158" s="158">
        <f t="shared" si="11"/>
        <v>0</v>
      </c>
      <c r="Q158" s="158">
        <v>0</v>
      </c>
      <c r="R158" s="158">
        <f t="shared" si="12"/>
        <v>0</v>
      </c>
      <c r="S158" s="158">
        <v>0</v>
      </c>
      <c r="T158" s="159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649</v>
      </c>
      <c r="AT158" s="160" t="s">
        <v>193</v>
      </c>
      <c r="AU158" s="160" t="s">
        <v>166</v>
      </c>
      <c r="AY158" s="14" t="s">
        <v>158</v>
      </c>
      <c r="BE158" s="161">
        <f t="shared" si="14"/>
        <v>0</v>
      </c>
      <c r="BF158" s="161">
        <f t="shared" si="15"/>
        <v>0</v>
      </c>
      <c r="BG158" s="161">
        <f t="shared" si="16"/>
        <v>0</v>
      </c>
      <c r="BH158" s="161">
        <f t="shared" si="17"/>
        <v>0</v>
      </c>
      <c r="BI158" s="161">
        <f t="shared" si="18"/>
        <v>0</v>
      </c>
      <c r="BJ158" s="14" t="s">
        <v>166</v>
      </c>
      <c r="BK158" s="161">
        <f t="shared" si="19"/>
        <v>0</v>
      </c>
      <c r="BL158" s="14" t="s">
        <v>289</v>
      </c>
      <c r="BM158" s="160" t="s">
        <v>297</v>
      </c>
    </row>
    <row r="159" spans="1:65" s="2" customFormat="1" ht="24.2" customHeight="1">
      <c r="A159" s="29"/>
      <c r="B159" s="147"/>
      <c r="C159" s="162" t="s">
        <v>298</v>
      </c>
      <c r="D159" s="162" t="s">
        <v>193</v>
      </c>
      <c r="E159" s="163" t="s">
        <v>1462</v>
      </c>
      <c r="F159" s="164" t="s">
        <v>1463</v>
      </c>
      <c r="G159" s="165" t="s">
        <v>182</v>
      </c>
      <c r="H159" s="166">
        <v>0.28000000000000003</v>
      </c>
      <c r="I159" s="167"/>
      <c r="J159" s="168">
        <f t="shared" si="10"/>
        <v>0</v>
      </c>
      <c r="K159" s="169"/>
      <c r="L159" s="170"/>
      <c r="M159" s="171" t="s">
        <v>1</v>
      </c>
      <c r="N159" s="172" t="s">
        <v>40</v>
      </c>
      <c r="O159" s="58"/>
      <c r="P159" s="158">
        <f t="shared" si="11"/>
        <v>0</v>
      </c>
      <c r="Q159" s="158">
        <v>2.3543571428571402</v>
      </c>
      <c r="R159" s="158">
        <f t="shared" si="12"/>
        <v>0.65921999999999925</v>
      </c>
      <c r="S159" s="158">
        <v>0</v>
      </c>
      <c r="T159" s="159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649</v>
      </c>
      <c r="AT159" s="160" t="s">
        <v>193</v>
      </c>
      <c r="AU159" s="160" t="s">
        <v>166</v>
      </c>
      <c r="AY159" s="14" t="s">
        <v>158</v>
      </c>
      <c r="BE159" s="161">
        <f t="shared" si="14"/>
        <v>0</v>
      </c>
      <c r="BF159" s="161">
        <f t="shared" si="15"/>
        <v>0</v>
      </c>
      <c r="BG159" s="161">
        <f t="shared" si="16"/>
        <v>0</v>
      </c>
      <c r="BH159" s="161">
        <f t="shared" si="17"/>
        <v>0</v>
      </c>
      <c r="BI159" s="161">
        <f t="shared" si="18"/>
        <v>0</v>
      </c>
      <c r="BJ159" s="14" t="s">
        <v>166</v>
      </c>
      <c r="BK159" s="161">
        <f t="shared" si="19"/>
        <v>0</v>
      </c>
      <c r="BL159" s="14" t="s">
        <v>289</v>
      </c>
      <c r="BM159" s="160" t="s">
        <v>301</v>
      </c>
    </row>
    <row r="160" spans="1:65" s="2" customFormat="1" ht="24.2" customHeight="1">
      <c r="A160" s="29"/>
      <c r="B160" s="147"/>
      <c r="C160" s="162" t="s">
        <v>239</v>
      </c>
      <c r="D160" s="162" t="s">
        <v>193</v>
      </c>
      <c r="E160" s="163" t="s">
        <v>1464</v>
      </c>
      <c r="F160" s="164" t="s">
        <v>1465</v>
      </c>
      <c r="G160" s="165" t="s">
        <v>171</v>
      </c>
      <c r="H160" s="166">
        <v>1.6</v>
      </c>
      <c r="I160" s="167"/>
      <c r="J160" s="168">
        <f t="shared" si="10"/>
        <v>0</v>
      </c>
      <c r="K160" s="169"/>
      <c r="L160" s="170"/>
      <c r="M160" s="171" t="s">
        <v>1</v>
      </c>
      <c r="N160" s="172" t="s">
        <v>40</v>
      </c>
      <c r="O160" s="58"/>
      <c r="P160" s="158">
        <f t="shared" si="11"/>
        <v>0</v>
      </c>
      <c r="Q160" s="158">
        <v>0.04</v>
      </c>
      <c r="R160" s="158">
        <f t="shared" si="12"/>
        <v>6.4000000000000001E-2</v>
      </c>
      <c r="S160" s="158">
        <v>0</v>
      </c>
      <c r="T160" s="159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649</v>
      </c>
      <c r="AT160" s="160" t="s">
        <v>193</v>
      </c>
      <c r="AU160" s="160" t="s">
        <v>166</v>
      </c>
      <c r="AY160" s="14" t="s">
        <v>158</v>
      </c>
      <c r="BE160" s="161">
        <f t="shared" si="14"/>
        <v>0</v>
      </c>
      <c r="BF160" s="161">
        <f t="shared" si="15"/>
        <v>0</v>
      </c>
      <c r="BG160" s="161">
        <f t="shared" si="16"/>
        <v>0</v>
      </c>
      <c r="BH160" s="161">
        <f t="shared" si="17"/>
        <v>0</v>
      </c>
      <c r="BI160" s="161">
        <f t="shared" si="18"/>
        <v>0</v>
      </c>
      <c r="BJ160" s="14" t="s">
        <v>166</v>
      </c>
      <c r="BK160" s="161">
        <f t="shared" si="19"/>
        <v>0</v>
      </c>
      <c r="BL160" s="14" t="s">
        <v>289</v>
      </c>
      <c r="BM160" s="160" t="s">
        <v>304</v>
      </c>
    </row>
    <row r="161" spans="1:65" s="2" customFormat="1" ht="24.2" customHeight="1">
      <c r="A161" s="29"/>
      <c r="B161" s="147"/>
      <c r="C161" s="148" t="s">
        <v>305</v>
      </c>
      <c r="D161" s="148" t="s">
        <v>161</v>
      </c>
      <c r="E161" s="149" t="s">
        <v>1466</v>
      </c>
      <c r="F161" s="150" t="s">
        <v>1467</v>
      </c>
      <c r="G161" s="151" t="s">
        <v>182</v>
      </c>
      <c r="H161" s="152">
        <v>2</v>
      </c>
      <c r="I161" s="153"/>
      <c r="J161" s="154">
        <f t="shared" si="10"/>
        <v>0</v>
      </c>
      <c r="K161" s="155"/>
      <c r="L161" s="30"/>
      <c r="M161" s="156" t="s">
        <v>1</v>
      </c>
      <c r="N161" s="157" t="s">
        <v>40</v>
      </c>
      <c r="O161" s="58"/>
      <c r="P161" s="158">
        <f t="shared" si="11"/>
        <v>0</v>
      </c>
      <c r="Q161" s="158">
        <v>0</v>
      </c>
      <c r="R161" s="158">
        <f t="shared" si="12"/>
        <v>0</v>
      </c>
      <c r="S161" s="158">
        <v>0</v>
      </c>
      <c r="T161" s="159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289</v>
      </c>
      <c r="AT161" s="160" t="s">
        <v>161</v>
      </c>
      <c r="AU161" s="160" t="s">
        <v>166</v>
      </c>
      <c r="AY161" s="14" t="s">
        <v>158</v>
      </c>
      <c r="BE161" s="161">
        <f t="shared" si="14"/>
        <v>0</v>
      </c>
      <c r="BF161" s="161">
        <f t="shared" si="15"/>
        <v>0</v>
      </c>
      <c r="BG161" s="161">
        <f t="shared" si="16"/>
        <v>0</v>
      </c>
      <c r="BH161" s="161">
        <f t="shared" si="17"/>
        <v>0</v>
      </c>
      <c r="BI161" s="161">
        <f t="shared" si="18"/>
        <v>0</v>
      </c>
      <c r="BJ161" s="14" t="s">
        <v>166</v>
      </c>
      <c r="BK161" s="161">
        <f t="shared" si="19"/>
        <v>0</v>
      </c>
      <c r="BL161" s="14" t="s">
        <v>289</v>
      </c>
      <c r="BM161" s="160" t="s">
        <v>308</v>
      </c>
    </row>
    <row r="162" spans="1:65" s="2" customFormat="1" ht="24.2" customHeight="1">
      <c r="A162" s="29"/>
      <c r="B162" s="147"/>
      <c r="C162" s="148" t="s">
        <v>243</v>
      </c>
      <c r="D162" s="148" t="s">
        <v>161</v>
      </c>
      <c r="E162" s="149" t="s">
        <v>1159</v>
      </c>
      <c r="F162" s="150" t="s">
        <v>1160</v>
      </c>
      <c r="G162" s="151" t="s">
        <v>288</v>
      </c>
      <c r="H162" s="152">
        <v>25</v>
      </c>
      <c r="I162" s="153"/>
      <c r="J162" s="154">
        <f t="shared" si="10"/>
        <v>0</v>
      </c>
      <c r="K162" s="155"/>
      <c r="L162" s="30"/>
      <c r="M162" s="156" t="s">
        <v>1</v>
      </c>
      <c r="N162" s="157" t="s">
        <v>40</v>
      </c>
      <c r="O162" s="58"/>
      <c r="P162" s="158">
        <f t="shared" si="11"/>
        <v>0</v>
      </c>
      <c r="Q162" s="158">
        <v>0</v>
      </c>
      <c r="R162" s="158">
        <f t="shared" si="12"/>
        <v>0</v>
      </c>
      <c r="S162" s="158">
        <v>0</v>
      </c>
      <c r="T162" s="159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289</v>
      </c>
      <c r="AT162" s="160" t="s">
        <v>161</v>
      </c>
      <c r="AU162" s="160" t="s">
        <v>166</v>
      </c>
      <c r="AY162" s="14" t="s">
        <v>158</v>
      </c>
      <c r="BE162" s="161">
        <f t="shared" si="14"/>
        <v>0</v>
      </c>
      <c r="BF162" s="161">
        <f t="shared" si="15"/>
        <v>0</v>
      </c>
      <c r="BG162" s="161">
        <f t="shared" si="16"/>
        <v>0</v>
      </c>
      <c r="BH162" s="161">
        <f t="shared" si="17"/>
        <v>0</v>
      </c>
      <c r="BI162" s="161">
        <f t="shared" si="18"/>
        <v>0</v>
      </c>
      <c r="BJ162" s="14" t="s">
        <v>166</v>
      </c>
      <c r="BK162" s="161">
        <f t="shared" si="19"/>
        <v>0</v>
      </c>
      <c r="BL162" s="14" t="s">
        <v>289</v>
      </c>
      <c r="BM162" s="160" t="s">
        <v>311</v>
      </c>
    </row>
    <row r="163" spans="1:65" s="2" customFormat="1" ht="33" customHeight="1">
      <c r="A163" s="29"/>
      <c r="B163" s="147"/>
      <c r="C163" s="148" t="s">
        <v>312</v>
      </c>
      <c r="D163" s="148" t="s">
        <v>161</v>
      </c>
      <c r="E163" s="149" t="s">
        <v>1161</v>
      </c>
      <c r="F163" s="150" t="s">
        <v>1162</v>
      </c>
      <c r="G163" s="151" t="s">
        <v>288</v>
      </c>
      <c r="H163" s="152">
        <v>25</v>
      </c>
      <c r="I163" s="153"/>
      <c r="J163" s="154">
        <f t="shared" si="10"/>
        <v>0</v>
      </c>
      <c r="K163" s="155"/>
      <c r="L163" s="30"/>
      <c r="M163" s="156" t="s">
        <v>1</v>
      </c>
      <c r="N163" s="157" t="s">
        <v>40</v>
      </c>
      <c r="O163" s="58"/>
      <c r="P163" s="158">
        <f t="shared" si="11"/>
        <v>0</v>
      </c>
      <c r="Q163" s="158">
        <v>0</v>
      </c>
      <c r="R163" s="158">
        <f t="shared" si="12"/>
        <v>0</v>
      </c>
      <c r="S163" s="158">
        <v>0</v>
      </c>
      <c r="T163" s="159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289</v>
      </c>
      <c r="AT163" s="160" t="s">
        <v>161</v>
      </c>
      <c r="AU163" s="160" t="s">
        <v>166</v>
      </c>
      <c r="AY163" s="14" t="s">
        <v>158</v>
      </c>
      <c r="BE163" s="161">
        <f t="shared" si="14"/>
        <v>0</v>
      </c>
      <c r="BF163" s="161">
        <f t="shared" si="15"/>
        <v>0</v>
      </c>
      <c r="BG163" s="161">
        <f t="shared" si="16"/>
        <v>0</v>
      </c>
      <c r="BH163" s="161">
        <f t="shared" si="17"/>
        <v>0</v>
      </c>
      <c r="BI163" s="161">
        <f t="shared" si="18"/>
        <v>0</v>
      </c>
      <c r="BJ163" s="14" t="s">
        <v>166</v>
      </c>
      <c r="BK163" s="161">
        <f t="shared" si="19"/>
        <v>0</v>
      </c>
      <c r="BL163" s="14" t="s">
        <v>289</v>
      </c>
      <c r="BM163" s="160" t="s">
        <v>315</v>
      </c>
    </row>
    <row r="164" spans="1:65" s="2" customFormat="1" ht="24.2" customHeight="1">
      <c r="A164" s="29"/>
      <c r="B164" s="147"/>
      <c r="C164" s="148" t="s">
        <v>246</v>
      </c>
      <c r="D164" s="148" t="s">
        <v>161</v>
      </c>
      <c r="E164" s="149" t="s">
        <v>1468</v>
      </c>
      <c r="F164" s="150" t="s">
        <v>1469</v>
      </c>
      <c r="G164" s="151" t="s">
        <v>182</v>
      </c>
      <c r="H164" s="152">
        <v>1</v>
      </c>
      <c r="I164" s="153"/>
      <c r="J164" s="154">
        <f t="shared" si="10"/>
        <v>0</v>
      </c>
      <c r="K164" s="155"/>
      <c r="L164" s="30"/>
      <c r="M164" s="156" t="s">
        <v>1</v>
      </c>
      <c r="N164" s="157" t="s">
        <v>40</v>
      </c>
      <c r="O164" s="58"/>
      <c r="P164" s="158">
        <f t="shared" si="11"/>
        <v>0</v>
      </c>
      <c r="Q164" s="158">
        <v>0</v>
      </c>
      <c r="R164" s="158">
        <f t="shared" si="12"/>
        <v>0</v>
      </c>
      <c r="S164" s="158">
        <v>0</v>
      </c>
      <c r="T164" s="159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289</v>
      </c>
      <c r="AT164" s="160" t="s">
        <v>161</v>
      </c>
      <c r="AU164" s="160" t="s">
        <v>166</v>
      </c>
      <c r="AY164" s="14" t="s">
        <v>158</v>
      </c>
      <c r="BE164" s="161">
        <f t="shared" si="14"/>
        <v>0</v>
      </c>
      <c r="BF164" s="161">
        <f t="shared" si="15"/>
        <v>0</v>
      </c>
      <c r="BG164" s="161">
        <f t="shared" si="16"/>
        <v>0</v>
      </c>
      <c r="BH164" s="161">
        <f t="shared" si="17"/>
        <v>0</v>
      </c>
      <c r="BI164" s="161">
        <f t="shared" si="18"/>
        <v>0</v>
      </c>
      <c r="BJ164" s="14" t="s">
        <v>166</v>
      </c>
      <c r="BK164" s="161">
        <f t="shared" si="19"/>
        <v>0</v>
      </c>
      <c r="BL164" s="14" t="s">
        <v>289</v>
      </c>
      <c r="BM164" s="160" t="s">
        <v>318</v>
      </c>
    </row>
    <row r="165" spans="1:65" s="12" customFormat="1" ht="25.9" customHeight="1">
      <c r="B165" s="134"/>
      <c r="D165" s="135" t="s">
        <v>73</v>
      </c>
      <c r="E165" s="136" t="s">
        <v>1093</v>
      </c>
      <c r="F165" s="136" t="s">
        <v>1094</v>
      </c>
      <c r="I165" s="137"/>
      <c r="J165" s="138">
        <f>BK165</f>
        <v>0</v>
      </c>
      <c r="L165" s="134"/>
      <c r="M165" s="139"/>
      <c r="N165" s="140"/>
      <c r="O165" s="140"/>
      <c r="P165" s="141">
        <f>P166</f>
        <v>0</v>
      </c>
      <c r="Q165" s="140"/>
      <c r="R165" s="141">
        <f>R166</f>
        <v>0</v>
      </c>
      <c r="S165" s="140"/>
      <c r="T165" s="142">
        <f>T166</f>
        <v>0</v>
      </c>
      <c r="AR165" s="135" t="s">
        <v>165</v>
      </c>
      <c r="AT165" s="143" t="s">
        <v>73</v>
      </c>
      <c r="AU165" s="143" t="s">
        <v>74</v>
      </c>
      <c r="AY165" s="135" t="s">
        <v>158</v>
      </c>
      <c r="BK165" s="144">
        <f>BK166</f>
        <v>0</v>
      </c>
    </row>
    <row r="166" spans="1:65" s="2" customFormat="1" ht="16.5" customHeight="1">
      <c r="A166" s="29"/>
      <c r="B166" s="147"/>
      <c r="C166" s="148" t="s">
        <v>319</v>
      </c>
      <c r="D166" s="148" t="s">
        <v>161</v>
      </c>
      <c r="E166" s="149" t="s">
        <v>1099</v>
      </c>
      <c r="F166" s="150" t="s">
        <v>1470</v>
      </c>
      <c r="G166" s="151" t="s">
        <v>1097</v>
      </c>
      <c r="H166" s="152">
        <v>1</v>
      </c>
      <c r="I166" s="153"/>
      <c r="J166" s="154">
        <f>ROUND(I166*H166,2)</f>
        <v>0</v>
      </c>
      <c r="K166" s="155"/>
      <c r="L166" s="30"/>
      <c r="M166" s="156" t="s">
        <v>1</v>
      </c>
      <c r="N166" s="157" t="s">
        <v>40</v>
      </c>
      <c r="O166" s="58"/>
      <c r="P166" s="158">
        <f>O166*H166</f>
        <v>0</v>
      </c>
      <c r="Q166" s="158">
        <v>0</v>
      </c>
      <c r="R166" s="158">
        <f>Q166*H166</f>
        <v>0</v>
      </c>
      <c r="S166" s="158">
        <v>0</v>
      </c>
      <c r="T166" s="159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1098</v>
      </c>
      <c r="AT166" s="160" t="s">
        <v>161</v>
      </c>
      <c r="AU166" s="160" t="s">
        <v>82</v>
      </c>
      <c r="AY166" s="14" t="s">
        <v>158</v>
      </c>
      <c r="BE166" s="161">
        <f>IF(N166="základná",J166,0)</f>
        <v>0</v>
      </c>
      <c r="BF166" s="161">
        <f>IF(N166="znížená",J166,0)</f>
        <v>0</v>
      </c>
      <c r="BG166" s="161">
        <f>IF(N166="zákl. prenesená",J166,0)</f>
        <v>0</v>
      </c>
      <c r="BH166" s="161">
        <f>IF(N166="zníž. prenesená",J166,0)</f>
        <v>0</v>
      </c>
      <c r="BI166" s="161">
        <f>IF(N166="nulová",J166,0)</f>
        <v>0</v>
      </c>
      <c r="BJ166" s="14" t="s">
        <v>166</v>
      </c>
      <c r="BK166" s="161">
        <f>ROUND(I166*H166,2)</f>
        <v>0</v>
      </c>
      <c r="BL166" s="14" t="s">
        <v>1098</v>
      </c>
      <c r="BM166" s="160" t="s">
        <v>322</v>
      </c>
    </row>
    <row r="167" spans="1:65" s="12" customFormat="1" ht="25.9" customHeight="1">
      <c r="B167" s="134"/>
      <c r="D167" s="135" t="s">
        <v>73</v>
      </c>
      <c r="E167" s="136" t="s">
        <v>1101</v>
      </c>
      <c r="F167" s="136" t="s">
        <v>1471</v>
      </c>
      <c r="I167" s="137"/>
      <c r="J167" s="138">
        <f>BK167</f>
        <v>0</v>
      </c>
      <c r="L167" s="134"/>
      <c r="M167" s="139"/>
      <c r="N167" s="140"/>
      <c r="O167" s="140"/>
      <c r="P167" s="141">
        <f>SUM(P168:P171)</f>
        <v>0</v>
      </c>
      <c r="Q167" s="140"/>
      <c r="R167" s="141">
        <f>SUM(R168:R171)</f>
        <v>0</v>
      </c>
      <c r="S167" s="140"/>
      <c r="T167" s="142">
        <f>SUM(T168:T171)</f>
        <v>0</v>
      </c>
      <c r="AR167" s="135" t="s">
        <v>165</v>
      </c>
      <c r="AT167" s="143" t="s">
        <v>73</v>
      </c>
      <c r="AU167" s="143" t="s">
        <v>74</v>
      </c>
      <c r="AY167" s="135" t="s">
        <v>158</v>
      </c>
      <c r="BK167" s="144">
        <f>SUM(BK168:BK171)</f>
        <v>0</v>
      </c>
    </row>
    <row r="168" spans="1:65" s="2" customFormat="1" ht="16.5" customHeight="1">
      <c r="A168" s="29"/>
      <c r="B168" s="147"/>
      <c r="C168" s="148" t="s">
        <v>250</v>
      </c>
      <c r="D168" s="148" t="s">
        <v>161</v>
      </c>
      <c r="E168" s="149" t="s">
        <v>1472</v>
      </c>
      <c r="F168" s="150" t="s">
        <v>1473</v>
      </c>
      <c r="G168" s="151" t="s">
        <v>481</v>
      </c>
      <c r="H168" s="152">
        <v>2</v>
      </c>
      <c r="I168" s="153"/>
      <c r="J168" s="154">
        <f>ROUND(I168*H168,2)</f>
        <v>0</v>
      </c>
      <c r="K168" s="155"/>
      <c r="L168" s="30"/>
      <c r="M168" s="156" t="s">
        <v>1</v>
      </c>
      <c r="N168" s="157" t="s">
        <v>40</v>
      </c>
      <c r="O168" s="58"/>
      <c r="P168" s="158">
        <f>O168*H168</f>
        <v>0</v>
      </c>
      <c r="Q168" s="158">
        <v>0</v>
      </c>
      <c r="R168" s="158">
        <f>Q168*H168</f>
        <v>0</v>
      </c>
      <c r="S168" s="158">
        <v>0</v>
      </c>
      <c r="T168" s="159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0" t="s">
        <v>1098</v>
      </c>
      <c r="AT168" s="160" t="s">
        <v>161</v>
      </c>
      <c r="AU168" s="160" t="s">
        <v>82</v>
      </c>
      <c r="AY168" s="14" t="s">
        <v>158</v>
      </c>
      <c r="BE168" s="161">
        <f>IF(N168="základná",J168,0)</f>
        <v>0</v>
      </c>
      <c r="BF168" s="161">
        <f>IF(N168="znížená",J168,0)</f>
        <v>0</v>
      </c>
      <c r="BG168" s="161">
        <f>IF(N168="zákl. prenesená",J168,0)</f>
        <v>0</v>
      </c>
      <c r="BH168" s="161">
        <f>IF(N168="zníž. prenesená",J168,0)</f>
        <v>0</v>
      </c>
      <c r="BI168" s="161">
        <f>IF(N168="nulová",J168,0)</f>
        <v>0</v>
      </c>
      <c r="BJ168" s="14" t="s">
        <v>166</v>
      </c>
      <c r="BK168" s="161">
        <f>ROUND(I168*H168,2)</f>
        <v>0</v>
      </c>
      <c r="BL168" s="14" t="s">
        <v>1098</v>
      </c>
      <c r="BM168" s="160" t="s">
        <v>325</v>
      </c>
    </row>
    <row r="169" spans="1:65" s="2" customFormat="1" ht="16.5" customHeight="1">
      <c r="A169" s="29"/>
      <c r="B169" s="147"/>
      <c r="C169" s="148" t="s">
        <v>326</v>
      </c>
      <c r="D169" s="148" t="s">
        <v>161</v>
      </c>
      <c r="E169" s="149" t="s">
        <v>1474</v>
      </c>
      <c r="F169" s="150" t="s">
        <v>1475</v>
      </c>
      <c r="G169" s="151" t="s">
        <v>481</v>
      </c>
      <c r="H169" s="152">
        <v>2</v>
      </c>
      <c r="I169" s="153"/>
      <c r="J169" s="154">
        <f>ROUND(I169*H169,2)</f>
        <v>0</v>
      </c>
      <c r="K169" s="155"/>
      <c r="L169" s="30"/>
      <c r="M169" s="156" t="s">
        <v>1</v>
      </c>
      <c r="N169" s="157" t="s">
        <v>40</v>
      </c>
      <c r="O169" s="58"/>
      <c r="P169" s="158">
        <f>O169*H169</f>
        <v>0</v>
      </c>
      <c r="Q169" s="158">
        <v>0</v>
      </c>
      <c r="R169" s="158">
        <f>Q169*H169</f>
        <v>0</v>
      </c>
      <c r="S169" s="158">
        <v>0</v>
      </c>
      <c r="T169" s="159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0" t="s">
        <v>1098</v>
      </c>
      <c r="AT169" s="160" t="s">
        <v>161</v>
      </c>
      <c r="AU169" s="160" t="s">
        <v>82</v>
      </c>
      <c r="AY169" s="14" t="s">
        <v>158</v>
      </c>
      <c r="BE169" s="161">
        <f>IF(N169="základná",J169,0)</f>
        <v>0</v>
      </c>
      <c r="BF169" s="161">
        <f>IF(N169="znížená",J169,0)</f>
        <v>0</v>
      </c>
      <c r="BG169" s="161">
        <f>IF(N169="zákl. prenesená",J169,0)</f>
        <v>0</v>
      </c>
      <c r="BH169" s="161">
        <f>IF(N169="zníž. prenesená",J169,0)</f>
        <v>0</v>
      </c>
      <c r="BI169" s="161">
        <f>IF(N169="nulová",J169,0)</f>
        <v>0</v>
      </c>
      <c r="BJ169" s="14" t="s">
        <v>166</v>
      </c>
      <c r="BK169" s="161">
        <f>ROUND(I169*H169,2)</f>
        <v>0</v>
      </c>
      <c r="BL169" s="14" t="s">
        <v>1098</v>
      </c>
      <c r="BM169" s="160" t="s">
        <v>329</v>
      </c>
    </row>
    <row r="170" spans="1:65" s="2" customFormat="1" ht="16.5" customHeight="1">
      <c r="A170" s="29"/>
      <c r="B170" s="147"/>
      <c r="C170" s="148" t="s">
        <v>253</v>
      </c>
      <c r="D170" s="148" t="s">
        <v>161</v>
      </c>
      <c r="E170" s="149" t="s">
        <v>1476</v>
      </c>
      <c r="F170" s="150" t="s">
        <v>1477</v>
      </c>
      <c r="G170" s="151" t="s">
        <v>1097</v>
      </c>
      <c r="H170" s="152">
        <v>1</v>
      </c>
      <c r="I170" s="153"/>
      <c r="J170" s="154">
        <f>ROUND(I170*H170,2)</f>
        <v>0</v>
      </c>
      <c r="K170" s="155"/>
      <c r="L170" s="30"/>
      <c r="M170" s="156" t="s">
        <v>1</v>
      </c>
      <c r="N170" s="157" t="s">
        <v>40</v>
      </c>
      <c r="O170" s="58"/>
      <c r="P170" s="158">
        <f>O170*H170</f>
        <v>0</v>
      </c>
      <c r="Q170" s="158">
        <v>0</v>
      </c>
      <c r="R170" s="158">
        <f>Q170*H170</f>
        <v>0</v>
      </c>
      <c r="S170" s="158">
        <v>0</v>
      </c>
      <c r="T170" s="159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0" t="s">
        <v>1098</v>
      </c>
      <c r="AT170" s="160" t="s">
        <v>161</v>
      </c>
      <c r="AU170" s="160" t="s">
        <v>82</v>
      </c>
      <c r="AY170" s="14" t="s">
        <v>158</v>
      </c>
      <c r="BE170" s="161">
        <f>IF(N170="základná",J170,0)</f>
        <v>0</v>
      </c>
      <c r="BF170" s="161">
        <f>IF(N170="znížená",J170,0)</f>
        <v>0</v>
      </c>
      <c r="BG170" s="161">
        <f>IF(N170="zákl. prenesená",J170,0)</f>
        <v>0</v>
      </c>
      <c r="BH170" s="161">
        <f>IF(N170="zníž. prenesená",J170,0)</f>
        <v>0</v>
      </c>
      <c r="BI170" s="161">
        <f>IF(N170="nulová",J170,0)</f>
        <v>0</v>
      </c>
      <c r="BJ170" s="14" t="s">
        <v>166</v>
      </c>
      <c r="BK170" s="161">
        <f>ROUND(I170*H170,2)</f>
        <v>0</v>
      </c>
      <c r="BL170" s="14" t="s">
        <v>1098</v>
      </c>
      <c r="BM170" s="160" t="s">
        <v>332</v>
      </c>
    </row>
    <row r="171" spans="1:65" s="2" customFormat="1" ht="16.5" customHeight="1">
      <c r="A171" s="29"/>
      <c r="B171" s="147"/>
      <c r="C171" s="148" t="s">
        <v>333</v>
      </c>
      <c r="D171" s="148" t="s">
        <v>161</v>
      </c>
      <c r="E171" s="149" t="s">
        <v>1478</v>
      </c>
      <c r="F171" s="150" t="s">
        <v>1479</v>
      </c>
      <c r="G171" s="151" t="s">
        <v>481</v>
      </c>
      <c r="H171" s="152">
        <v>4</v>
      </c>
      <c r="I171" s="153"/>
      <c r="J171" s="154">
        <f>ROUND(I171*H171,2)</f>
        <v>0</v>
      </c>
      <c r="K171" s="155"/>
      <c r="L171" s="30"/>
      <c r="M171" s="173" t="s">
        <v>1</v>
      </c>
      <c r="N171" s="174" t="s">
        <v>40</v>
      </c>
      <c r="O171" s="175"/>
      <c r="P171" s="176">
        <f>O171*H171</f>
        <v>0</v>
      </c>
      <c r="Q171" s="176">
        <v>0</v>
      </c>
      <c r="R171" s="176">
        <f>Q171*H171</f>
        <v>0</v>
      </c>
      <c r="S171" s="176">
        <v>0</v>
      </c>
      <c r="T171" s="177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0" t="s">
        <v>1098</v>
      </c>
      <c r="AT171" s="160" t="s">
        <v>161</v>
      </c>
      <c r="AU171" s="160" t="s">
        <v>82</v>
      </c>
      <c r="AY171" s="14" t="s">
        <v>158</v>
      </c>
      <c r="BE171" s="161">
        <f>IF(N171="základná",J171,0)</f>
        <v>0</v>
      </c>
      <c r="BF171" s="161">
        <f>IF(N171="znížená",J171,0)</f>
        <v>0</v>
      </c>
      <c r="BG171" s="161">
        <f>IF(N171="zákl. prenesená",J171,0)</f>
        <v>0</v>
      </c>
      <c r="BH171" s="161">
        <f>IF(N171="zníž. prenesená",J171,0)</f>
        <v>0</v>
      </c>
      <c r="BI171" s="161">
        <f>IF(N171="nulová",J171,0)</f>
        <v>0</v>
      </c>
      <c r="BJ171" s="14" t="s">
        <v>166</v>
      </c>
      <c r="BK171" s="161">
        <f>ROUND(I171*H171,2)</f>
        <v>0</v>
      </c>
      <c r="BL171" s="14" t="s">
        <v>1098</v>
      </c>
      <c r="BM171" s="160" t="s">
        <v>336</v>
      </c>
    </row>
    <row r="172" spans="1:65" s="2" customFormat="1" ht="6.95" customHeight="1">
      <c r="A172" s="29"/>
      <c r="B172" s="47"/>
      <c r="C172" s="48"/>
      <c r="D172" s="48"/>
      <c r="E172" s="48"/>
      <c r="F172" s="48"/>
      <c r="G172" s="48"/>
      <c r="H172" s="48"/>
      <c r="I172" s="48"/>
      <c r="J172" s="48"/>
      <c r="K172" s="48"/>
      <c r="L172" s="30"/>
      <c r="M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</row>
  </sheetData>
  <autoFilter ref="C120:K171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54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4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4" t="s">
        <v>105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115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3" t="str">
        <f>'Rekapitulácia stavby'!K6</f>
        <v>Rekonštrukcia objektu Biovetská 36, Nitra - 1.etapa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116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7" t="s">
        <v>1480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14. 12. 2022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3"/>
      <c r="G18" s="213"/>
      <c r="H18" s="213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ROUND(J121,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ROUND((SUM(BE121:BE153)),  2)</f>
        <v>0</v>
      </c>
      <c r="G33" s="100"/>
      <c r="H33" s="100"/>
      <c r="I33" s="101">
        <v>0.2</v>
      </c>
      <c r="J33" s="99">
        <f>ROUND(((SUM(BE121:BE153))*I33),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ROUND((SUM(BF121:BF153)),  2)</f>
        <v>0</v>
      </c>
      <c r="G34" s="100"/>
      <c r="H34" s="100"/>
      <c r="I34" s="101">
        <v>0.2</v>
      </c>
      <c r="J34" s="99">
        <f>ROUND(((SUM(BF121:BF153))*I34),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ROUND((SUM(BG121:BG153)),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ROUND((SUM(BH121:BH153)),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ROUND((SUM(BI121:BI153)),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118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Rekonštrukcia objektu Biovetská 36, Nitra - 1.etapa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116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7" t="str">
        <f>E9</f>
        <v>08 - Vonkajšie rozvody NN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Biovetská </v>
      </c>
      <c r="G89" s="29"/>
      <c r="H89" s="29"/>
      <c r="I89" s="24" t="s">
        <v>20</v>
      </c>
      <c r="J89" s="55" t="str">
        <f>IF(J12="","",J12)</f>
        <v>14. 12. 2022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SOAR - ING. BÁRTA JIŘÍ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SOAR - ING. BÁRTA JIŘÍ               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119</v>
      </c>
      <c r="D94" s="104"/>
      <c r="E94" s="104"/>
      <c r="F94" s="104"/>
      <c r="G94" s="104"/>
      <c r="H94" s="104"/>
      <c r="I94" s="104"/>
      <c r="J94" s="113" t="s">
        <v>120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121</v>
      </c>
      <c r="D96" s="29"/>
      <c r="E96" s="29"/>
      <c r="F96" s="29"/>
      <c r="G96" s="29"/>
      <c r="H96" s="29"/>
      <c r="I96" s="29"/>
      <c r="J96" s="71">
        <f>J121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122</v>
      </c>
    </row>
    <row r="97" spans="1:31" s="9" customFormat="1" ht="24.95" hidden="1" customHeight="1">
      <c r="B97" s="115"/>
      <c r="D97" s="116" t="s">
        <v>948</v>
      </c>
      <c r="E97" s="117"/>
      <c r="F97" s="117"/>
      <c r="G97" s="117"/>
      <c r="H97" s="117"/>
      <c r="I97" s="117"/>
      <c r="J97" s="118">
        <f>J122</f>
        <v>0</v>
      </c>
      <c r="L97" s="115"/>
    </row>
    <row r="98" spans="1:31" s="10" customFormat="1" ht="19.899999999999999" hidden="1" customHeight="1">
      <c r="B98" s="119"/>
      <c r="D98" s="120" t="s">
        <v>949</v>
      </c>
      <c r="E98" s="121"/>
      <c r="F98" s="121"/>
      <c r="G98" s="121"/>
      <c r="H98" s="121"/>
      <c r="I98" s="121"/>
      <c r="J98" s="122">
        <f>J123</f>
        <v>0</v>
      </c>
      <c r="L98" s="119"/>
    </row>
    <row r="99" spans="1:31" s="10" customFormat="1" ht="19.899999999999999" hidden="1" customHeight="1">
      <c r="B99" s="119"/>
      <c r="D99" s="120" t="s">
        <v>1392</v>
      </c>
      <c r="E99" s="121"/>
      <c r="F99" s="121"/>
      <c r="G99" s="121"/>
      <c r="H99" s="121"/>
      <c r="I99" s="121"/>
      <c r="J99" s="122">
        <f>J143</f>
        <v>0</v>
      </c>
      <c r="L99" s="119"/>
    </row>
    <row r="100" spans="1:31" s="9" customFormat="1" ht="24.95" hidden="1" customHeight="1">
      <c r="B100" s="115"/>
      <c r="D100" s="116" t="s">
        <v>951</v>
      </c>
      <c r="E100" s="117"/>
      <c r="F100" s="117"/>
      <c r="G100" s="117"/>
      <c r="H100" s="117"/>
      <c r="I100" s="117"/>
      <c r="J100" s="118">
        <f>J147</f>
        <v>0</v>
      </c>
      <c r="L100" s="115"/>
    </row>
    <row r="101" spans="1:31" s="9" customFormat="1" ht="24.95" hidden="1" customHeight="1">
      <c r="B101" s="115"/>
      <c r="D101" s="116" t="s">
        <v>1393</v>
      </c>
      <c r="E101" s="117"/>
      <c r="F101" s="117"/>
      <c r="G101" s="117"/>
      <c r="H101" s="117"/>
      <c r="I101" s="117"/>
      <c r="J101" s="118">
        <f>J149</f>
        <v>0</v>
      </c>
      <c r="L101" s="115"/>
    </row>
    <row r="102" spans="1:31" s="2" customFormat="1" ht="21.75" hidden="1" customHeight="1">
      <c r="A102" s="29"/>
      <c r="B102" s="30"/>
      <c r="C102" s="29"/>
      <c r="D102" s="29"/>
      <c r="E102" s="29"/>
      <c r="F102" s="29"/>
      <c r="G102" s="29"/>
      <c r="H102" s="29"/>
      <c r="I102" s="29"/>
      <c r="J102" s="29"/>
      <c r="K102" s="29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s="2" customFormat="1" ht="6.95" hidden="1" customHeight="1">
      <c r="A103" s="29"/>
      <c r="B103" s="47"/>
      <c r="C103" s="48"/>
      <c r="D103" s="48"/>
      <c r="E103" s="48"/>
      <c r="F103" s="48"/>
      <c r="G103" s="48"/>
      <c r="H103" s="48"/>
      <c r="I103" s="48"/>
      <c r="J103" s="48"/>
      <c r="K103" s="48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hidden="1"/>
    <row r="105" spans="1:31" hidden="1"/>
    <row r="106" spans="1:31" hidden="1"/>
    <row r="107" spans="1:31" s="2" customFormat="1" ht="6.95" customHeight="1">
      <c r="A107" s="29"/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24.95" customHeight="1">
      <c r="A108" s="29"/>
      <c r="B108" s="30"/>
      <c r="C108" s="18" t="s">
        <v>144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customHeight="1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2" customHeight="1">
      <c r="A110" s="29"/>
      <c r="B110" s="30"/>
      <c r="C110" s="24" t="s">
        <v>14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6.5" customHeight="1">
      <c r="A111" s="29"/>
      <c r="B111" s="30"/>
      <c r="C111" s="29"/>
      <c r="D111" s="29"/>
      <c r="E111" s="223" t="str">
        <f>E7</f>
        <v>Rekonštrukcia objektu Biovetská 36, Nitra - 1.etapa</v>
      </c>
      <c r="F111" s="224"/>
      <c r="G111" s="224"/>
      <c r="H111" s="224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116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6.5" customHeight="1">
      <c r="A113" s="29"/>
      <c r="B113" s="30"/>
      <c r="C113" s="29"/>
      <c r="D113" s="29"/>
      <c r="E113" s="207" t="str">
        <f>E9</f>
        <v>08 - Vonkajšie rozvody NN</v>
      </c>
      <c r="F113" s="222"/>
      <c r="G113" s="222"/>
      <c r="H113" s="222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>
      <c r="A115" s="29"/>
      <c r="B115" s="30"/>
      <c r="C115" s="24" t="s">
        <v>18</v>
      </c>
      <c r="D115" s="29"/>
      <c r="E115" s="29"/>
      <c r="F115" s="22" t="str">
        <f>F12</f>
        <v xml:space="preserve">Biovetská </v>
      </c>
      <c r="G115" s="29"/>
      <c r="H115" s="29"/>
      <c r="I115" s="24" t="s">
        <v>20</v>
      </c>
      <c r="J115" s="55" t="str">
        <f>IF(J12="","",J12)</f>
        <v>14. 12. 2022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25.7" customHeight="1">
      <c r="A117" s="29"/>
      <c r="B117" s="30"/>
      <c r="C117" s="24" t="s">
        <v>22</v>
      </c>
      <c r="D117" s="29"/>
      <c r="E117" s="29"/>
      <c r="F117" s="22" t="str">
        <f>E15</f>
        <v>Mesto Nitra</v>
      </c>
      <c r="G117" s="29"/>
      <c r="H117" s="29"/>
      <c r="I117" s="24" t="s">
        <v>28</v>
      </c>
      <c r="J117" s="27" t="str">
        <f>E21</f>
        <v xml:space="preserve">SOAR - ING. BÁRTA JIŘÍ 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25.7" customHeight="1">
      <c r="A118" s="29"/>
      <c r="B118" s="30"/>
      <c r="C118" s="24" t="s">
        <v>26</v>
      </c>
      <c r="D118" s="29"/>
      <c r="E118" s="29"/>
      <c r="F118" s="22" t="str">
        <f>IF(E18="","",E18)</f>
        <v>Vyplň údaj</v>
      </c>
      <c r="G118" s="29"/>
      <c r="H118" s="29"/>
      <c r="I118" s="24" t="s">
        <v>31</v>
      </c>
      <c r="J118" s="27" t="str">
        <f>E24</f>
        <v xml:space="preserve">SOAR - ING. BÁRTA JIŘÍ                  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0.3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11" customFormat="1" ht="29.25" customHeight="1">
      <c r="A120" s="123"/>
      <c r="B120" s="124"/>
      <c r="C120" s="125" t="s">
        <v>145</v>
      </c>
      <c r="D120" s="126" t="s">
        <v>59</v>
      </c>
      <c r="E120" s="126" t="s">
        <v>55</v>
      </c>
      <c r="F120" s="126" t="s">
        <v>56</v>
      </c>
      <c r="G120" s="126" t="s">
        <v>146</v>
      </c>
      <c r="H120" s="126" t="s">
        <v>147</v>
      </c>
      <c r="I120" s="126" t="s">
        <v>148</v>
      </c>
      <c r="J120" s="127" t="s">
        <v>120</v>
      </c>
      <c r="K120" s="128" t="s">
        <v>149</v>
      </c>
      <c r="L120" s="129"/>
      <c r="M120" s="62" t="s">
        <v>1</v>
      </c>
      <c r="N120" s="63" t="s">
        <v>38</v>
      </c>
      <c r="O120" s="63" t="s">
        <v>150</v>
      </c>
      <c r="P120" s="63" t="s">
        <v>151</v>
      </c>
      <c r="Q120" s="63" t="s">
        <v>152</v>
      </c>
      <c r="R120" s="63" t="s">
        <v>153</v>
      </c>
      <c r="S120" s="63" t="s">
        <v>154</v>
      </c>
      <c r="T120" s="64" t="s">
        <v>155</v>
      </c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</row>
    <row r="121" spans="1:65" s="2" customFormat="1" ht="22.9" customHeight="1">
      <c r="A121" s="29"/>
      <c r="B121" s="30"/>
      <c r="C121" s="69" t="s">
        <v>121</v>
      </c>
      <c r="D121" s="29"/>
      <c r="E121" s="29"/>
      <c r="F121" s="29"/>
      <c r="G121" s="29"/>
      <c r="H121" s="29"/>
      <c r="I121" s="29"/>
      <c r="J121" s="130">
        <f>BK121</f>
        <v>0</v>
      </c>
      <c r="K121" s="29"/>
      <c r="L121" s="30"/>
      <c r="M121" s="65"/>
      <c r="N121" s="56"/>
      <c r="O121" s="66"/>
      <c r="P121" s="131">
        <f>P122+P147+P149</f>
        <v>0</v>
      </c>
      <c r="Q121" s="66"/>
      <c r="R121" s="131">
        <f>R122+R147+R149</f>
        <v>6.744E-2</v>
      </c>
      <c r="S121" s="66"/>
      <c r="T121" s="132">
        <f>T122+T147+T149</f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T121" s="14" t="s">
        <v>73</v>
      </c>
      <c r="AU121" s="14" t="s">
        <v>122</v>
      </c>
      <c r="BK121" s="133">
        <f>BK122+BK147+BK149</f>
        <v>0</v>
      </c>
    </row>
    <row r="122" spans="1:65" s="12" customFormat="1" ht="25.9" customHeight="1">
      <c r="B122" s="134"/>
      <c r="D122" s="135" t="s">
        <v>73</v>
      </c>
      <c r="E122" s="136" t="s">
        <v>193</v>
      </c>
      <c r="F122" s="136" t="s">
        <v>953</v>
      </c>
      <c r="I122" s="137"/>
      <c r="J122" s="138">
        <f>BK122</f>
        <v>0</v>
      </c>
      <c r="L122" s="134"/>
      <c r="M122" s="139"/>
      <c r="N122" s="140"/>
      <c r="O122" s="140"/>
      <c r="P122" s="141">
        <f>P123+P143</f>
        <v>0</v>
      </c>
      <c r="Q122" s="140"/>
      <c r="R122" s="141">
        <f>R123+R143</f>
        <v>6.744E-2</v>
      </c>
      <c r="S122" s="140"/>
      <c r="T122" s="142">
        <f>T123+T143</f>
        <v>0</v>
      </c>
      <c r="AR122" s="135" t="s">
        <v>178</v>
      </c>
      <c r="AT122" s="143" t="s">
        <v>73</v>
      </c>
      <c r="AU122" s="143" t="s">
        <v>74</v>
      </c>
      <c r="AY122" s="135" t="s">
        <v>158</v>
      </c>
      <c r="BK122" s="144">
        <f>BK123+BK143</f>
        <v>0</v>
      </c>
    </row>
    <row r="123" spans="1:65" s="12" customFormat="1" ht="22.9" customHeight="1">
      <c r="B123" s="134"/>
      <c r="D123" s="135" t="s">
        <v>73</v>
      </c>
      <c r="E123" s="145" t="s">
        <v>954</v>
      </c>
      <c r="F123" s="145" t="s">
        <v>955</v>
      </c>
      <c r="I123" s="137"/>
      <c r="J123" s="146">
        <f>BK123</f>
        <v>0</v>
      </c>
      <c r="L123" s="134"/>
      <c r="M123" s="139"/>
      <c r="N123" s="140"/>
      <c r="O123" s="140"/>
      <c r="P123" s="141">
        <f>SUM(P124:P142)</f>
        <v>0</v>
      </c>
      <c r="Q123" s="140"/>
      <c r="R123" s="141">
        <f>SUM(R124:R142)</f>
        <v>6.744E-2</v>
      </c>
      <c r="S123" s="140"/>
      <c r="T123" s="142">
        <f>SUM(T124:T142)</f>
        <v>0</v>
      </c>
      <c r="AR123" s="135" t="s">
        <v>178</v>
      </c>
      <c r="AT123" s="143" t="s">
        <v>73</v>
      </c>
      <c r="AU123" s="143" t="s">
        <v>82</v>
      </c>
      <c r="AY123" s="135" t="s">
        <v>158</v>
      </c>
      <c r="BK123" s="144">
        <f>SUM(BK124:BK142)</f>
        <v>0</v>
      </c>
    </row>
    <row r="124" spans="1:65" s="2" customFormat="1" ht="24.2" customHeight="1">
      <c r="A124" s="29"/>
      <c r="B124" s="147"/>
      <c r="C124" s="148" t="s">
        <v>82</v>
      </c>
      <c r="D124" s="148" t="s">
        <v>161</v>
      </c>
      <c r="E124" s="149" t="s">
        <v>1394</v>
      </c>
      <c r="F124" s="150" t="s">
        <v>1395</v>
      </c>
      <c r="G124" s="151" t="s">
        <v>171</v>
      </c>
      <c r="H124" s="152">
        <v>4</v>
      </c>
      <c r="I124" s="153"/>
      <c r="J124" s="154">
        <f t="shared" ref="J124:J142" si="0">ROUND(I124*H124,2)</f>
        <v>0</v>
      </c>
      <c r="K124" s="155"/>
      <c r="L124" s="30"/>
      <c r="M124" s="156" t="s">
        <v>1</v>
      </c>
      <c r="N124" s="157" t="s">
        <v>40</v>
      </c>
      <c r="O124" s="58"/>
      <c r="P124" s="158">
        <f t="shared" ref="P124:P142" si="1">O124*H124</f>
        <v>0</v>
      </c>
      <c r="Q124" s="158">
        <v>0</v>
      </c>
      <c r="R124" s="158">
        <f t="shared" ref="R124:R142" si="2">Q124*H124</f>
        <v>0</v>
      </c>
      <c r="S124" s="158">
        <v>0</v>
      </c>
      <c r="T124" s="159">
        <f t="shared" ref="T124:T142" si="3">S124*H124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60" t="s">
        <v>289</v>
      </c>
      <c r="AT124" s="160" t="s">
        <v>161</v>
      </c>
      <c r="AU124" s="160" t="s">
        <v>166</v>
      </c>
      <c r="AY124" s="14" t="s">
        <v>158</v>
      </c>
      <c r="BE124" s="161">
        <f t="shared" ref="BE124:BE142" si="4">IF(N124="základná",J124,0)</f>
        <v>0</v>
      </c>
      <c r="BF124" s="161">
        <f t="shared" ref="BF124:BF142" si="5">IF(N124="znížená",J124,0)</f>
        <v>0</v>
      </c>
      <c r="BG124" s="161">
        <f t="shared" ref="BG124:BG142" si="6">IF(N124="zákl. prenesená",J124,0)</f>
        <v>0</v>
      </c>
      <c r="BH124" s="161">
        <f t="shared" ref="BH124:BH142" si="7">IF(N124="zníž. prenesená",J124,0)</f>
        <v>0</v>
      </c>
      <c r="BI124" s="161">
        <f t="shared" ref="BI124:BI142" si="8">IF(N124="nulová",J124,0)</f>
        <v>0</v>
      </c>
      <c r="BJ124" s="14" t="s">
        <v>166</v>
      </c>
      <c r="BK124" s="161">
        <f t="shared" ref="BK124:BK142" si="9">ROUND(I124*H124,2)</f>
        <v>0</v>
      </c>
      <c r="BL124" s="14" t="s">
        <v>289</v>
      </c>
      <c r="BM124" s="160" t="s">
        <v>166</v>
      </c>
    </row>
    <row r="125" spans="1:65" s="2" customFormat="1" ht="16.5" customHeight="1">
      <c r="A125" s="29"/>
      <c r="B125" s="147"/>
      <c r="C125" s="148" t="s">
        <v>166</v>
      </c>
      <c r="D125" s="148" t="s">
        <v>161</v>
      </c>
      <c r="E125" s="149" t="s">
        <v>1396</v>
      </c>
      <c r="F125" s="150" t="s">
        <v>1397</v>
      </c>
      <c r="G125" s="151" t="s">
        <v>288</v>
      </c>
      <c r="H125" s="152">
        <v>50</v>
      </c>
      <c r="I125" s="153"/>
      <c r="J125" s="154">
        <f t="shared" si="0"/>
        <v>0</v>
      </c>
      <c r="K125" s="155"/>
      <c r="L125" s="30"/>
      <c r="M125" s="156" t="s">
        <v>1</v>
      </c>
      <c r="N125" s="157" t="s">
        <v>40</v>
      </c>
      <c r="O125" s="58"/>
      <c r="P125" s="158">
        <f t="shared" si="1"/>
        <v>0</v>
      </c>
      <c r="Q125" s="158">
        <v>0</v>
      </c>
      <c r="R125" s="158">
        <f t="shared" si="2"/>
        <v>0</v>
      </c>
      <c r="S125" s="158">
        <v>0</v>
      </c>
      <c r="T125" s="159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0" t="s">
        <v>289</v>
      </c>
      <c r="AT125" s="160" t="s">
        <v>161</v>
      </c>
      <c r="AU125" s="160" t="s">
        <v>166</v>
      </c>
      <c r="AY125" s="14" t="s">
        <v>158</v>
      </c>
      <c r="BE125" s="161">
        <f t="shared" si="4"/>
        <v>0</v>
      </c>
      <c r="BF125" s="161">
        <f t="shared" si="5"/>
        <v>0</v>
      </c>
      <c r="BG125" s="161">
        <f t="shared" si="6"/>
        <v>0</v>
      </c>
      <c r="BH125" s="161">
        <f t="shared" si="7"/>
        <v>0</v>
      </c>
      <c r="BI125" s="161">
        <f t="shared" si="8"/>
        <v>0</v>
      </c>
      <c r="BJ125" s="14" t="s">
        <v>166</v>
      </c>
      <c r="BK125" s="161">
        <f t="shared" si="9"/>
        <v>0</v>
      </c>
      <c r="BL125" s="14" t="s">
        <v>289</v>
      </c>
      <c r="BM125" s="160" t="s">
        <v>165</v>
      </c>
    </row>
    <row r="126" spans="1:65" s="2" customFormat="1" ht="16.5" customHeight="1">
      <c r="A126" s="29"/>
      <c r="B126" s="147"/>
      <c r="C126" s="162" t="s">
        <v>178</v>
      </c>
      <c r="D126" s="162" t="s">
        <v>193</v>
      </c>
      <c r="E126" s="163" t="s">
        <v>1398</v>
      </c>
      <c r="F126" s="164" t="s">
        <v>1399</v>
      </c>
      <c r="G126" s="165" t="s">
        <v>288</v>
      </c>
      <c r="H126" s="166">
        <v>50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40</v>
      </c>
      <c r="O126" s="58"/>
      <c r="P126" s="158">
        <f t="shared" si="1"/>
        <v>0</v>
      </c>
      <c r="Q126" s="158">
        <v>2.7E-4</v>
      </c>
      <c r="R126" s="158">
        <f t="shared" si="2"/>
        <v>1.35E-2</v>
      </c>
      <c r="S126" s="158">
        <v>0</v>
      </c>
      <c r="T126" s="159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649</v>
      </c>
      <c r="AT126" s="160" t="s">
        <v>193</v>
      </c>
      <c r="AU126" s="160" t="s">
        <v>166</v>
      </c>
      <c r="AY126" s="14" t="s">
        <v>158</v>
      </c>
      <c r="BE126" s="161">
        <f t="shared" si="4"/>
        <v>0</v>
      </c>
      <c r="BF126" s="161">
        <f t="shared" si="5"/>
        <v>0</v>
      </c>
      <c r="BG126" s="161">
        <f t="shared" si="6"/>
        <v>0</v>
      </c>
      <c r="BH126" s="161">
        <f t="shared" si="7"/>
        <v>0</v>
      </c>
      <c r="BI126" s="161">
        <f t="shared" si="8"/>
        <v>0</v>
      </c>
      <c r="BJ126" s="14" t="s">
        <v>166</v>
      </c>
      <c r="BK126" s="161">
        <f t="shared" si="9"/>
        <v>0</v>
      </c>
      <c r="BL126" s="14" t="s">
        <v>289</v>
      </c>
      <c r="BM126" s="160" t="s">
        <v>187</v>
      </c>
    </row>
    <row r="127" spans="1:65" s="2" customFormat="1" ht="24.2" customHeight="1">
      <c r="A127" s="29"/>
      <c r="B127" s="147"/>
      <c r="C127" s="148" t="s">
        <v>165</v>
      </c>
      <c r="D127" s="148" t="s">
        <v>161</v>
      </c>
      <c r="E127" s="149" t="s">
        <v>1408</v>
      </c>
      <c r="F127" s="150" t="s">
        <v>1409</v>
      </c>
      <c r="G127" s="151" t="s">
        <v>288</v>
      </c>
      <c r="H127" s="152">
        <v>30</v>
      </c>
      <c r="I127" s="153"/>
      <c r="J127" s="154">
        <f t="shared" si="0"/>
        <v>0</v>
      </c>
      <c r="K127" s="155"/>
      <c r="L127" s="30"/>
      <c r="M127" s="156" t="s">
        <v>1</v>
      </c>
      <c r="N127" s="157" t="s">
        <v>40</v>
      </c>
      <c r="O127" s="58"/>
      <c r="P127" s="158">
        <f t="shared" si="1"/>
        <v>0</v>
      </c>
      <c r="Q127" s="158">
        <v>0</v>
      </c>
      <c r="R127" s="158">
        <f t="shared" si="2"/>
        <v>0</v>
      </c>
      <c r="S127" s="158">
        <v>0</v>
      </c>
      <c r="T127" s="159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289</v>
      </c>
      <c r="AT127" s="160" t="s">
        <v>161</v>
      </c>
      <c r="AU127" s="160" t="s">
        <v>166</v>
      </c>
      <c r="AY127" s="14" t="s">
        <v>158</v>
      </c>
      <c r="BE127" s="161">
        <f t="shared" si="4"/>
        <v>0</v>
      </c>
      <c r="BF127" s="161">
        <f t="shared" si="5"/>
        <v>0</v>
      </c>
      <c r="BG127" s="161">
        <f t="shared" si="6"/>
        <v>0</v>
      </c>
      <c r="BH127" s="161">
        <f t="shared" si="7"/>
        <v>0</v>
      </c>
      <c r="BI127" s="161">
        <f t="shared" si="8"/>
        <v>0</v>
      </c>
      <c r="BJ127" s="14" t="s">
        <v>166</v>
      </c>
      <c r="BK127" s="161">
        <f t="shared" si="9"/>
        <v>0</v>
      </c>
      <c r="BL127" s="14" t="s">
        <v>289</v>
      </c>
      <c r="BM127" s="160" t="s">
        <v>191</v>
      </c>
    </row>
    <row r="128" spans="1:65" s="2" customFormat="1" ht="16.5" customHeight="1">
      <c r="A128" s="29"/>
      <c r="B128" s="147"/>
      <c r="C128" s="162" t="s">
        <v>192</v>
      </c>
      <c r="D128" s="162" t="s">
        <v>193</v>
      </c>
      <c r="E128" s="163" t="s">
        <v>1410</v>
      </c>
      <c r="F128" s="164" t="s">
        <v>1411</v>
      </c>
      <c r="G128" s="165" t="s">
        <v>1060</v>
      </c>
      <c r="H128" s="166">
        <v>30</v>
      </c>
      <c r="I128" s="167"/>
      <c r="J128" s="168">
        <f t="shared" si="0"/>
        <v>0</v>
      </c>
      <c r="K128" s="169"/>
      <c r="L128" s="170"/>
      <c r="M128" s="171" t="s">
        <v>1</v>
      </c>
      <c r="N128" s="172" t="s">
        <v>40</v>
      </c>
      <c r="O128" s="58"/>
      <c r="P128" s="158">
        <f t="shared" si="1"/>
        <v>0</v>
      </c>
      <c r="Q128" s="158">
        <v>1E-3</v>
      </c>
      <c r="R128" s="158">
        <f t="shared" si="2"/>
        <v>0.03</v>
      </c>
      <c r="S128" s="158">
        <v>0</v>
      </c>
      <c r="T128" s="159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649</v>
      </c>
      <c r="AT128" s="160" t="s">
        <v>193</v>
      </c>
      <c r="AU128" s="160" t="s">
        <v>166</v>
      </c>
      <c r="AY128" s="14" t="s">
        <v>158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166</v>
      </c>
      <c r="BK128" s="161">
        <f t="shared" si="9"/>
        <v>0</v>
      </c>
      <c r="BL128" s="14" t="s">
        <v>289</v>
      </c>
      <c r="BM128" s="160" t="s">
        <v>109</v>
      </c>
    </row>
    <row r="129" spans="1:65" s="2" customFormat="1" ht="33" customHeight="1">
      <c r="A129" s="29"/>
      <c r="B129" s="147"/>
      <c r="C129" s="148" t="s">
        <v>187</v>
      </c>
      <c r="D129" s="148" t="s">
        <v>161</v>
      </c>
      <c r="E129" s="149" t="s">
        <v>1412</v>
      </c>
      <c r="F129" s="150" t="s">
        <v>1413</v>
      </c>
      <c r="G129" s="151" t="s">
        <v>288</v>
      </c>
      <c r="H129" s="152">
        <v>8</v>
      </c>
      <c r="I129" s="153"/>
      <c r="J129" s="154">
        <f t="shared" si="0"/>
        <v>0</v>
      </c>
      <c r="K129" s="155"/>
      <c r="L129" s="30"/>
      <c r="M129" s="156" t="s">
        <v>1</v>
      </c>
      <c r="N129" s="157" t="s">
        <v>40</v>
      </c>
      <c r="O129" s="58"/>
      <c r="P129" s="158">
        <f t="shared" si="1"/>
        <v>0</v>
      </c>
      <c r="Q129" s="158">
        <v>0</v>
      </c>
      <c r="R129" s="158">
        <f t="shared" si="2"/>
        <v>0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289</v>
      </c>
      <c r="AT129" s="160" t="s">
        <v>161</v>
      </c>
      <c r="AU129" s="160" t="s">
        <v>166</v>
      </c>
      <c r="AY129" s="14" t="s">
        <v>158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166</v>
      </c>
      <c r="BK129" s="161">
        <f t="shared" si="9"/>
        <v>0</v>
      </c>
      <c r="BL129" s="14" t="s">
        <v>289</v>
      </c>
      <c r="BM129" s="160" t="s">
        <v>198</v>
      </c>
    </row>
    <row r="130" spans="1:65" s="2" customFormat="1" ht="37.9" customHeight="1">
      <c r="A130" s="29"/>
      <c r="B130" s="147"/>
      <c r="C130" s="162" t="s">
        <v>199</v>
      </c>
      <c r="D130" s="162" t="s">
        <v>193</v>
      </c>
      <c r="E130" s="163" t="s">
        <v>1414</v>
      </c>
      <c r="F130" s="164" t="s">
        <v>1415</v>
      </c>
      <c r="G130" s="165" t="s">
        <v>1060</v>
      </c>
      <c r="H130" s="166">
        <v>4.8</v>
      </c>
      <c r="I130" s="167"/>
      <c r="J130" s="168">
        <f t="shared" si="0"/>
        <v>0</v>
      </c>
      <c r="K130" s="169"/>
      <c r="L130" s="170"/>
      <c r="M130" s="171" t="s">
        <v>1</v>
      </c>
      <c r="N130" s="172" t="s">
        <v>40</v>
      </c>
      <c r="O130" s="58"/>
      <c r="P130" s="158">
        <f t="shared" si="1"/>
        <v>0</v>
      </c>
      <c r="Q130" s="158">
        <v>1E-3</v>
      </c>
      <c r="R130" s="158">
        <f t="shared" si="2"/>
        <v>4.7999999999999996E-3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649</v>
      </c>
      <c r="AT130" s="160" t="s">
        <v>193</v>
      </c>
      <c r="AU130" s="160" t="s">
        <v>166</v>
      </c>
      <c r="AY130" s="14" t="s">
        <v>158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166</v>
      </c>
      <c r="BK130" s="161">
        <f t="shared" si="9"/>
        <v>0</v>
      </c>
      <c r="BL130" s="14" t="s">
        <v>289</v>
      </c>
      <c r="BM130" s="160" t="s">
        <v>202</v>
      </c>
    </row>
    <row r="131" spans="1:65" s="2" customFormat="1" ht="16.5" customHeight="1">
      <c r="A131" s="29"/>
      <c r="B131" s="147"/>
      <c r="C131" s="148" t="s">
        <v>191</v>
      </c>
      <c r="D131" s="148" t="s">
        <v>161</v>
      </c>
      <c r="E131" s="149" t="s">
        <v>1416</v>
      </c>
      <c r="F131" s="150" t="s">
        <v>1417</v>
      </c>
      <c r="G131" s="151" t="s">
        <v>171</v>
      </c>
      <c r="H131" s="152">
        <v>2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40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289</v>
      </c>
      <c r="AT131" s="160" t="s">
        <v>161</v>
      </c>
      <c r="AU131" s="160" t="s">
        <v>166</v>
      </c>
      <c r="AY131" s="14" t="s">
        <v>158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166</v>
      </c>
      <c r="BK131" s="161">
        <f t="shared" si="9"/>
        <v>0</v>
      </c>
      <c r="BL131" s="14" t="s">
        <v>289</v>
      </c>
      <c r="BM131" s="160" t="s">
        <v>205</v>
      </c>
    </row>
    <row r="132" spans="1:65" s="2" customFormat="1" ht="24.2" customHeight="1">
      <c r="A132" s="29"/>
      <c r="B132" s="147"/>
      <c r="C132" s="162" t="s">
        <v>206</v>
      </c>
      <c r="D132" s="162" t="s">
        <v>193</v>
      </c>
      <c r="E132" s="163" t="s">
        <v>1418</v>
      </c>
      <c r="F132" s="164" t="s">
        <v>1419</v>
      </c>
      <c r="G132" s="165" t="s">
        <v>171</v>
      </c>
      <c r="H132" s="166">
        <v>2</v>
      </c>
      <c r="I132" s="167"/>
      <c r="J132" s="168">
        <f t="shared" si="0"/>
        <v>0</v>
      </c>
      <c r="K132" s="169"/>
      <c r="L132" s="170"/>
      <c r="M132" s="171" t="s">
        <v>1</v>
      </c>
      <c r="N132" s="172" t="s">
        <v>40</v>
      </c>
      <c r="O132" s="58"/>
      <c r="P132" s="158">
        <f t="shared" si="1"/>
        <v>0</v>
      </c>
      <c r="Q132" s="158">
        <v>1.8000000000000001E-4</v>
      </c>
      <c r="R132" s="158">
        <f t="shared" si="2"/>
        <v>3.6000000000000002E-4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649</v>
      </c>
      <c r="AT132" s="160" t="s">
        <v>193</v>
      </c>
      <c r="AU132" s="160" t="s">
        <v>166</v>
      </c>
      <c r="AY132" s="14" t="s">
        <v>158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166</v>
      </c>
      <c r="BK132" s="161">
        <f t="shared" si="9"/>
        <v>0</v>
      </c>
      <c r="BL132" s="14" t="s">
        <v>289</v>
      </c>
      <c r="BM132" s="160" t="s">
        <v>209</v>
      </c>
    </row>
    <row r="133" spans="1:65" s="2" customFormat="1" ht="16.5" customHeight="1">
      <c r="A133" s="29"/>
      <c r="B133" s="147"/>
      <c r="C133" s="148" t="s">
        <v>109</v>
      </c>
      <c r="D133" s="148" t="s">
        <v>161</v>
      </c>
      <c r="E133" s="149" t="s">
        <v>1420</v>
      </c>
      <c r="F133" s="150" t="s">
        <v>1421</v>
      </c>
      <c r="G133" s="151" t="s">
        <v>171</v>
      </c>
      <c r="H133" s="152">
        <v>8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40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289</v>
      </c>
      <c r="AT133" s="160" t="s">
        <v>161</v>
      </c>
      <c r="AU133" s="160" t="s">
        <v>166</v>
      </c>
      <c r="AY133" s="14" t="s">
        <v>158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166</v>
      </c>
      <c r="BK133" s="161">
        <f t="shared" si="9"/>
        <v>0</v>
      </c>
      <c r="BL133" s="14" t="s">
        <v>289</v>
      </c>
      <c r="BM133" s="160" t="s">
        <v>7</v>
      </c>
    </row>
    <row r="134" spans="1:65" s="2" customFormat="1" ht="16.5" customHeight="1">
      <c r="A134" s="29"/>
      <c r="B134" s="147"/>
      <c r="C134" s="162" t="s">
        <v>112</v>
      </c>
      <c r="D134" s="162" t="s">
        <v>193</v>
      </c>
      <c r="E134" s="163" t="s">
        <v>1422</v>
      </c>
      <c r="F134" s="164" t="s">
        <v>1423</v>
      </c>
      <c r="G134" s="165" t="s">
        <v>171</v>
      </c>
      <c r="H134" s="166">
        <v>8</v>
      </c>
      <c r="I134" s="167"/>
      <c r="J134" s="168">
        <f t="shared" si="0"/>
        <v>0</v>
      </c>
      <c r="K134" s="169"/>
      <c r="L134" s="170"/>
      <c r="M134" s="171" t="s">
        <v>1</v>
      </c>
      <c r="N134" s="172" t="s">
        <v>40</v>
      </c>
      <c r="O134" s="58"/>
      <c r="P134" s="158">
        <f t="shared" si="1"/>
        <v>0</v>
      </c>
      <c r="Q134" s="158">
        <v>2.1000000000000001E-4</v>
      </c>
      <c r="R134" s="158">
        <f t="shared" si="2"/>
        <v>1.6800000000000001E-3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649</v>
      </c>
      <c r="AT134" s="160" t="s">
        <v>193</v>
      </c>
      <c r="AU134" s="160" t="s">
        <v>166</v>
      </c>
      <c r="AY134" s="14" t="s">
        <v>158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166</v>
      </c>
      <c r="BK134" s="161">
        <f t="shared" si="9"/>
        <v>0</v>
      </c>
      <c r="BL134" s="14" t="s">
        <v>289</v>
      </c>
      <c r="BM134" s="160" t="s">
        <v>215</v>
      </c>
    </row>
    <row r="135" spans="1:65" s="2" customFormat="1" ht="16.5" customHeight="1">
      <c r="A135" s="29"/>
      <c r="B135" s="147"/>
      <c r="C135" s="148" t="s">
        <v>198</v>
      </c>
      <c r="D135" s="148" t="s">
        <v>161</v>
      </c>
      <c r="E135" s="149" t="s">
        <v>1424</v>
      </c>
      <c r="F135" s="150" t="s">
        <v>1425</v>
      </c>
      <c r="G135" s="151" t="s">
        <v>171</v>
      </c>
      <c r="H135" s="152">
        <v>4</v>
      </c>
      <c r="I135" s="153"/>
      <c r="J135" s="154">
        <f t="shared" si="0"/>
        <v>0</v>
      </c>
      <c r="K135" s="155"/>
      <c r="L135" s="30"/>
      <c r="M135" s="156" t="s">
        <v>1</v>
      </c>
      <c r="N135" s="157" t="s">
        <v>40</v>
      </c>
      <c r="O135" s="58"/>
      <c r="P135" s="158">
        <f t="shared" si="1"/>
        <v>0</v>
      </c>
      <c r="Q135" s="158">
        <v>0</v>
      </c>
      <c r="R135" s="158">
        <f t="shared" si="2"/>
        <v>0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289</v>
      </c>
      <c r="AT135" s="160" t="s">
        <v>161</v>
      </c>
      <c r="AU135" s="160" t="s">
        <v>166</v>
      </c>
      <c r="AY135" s="14" t="s">
        <v>158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166</v>
      </c>
      <c r="BK135" s="161">
        <f t="shared" si="9"/>
        <v>0</v>
      </c>
      <c r="BL135" s="14" t="s">
        <v>289</v>
      </c>
      <c r="BM135" s="160" t="s">
        <v>218</v>
      </c>
    </row>
    <row r="136" spans="1:65" s="2" customFormat="1" ht="16.5" customHeight="1">
      <c r="A136" s="29"/>
      <c r="B136" s="147"/>
      <c r="C136" s="162" t="s">
        <v>219</v>
      </c>
      <c r="D136" s="162" t="s">
        <v>193</v>
      </c>
      <c r="E136" s="163" t="s">
        <v>1426</v>
      </c>
      <c r="F136" s="164" t="s">
        <v>1427</v>
      </c>
      <c r="G136" s="165" t="s">
        <v>171</v>
      </c>
      <c r="H136" s="166">
        <v>4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40</v>
      </c>
      <c r="O136" s="58"/>
      <c r="P136" s="158">
        <f t="shared" si="1"/>
        <v>0</v>
      </c>
      <c r="Q136" s="158">
        <v>0</v>
      </c>
      <c r="R136" s="158">
        <f t="shared" si="2"/>
        <v>0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649</v>
      </c>
      <c r="AT136" s="160" t="s">
        <v>193</v>
      </c>
      <c r="AU136" s="160" t="s">
        <v>166</v>
      </c>
      <c r="AY136" s="14" t="s">
        <v>158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166</v>
      </c>
      <c r="BK136" s="161">
        <f t="shared" si="9"/>
        <v>0</v>
      </c>
      <c r="BL136" s="14" t="s">
        <v>289</v>
      </c>
      <c r="BM136" s="160" t="s">
        <v>222</v>
      </c>
    </row>
    <row r="137" spans="1:65" s="2" customFormat="1" ht="21.75" customHeight="1">
      <c r="A137" s="29"/>
      <c r="B137" s="147"/>
      <c r="C137" s="148" t="s">
        <v>202</v>
      </c>
      <c r="D137" s="148" t="s">
        <v>161</v>
      </c>
      <c r="E137" s="149" t="s">
        <v>1481</v>
      </c>
      <c r="F137" s="150" t="s">
        <v>1482</v>
      </c>
      <c r="G137" s="151" t="s">
        <v>288</v>
      </c>
      <c r="H137" s="152">
        <v>20</v>
      </c>
      <c r="I137" s="153"/>
      <c r="J137" s="154">
        <f t="shared" si="0"/>
        <v>0</v>
      </c>
      <c r="K137" s="155"/>
      <c r="L137" s="30"/>
      <c r="M137" s="156" t="s">
        <v>1</v>
      </c>
      <c r="N137" s="157" t="s">
        <v>40</v>
      </c>
      <c r="O137" s="58"/>
      <c r="P137" s="158">
        <f t="shared" si="1"/>
        <v>0</v>
      </c>
      <c r="Q137" s="158">
        <v>0</v>
      </c>
      <c r="R137" s="158">
        <f t="shared" si="2"/>
        <v>0</v>
      </c>
      <c r="S137" s="158">
        <v>0</v>
      </c>
      <c r="T137" s="159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289</v>
      </c>
      <c r="AT137" s="160" t="s">
        <v>161</v>
      </c>
      <c r="AU137" s="160" t="s">
        <v>166</v>
      </c>
      <c r="AY137" s="14" t="s">
        <v>158</v>
      </c>
      <c r="BE137" s="161">
        <f t="shared" si="4"/>
        <v>0</v>
      </c>
      <c r="BF137" s="161">
        <f t="shared" si="5"/>
        <v>0</v>
      </c>
      <c r="BG137" s="161">
        <f t="shared" si="6"/>
        <v>0</v>
      </c>
      <c r="BH137" s="161">
        <f t="shared" si="7"/>
        <v>0</v>
      </c>
      <c r="BI137" s="161">
        <f t="shared" si="8"/>
        <v>0</v>
      </c>
      <c r="BJ137" s="14" t="s">
        <v>166</v>
      </c>
      <c r="BK137" s="161">
        <f t="shared" si="9"/>
        <v>0</v>
      </c>
      <c r="BL137" s="14" t="s">
        <v>289</v>
      </c>
      <c r="BM137" s="160" t="s">
        <v>225</v>
      </c>
    </row>
    <row r="138" spans="1:65" s="2" customFormat="1" ht="16.5" customHeight="1">
      <c r="A138" s="29"/>
      <c r="B138" s="147"/>
      <c r="C138" s="162" t="s">
        <v>226</v>
      </c>
      <c r="D138" s="162" t="s">
        <v>193</v>
      </c>
      <c r="E138" s="163" t="s">
        <v>1077</v>
      </c>
      <c r="F138" s="164" t="s">
        <v>1078</v>
      </c>
      <c r="G138" s="165" t="s">
        <v>288</v>
      </c>
      <c r="H138" s="166">
        <v>20</v>
      </c>
      <c r="I138" s="167"/>
      <c r="J138" s="168">
        <f t="shared" si="0"/>
        <v>0</v>
      </c>
      <c r="K138" s="169"/>
      <c r="L138" s="170"/>
      <c r="M138" s="171" t="s">
        <v>1</v>
      </c>
      <c r="N138" s="172" t="s">
        <v>40</v>
      </c>
      <c r="O138" s="58"/>
      <c r="P138" s="158">
        <f t="shared" si="1"/>
        <v>0</v>
      </c>
      <c r="Q138" s="158">
        <v>1.9000000000000001E-4</v>
      </c>
      <c r="R138" s="158">
        <f t="shared" si="2"/>
        <v>3.8000000000000004E-3</v>
      </c>
      <c r="S138" s="158">
        <v>0</v>
      </c>
      <c r="T138" s="159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649</v>
      </c>
      <c r="AT138" s="160" t="s">
        <v>193</v>
      </c>
      <c r="AU138" s="160" t="s">
        <v>166</v>
      </c>
      <c r="AY138" s="14" t="s">
        <v>158</v>
      </c>
      <c r="BE138" s="161">
        <f t="shared" si="4"/>
        <v>0</v>
      </c>
      <c r="BF138" s="161">
        <f t="shared" si="5"/>
        <v>0</v>
      </c>
      <c r="BG138" s="161">
        <f t="shared" si="6"/>
        <v>0</v>
      </c>
      <c r="BH138" s="161">
        <f t="shared" si="7"/>
        <v>0</v>
      </c>
      <c r="BI138" s="161">
        <f t="shared" si="8"/>
        <v>0</v>
      </c>
      <c r="BJ138" s="14" t="s">
        <v>166</v>
      </c>
      <c r="BK138" s="161">
        <f t="shared" si="9"/>
        <v>0</v>
      </c>
      <c r="BL138" s="14" t="s">
        <v>289</v>
      </c>
      <c r="BM138" s="160" t="s">
        <v>229</v>
      </c>
    </row>
    <row r="139" spans="1:65" s="2" customFormat="1" ht="21.75" customHeight="1">
      <c r="A139" s="29"/>
      <c r="B139" s="147"/>
      <c r="C139" s="148" t="s">
        <v>205</v>
      </c>
      <c r="D139" s="148" t="s">
        <v>161</v>
      </c>
      <c r="E139" s="149" t="s">
        <v>1431</v>
      </c>
      <c r="F139" s="150" t="s">
        <v>1432</v>
      </c>
      <c r="G139" s="151" t="s">
        <v>288</v>
      </c>
      <c r="H139" s="152">
        <v>35</v>
      </c>
      <c r="I139" s="153"/>
      <c r="J139" s="154">
        <f t="shared" si="0"/>
        <v>0</v>
      </c>
      <c r="K139" s="155"/>
      <c r="L139" s="30"/>
      <c r="M139" s="156" t="s">
        <v>1</v>
      </c>
      <c r="N139" s="157" t="s">
        <v>40</v>
      </c>
      <c r="O139" s="58"/>
      <c r="P139" s="158">
        <f t="shared" si="1"/>
        <v>0</v>
      </c>
      <c r="Q139" s="158">
        <v>0</v>
      </c>
      <c r="R139" s="158">
        <f t="shared" si="2"/>
        <v>0</v>
      </c>
      <c r="S139" s="158">
        <v>0</v>
      </c>
      <c r="T139" s="159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289</v>
      </c>
      <c r="AT139" s="160" t="s">
        <v>161</v>
      </c>
      <c r="AU139" s="160" t="s">
        <v>166</v>
      </c>
      <c r="AY139" s="14" t="s">
        <v>158</v>
      </c>
      <c r="BE139" s="161">
        <f t="shared" si="4"/>
        <v>0</v>
      </c>
      <c r="BF139" s="161">
        <f t="shared" si="5"/>
        <v>0</v>
      </c>
      <c r="BG139" s="161">
        <f t="shared" si="6"/>
        <v>0</v>
      </c>
      <c r="BH139" s="161">
        <f t="shared" si="7"/>
        <v>0</v>
      </c>
      <c r="BI139" s="161">
        <f t="shared" si="8"/>
        <v>0</v>
      </c>
      <c r="BJ139" s="14" t="s">
        <v>166</v>
      </c>
      <c r="BK139" s="161">
        <f t="shared" si="9"/>
        <v>0</v>
      </c>
      <c r="BL139" s="14" t="s">
        <v>289</v>
      </c>
      <c r="BM139" s="160" t="s">
        <v>232</v>
      </c>
    </row>
    <row r="140" spans="1:65" s="2" customFormat="1" ht="16.5" customHeight="1">
      <c r="A140" s="29"/>
      <c r="B140" s="147"/>
      <c r="C140" s="162" t="s">
        <v>233</v>
      </c>
      <c r="D140" s="162" t="s">
        <v>193</v>
      </c>
      <c r="E140" s="163" t="s">
        <v>1433</v>
      </c>
      <c r="F140" s="164" t="s">
        <v>1434</v>
      </c>
      <c r="G140" s="165" t="s">
        <v>288</v>
      </c>
      <c r="H140" s="166">
        <v>35</v>
      </c>
      <c r="I140" s="167"/>
      <c r="J140" s="168">
        <f t="shared" si="0"/>
        <v>0</v>
      </c>
      <c r="K140" s="169"/>
      <c r="L140" s="170"/>
      <c r="M140" s="171" t="s">
        <v>1</v>
      </c>
      <c r="N140" s="172" t="s">
        <v>40</v>
      </c>
      <c r="O140" s="58"/>
      <c r="P140" s="158">
        <f t="shared" si="1"/>
        <v>0</v>
      </c>
      <c r="Q140" s="158">
        <v>3.8000000000000002E-4</v>
      </c>
      <c r="R140" s="158">
        <f t="shared" si="2"/>
        <v>1.3300000000000001E-2</v>
      </c>
      <c r="S140" s="158">
        <v>0</v>
      </c>
      <c r="T140" s="159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649</v>
      </c>
      <c r="AT140" s="160" t="s">
        <v>193</v>
      </c>
      <c r="AU140" s="160" t="s">
        <v>166</v>
      </c>
      <c r="AY140" s="14" t="s">
        <v>158</v>
      </c>
      <c r="BE140" s="161">
        <f t="shared" si="4"/>
        <v>0</v>
      </c>
      <c r="BF140" s="161">
        <f t="shared" si="5"/>
        <v>0</v>
      </c>
      <c r="BG140" s="161">
        <f t="shared" si="6"/>
        <v>0</v>
      </c>
      <c r="BH140" s="161">
        <f t="shared" si="7"/>
        <v>0</v>
      </c>
      <c r="BI140" s="161">
        <f t="shared" si="8"/>
        <v>0</v>
      </c>
      <c r="BJ140" s="14" t="s">
        <v>166</v>
      </c>
      <c r="BK140" s="161">
        <f t="shared" si="9"/>
        <v>0</v>
      </c>
      <c r="BL140" s="14" t="s">
        <v>289</v>
      </c>
      <c r="BM140" s="160" t="s">
        <v>236</v>
      </c>
    </row>
    <row r="141" spans="1:65" s="2" customFormat="1" ht="24.2" customHeight="1">
      <c r="A141" s="29"/>
      <c r="B141" s="147"/>
      <c r="C141" s="148" t="s">
        <v>209</v>
      </c>
      <c r="D141" s="148" t="s">
        <v>161</v>
      </c>
      <c r="E141" s="149" t="s">
        <v>1445</v>
      </c>
      <c r="F141" s="150" t="s">
        <v>1446</v>
      </c>
      <c r="G141" s="151" t="s">
        <v>288</v>
      </c>
      <c r="H141" s="152">
        <v>25</v>
      </c>
      <c r="I141" s="153"/>
      <c r="J141" s="154">
        <f t="shared" si="0"/>
        <v>0</v>
      </c>
      <c r="K141" s="155"/>
      <c r="L141" s="30"/>
      <c r="M141" s="156" t="s">
        <v>1</v>
      </c>
      <c r="N141" s="157" t="s">
        <v>40</v>
      </c>
      <c r="O141" s="58"/>
      <c r="P141" s="158">
        <f t="shared" si="1"/>
        <v>0</v>
      </c>
      <c r="Q141" s="158">
        <v>0</v>
      </c>
      <c r="R141" s="158">
        <f t="shared" si="2"/>
        <v>0</v>
      </c>
      <c r="S141" s="158">
        <v>0</v>
      </c>
      <c r="T141" s="159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289</v>
      </c>
      <c r="AT141" s="160" t="s">
        <v>161</v>
      </c>
      <c r="AU141" s="160" t="s">
        <v>166</v>
      </c>
      <c r="AY141" s="14" t="s">
        <v>158</v>
      </c>
      <c r="BE141" s="161">
        <f t="shared" si="4"/>
        <v>0</v>
      </c>
      <c r="BF141" s="161">
        <f t="shared" si="5"/>
        <v>0</v>
      </c>
      <c r="BG141" s="161">
        <f t="shared" si="6"/>
        <v>0</v>
      </c>
      <c r="BH141" s="161">
        <f t="shared" si="7"/>
        <v>0</v>
      </c>
      <c r="BI141" s="161">
        <f t="shared" si="8"/>
        <v>0</v>
      </c>
      <c r="BJ141" s="14" t="s">
        <v>166</v>
      </c>
      <c r="BK141" s="161">
        <f t="shared" si="9"/>
        <v>0</v>
      </c>
      <c r="BL141" s="14" t="s">
        <v>289</v>
      </c>
      <c r="BM141" s="160" t="s">
        <v>239</v>
      </c>
    </row>
    <row r="142" spans="1:65" s="2" customFormat="1" ht="16.5" customHeight="1">
      <c r="A142" s="29"/>
      <c r="B142" s="147"/>
      <c r="C142" s="162" t="s">
        <v>240</v>
      </c>
      <c r="D142" s="162" t="s">
        <v>193</v>
      </c>
      <c r="E142" s="163" t="s">
        <v>1447</v>
      </c>
      <c r="F142" s="164" t="s">
        <v>1448</v>
      </c>
      <c r="G142" s="165" t="s">
        <v>288</v>
      </c>
      <c r="H142" s="166">
        <v>25</v>
      </c>
      <c r="I142" s="167"/>
      <c r="J142" s="168">
        <f t="shared" si="0"/>
        <v>0</v>
      </c>
      <c r="K142" s="169"/>
      <c r="L142" s="170"/>
      <c r="M142" s="171" t="s">
        <v>1</v>
      </c>
      <c r="N142" s="172" t="s">
        <v>40</v>
      </c>
      <c r="O142" s="58"/>
      <c r="P142" s="158">
        <f t="shared" si="1"/>
        <v>0</v>
      </c>
      <c r="Q142" s="158">
        <v>0</v>
      </c>
      <c r="R142" s="158">
        <f t="shared" si="2"/>
        <v>0</v>
      </c>
      <c r="S142" s="158">
        <v>0</v>
      </c>
      <c r="T142" s="159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649</v>
      </c>
      <c r="AT142" s="160" t="s">
        <v>193</v>
      </c>
      <c r="AU142" s="160" t="s">
        <v>166</v>
      </c>
      <c r="AY142" s="14" t="s">
        <v>158</v>
      </c>
      <c r="BE142" s="161">
        <f t="shared" si="4"/>
        <v>0</v>
      </c>
      <c r="BF142" s="161">
        <f t="shared" si="5"/>
        <v>0</v>
      </c>
      <c r="BG142" s="161">
        <f t="shared" si="6"/>
        <v>0</v>
      </c>
      <c r="BH142" s="161">
        <f t="shared" si="7"/>
        <v>0</v>
      </c>
      <c r="BI142" s="161">
        <f t="shared" si="8"/>
        <v>0</v>
      </c>
      <c r="BJ142" s="14" t="s">
        <v>166</v>
      </c>
      <c r="BK142" s="161">
        <f t="shared" si="9"/>
        <v>0</v>
      </c>
      <c r="BL142" s="14" t="s">
        <v>289</v>
      </c>
      <c r="BM142" s="160" t="s">
        <v>243</v>
      </c>
    </row>
    <row r="143" spans="1:65" s="12" customFormat="1" ht="22.9" customHeight="1">
      <c r="B143" s="134"/>
      <c r="D143" s="135" t="s">
        <v>73</v>
      </c>
      <c r="E143" s="145" t="s">
        <v>1449</v>
      </c>
      <c r="F143" s="145" t="s">
        <v>1450</v>
      </c>
      <c r="I143" s="137"/>
      <c r="J143" s="146">
        <f>BK143</f>
        <v>0</v>
      </c>
      <c r="L143" s="134"/>
      <c r="M143" s="139"/>
      <c r="N143" s="140"/>
      <c r="O143" s="140"/>
      <c r="P143" s="141">
        <f>SUM(P144:P146)</f>
        <v>0</v>
      </c>
      <c r="Q143" s="140"/>
      <c r="R143" s="141">
        <f>SUM(R144:R146)</f>
        <v>0</v>
      </c>
      <c r="S143" s="140"/>
      <c r="T143" s="142">
        <f>SUM(T144:T146)</f>
        <v>0</v>
      </c>
      <c r="AR143" s="135" t="s">
        <v>178</v>
      </c>
      <c r="AT143" s="143" t="s">
        <v>73</v>
      </c>
      <c r="AU143" s="143" t="s">
        <v>82</v>
      </c>
      <c r="AY143" s="135" t="s">
        <v>158</v>
      </c>
      <c r="BK143" s="144">
        <f>SUM(BK144:BK146)</f>
        <v>0</v>
      </c>
    </row>
    <row r="144" spans="1:65" s="2" customFormat="1" ht="24.2" customHeight="1">
      <c r="A144" s="29"/>
      <c r="B144" s="147"/>
      <c r="C144" s="148" t="s">
        <v>7</v>
      </c>
      <c r="D144" s="148" t="s">
        <v>161</v>
      </c>
      <c r="E144" s="149" t="s">
        <v>1156</v>
      </c>
      <c r="F144" s="150" t="s">
        <v>1157</v>
      </c>
      <c r="G144" s="151" t="s">
        <v>1158</v>
      </c>
      <c r="H144" s="152">
        <v>0.3</v>
      </c>
      <c r="I144" s="153"/>
      <c r="J144" s="154">
        <f>ROUND(I144*H144,2)</f>
        <v>0</v>
      </c>
      <c r="K144" s="155"/>
      <c r="L144" s="30"/>
      <c r="M144" s="156" t="s">
        <v>1</v>
      </c>
      <c r="N144" s="157" t="s">
        <v>40</v>
      </c>
      <c r="O144" s="58"/>
      <c r="P144" s="158">
        <f>O144*H144</f>
        <v>0</v>
      </c>
      <c r="Q144" s="158">
        <v>0</v>
      </c>
      <c r="R144" s="158">
        <f>Q144*H144</f>
        <v>0</v>
      </c>
      <c r="S144" s="158">
        <v>0</v>
      </c>
      <c r="T144" s="159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289</v>
      </c>
      <c r="AT144" s="160" t="s">
        <v>161</v>
      </c>
      <c r="AU144" s="160" t="s">
        <v>166</v>
      </c>
      <c r="AY144" s="14" t="s">
        <v>158</v>
      </c>
      <c r="BE144" s="161">
        <f>IF(N144="základná",J144,0)</f>
        <v>0</v>
      </c>
      <c r="BF144" s="161">
        <f>IF(N144="znížená",J144,0)</f>
        <v>0</v>
      </c>
      <c r="BG144" s="161">
        <f>IF(N144="zákl. prenesená",J144,0)</f>
        <v>0</v>
      </c>
      <c r="BH144" s="161">
        <f>IF(N144="zníž. prenesená",J144,0)</f>
        <v>0</v>
      </c>
      <c r="BI144" s="161">
        <f>IF(N144="nulová",J144,0)</f>
        <v>0</v>
      </c>
      <c r="BJ144" s="14" t="s">
        <v>166</v>
      </c>
      <c r="BK144" s="161">
        <f>ROUND(I144*H144,2)</f>
        <v>0</v>
      </c>
      <c r="BL144" s="14" t="s">
        <v>289</v>
      </c>
      <c r="BM144" s="160" t="s">
        <v>246</v>
      </c>
    </row>
    <row r="145" spans="1:65" s="2" customFormat="1" ht="24.2" customHeight="1">
      <c r="A145" s="29"/>
      <c r="B145" s="147"/>
      <c r="C145" s="148" t="s">
        <v>247</v>
      </c>
      <c r="D145" s="148" t="s">
        <v>161</v>
      </c>
      <c r="E145" s="149" t="s">
        <v>1159</v>
      </c>
      <c r="F145" s="150" t="s">
        <v>1160</v>
      </c>
      <c r="G145" s="151" t="s">
        <v>288</v>
      </c>
      <c r="H145" s="152">
        <v>25</v>
      </c>
      <c r="I145" s="153"/>
      <c r="J145" s="154">
        <f>ROUND(I145*H145,2)</f>
        <v>0</v>
      </c>
      <c r="K145" s="155"/>
      <c r="L145" s="30"/>
      <c r="M145" s="156" t="s">
        <v>1</v>
      </c>
      <c r="N145" s="157" t="s">
        <v>40</v>
      </c>
      <c r="O145" s="58"/>
      <c r="P145" s="158">
        <f>O145*H145</f>
        <v>0</v>
      </c>
      <c r="Q145" s="158">
        <v>0</v>
      </c>
      <c r="R145" s="158">
        <f>Q145*H145</f>
        <v>0</v>
      </c>
      <c r="S145" s="158">
        <v>0</v>
      </c>
      <c r="T145" s="159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289</v>
      </c>
      <c r="AT145" s="160" t="s">
        <v>161</v>
      </c>
      <c r="AU145" s="160" t="s">
        <v>166</v>
      </c>
      <c r="AY145" s="14" t="s">
        <v>158</v>
      </c>
      <c r="BE145" s="161">
        <f>IF(N145="základná",J145,0)</f>
        <v>0</v>
      </c>
      <c r="BF145" s="161">
        <f>IF(N145="znížená",J145,0)</f>
        <v>0</v>
      </c>
      <c r="BG145" s="161">
        <f>IF(N145="zákl. prenesená",J145,0)</f>
        <v>0</v>
      </c>
      <c r="BH145" s="161">
        <f>IF(N145="zníž. prenesená",J145,0)</f>
        <v>0</v>
      </c>
      <c r="BI145" s="161">
        <f>IF(N145="nulová",J145,0)</f>
        <v>0</v>
      </c>
      <c r="BJ145" s="14" t="s">
        <v>166</v>
      </c>
      <c r="BK145" s="161">
        <f>ROUND(I145*H145,2)</f>
        <v>0</v>
      </c>
      <c r="BL145" s="14" t="s">
        <v>289</v>
      </c>
      <c r="BM145" s="160" t="s">
        <v>250</v>
      </c>
    </row>
    <row r="146" spans="1:65" s="2" customFormat="1" ht="33" customHeight="1">
      <c r="A146" s="29"/>
      <c r="B146" s="147"/>
      <c r="C146" s="148" t="s">
        <v>215</v>
      </c>
      <c r="D146" s="148" t="s">
        <v>161</v>
      </c>
      <c r="E146" s="149" t="s">
        <v>1161</v>
      </c>
      <c r="F146" s="150" t="s">
        <v>1162</v>
      </c>
      <c r="G146" s="151" t="s">
        <v>288</v>
      </c>
      <c r="H146" s="152">
        <v>25</v>
      </c>
      <c r="I146" s="153"/>
      <c r="J146" s="154">
        <f>ROUND(I146*H146,2)</f>
        <v>0</v>
      </c>
      <c r="K146" s="155"/>
      <c r="L146" s="30"/>
      <c r="M146" s="156" t="s">
        <v>1</v>
      </c>
      <c r="N146" s="157" t="s">
        <v>40</v>
      </c>
      <c r="O146" s="58"/>
      <c r="P146" s="158">
        <f>O146*H146</f>
        <v>0</v>
      </c>
      <c r="Q146" s="158">
        <v>0</v>
      </c>
      <c r="R146" s="158">
        <f>Q146*H146</f>
        <v>0</v>
      </c>
      <c r="S146" s="158">
        <v>0</v>
      </c>
      <c r="T146" s="159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289</v>
      </c>
      <c r="AT146" s="160" t="s">
        <v>161</v>
      </c>
      <c r="AU146" s="160" t="s">
        <v>166</v>
      </c>
      <c r="AY146" s="14" t="s">
        <v>158</v>
      </c>
      <c r="BE146" s="161">
        <f>IF(N146="základná",J146,0)</f>
        <v>0</v>
      </c>
      <c r="BF146" s="161">
        <f>IF(N146="znížená",J146,0)</f>
        <v>0</v>
      </c>
      <c r="BG146" s="161">
        <f>IF(N146="zákl. prenesená",J146,0)</f>
        <v>0</v>
      </c>
      <c r="BH146" s="161">
        <f>IF(N146="zníž. prenesená",J146,0)</f>
        <v>0</v>
      </c>
      <c r="BI146" s="161">
        <f>IF(N146="nulová",J146,0)</f>
        <v>0</v>
      </c>
      <c r="BJ146" s="14" t="s">
        <v>166</v>
      </c>
      <c r="BK146" s="161">
        <f>ROUND(I146*H146,2)</f>
        <v>0</v>
      </c>
      <c r="BL146" s="14" t="s">
        <v>289</v>
      </c>
      <c r="BM146" s="160" t="s">
        <v>253</v>
      </c>
    </row>
    <row r="147" spans="1:65" s="12" customFormat="1" ht="25.9" customHeight="1">
      <c r="B147" s="134"/>
      <c r="D147" s="135" t="s">
        <v>73</v>
      </c>
      <c r="E147" s="136" t="s">
        <v>1093</v>
      </c>
      <c r="F147" s="136" t="s">
        <v>1094</v>
      </c>
      <c r="I147" s="137"/>
      <c r="J147" s="138">
        <f>BK147</f>
        <v>0</v>
      </c>
      <c r="L147" s="134"/>
      <c r="M147" s="139"/>
      <c r="N147" s="140"/>
      <c r="O147" s="140"/>
      <c r="P147" s="141">
        <f>P148</f>
        <v>0</v>
      </c>
      <c r="Q147" s="140"/>
      <c r="R147" s="141">
        <f>R148</f>
        <v>0</v>
      </c>
      <c r="S147" s="140"/>
      <c r="T147" s="142">
        <f>T148</f>
        <v>0</v>
      </c>
      <c r="AR147" s="135" t="s">
        <v>165</v>
      </c>
      <c r="AT147" s="143" t="s">
        <v>73</v>
      </c>
      <c r="AU147" s="143" t="s">
        <v>74</v>
      </c>
      <c r="AY147" s="135" t="s">
        <v>158</v>
      </c>
      <c r="BK147" s="144">
        <f>BK148</f>
        <v>0</v>
      </c>
    </row>
    <row r="148" spans="1:65" s="2" customFormat="1" ht="16.5" customHeight="1">
      <c r="A148" s="29"/>
      <c r="B148" s="147"/>
      <c r="C148" s="148" t="s">
        <v>254</v>
      </c>
      <c r="D148" s="148" t="s">
        <v>161</v>
      </c>
      <c r="E148" s="149" t="s">
        <v>1099</v>
      </c>
      <c r="F148" s="150" t="s">
        <v>1483</v>
      </c>
      <c r="G148" s="151" t="s">
        <v>1097</v>
      </c>
      <c r="H148" s="152">
        <v>1</v>
      </c>
      <c r="I148" s="153"/>
      <c r="J148" s="154">
        <f>ROUND(I148*H148,2)</f>
        <v>0</v>
      </c>
      <c r="K148" s="155"/>
      <c r="L148" s="30"/>
      <c r="M148" s="156" t="s">
        <v>1</v>
      </c>
      <c r="N148" s="157" t="s">
        <v>40</v>
      </c>
      <c r="O148" s="58"/>
      <c r="P148" s="158">
        <f>O148*H148</f>
        <v>0</v>
      </c>
      <c r="Q148" s="158">
        <v>0</v>
      </c>
      <c r="R148" s="158">
        <f>Q148*H148</f>
        <v>0</v>
      </c>
      <c r="S148" s="158">
        <v>0</v>
      </c>
      <c r="T148" s="159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1098</v>
      </c>
      <c r="AT148" s="160" t="s">
        <v>161</v>
      </c>
      <c r="AU148" s="160" t="s">
        <v>82</v>
      </c>
      <c r="AY148" s="14" t="s">
        <v>158</v>
      </c>
      <c r="BE148" s="161">
        <f>IF(N148="základná",J148,0)</f>
        <v>0</v>
      </c>
      <c r="BF148" s="161">
        <f>IF(N148="znížená",J148,0)</f>
        <v>0</v>
      </c>
      <c r="BG148" s="161">
        <f>IF(N148="zákl. prenesená",J148,0)</f>
        <v>0</v>
      </c>
      <c r="BH148" s="161">
        <f>IF(N148="zníž. prenesená",J148,0)</f>
        <v>0</v>
      </c>
      <c r="BI148" s="161">
        <f>IF(N148="nulová",J148,0)</f>
        <v>0</v>
      </c>
      <c r="BJ148" s="14" t="s">
        <v>166</v>
      </c>
      <c r="BK148" s="161">
        <f>ROUND(I148*H148,2)</f>
        <v>0</v>
      </c>
      <c r="BL148" s="14" t="s">
        <v>1098</v>
      </c>
      <c r="BM148" s="160" t="s">
        <v>257</v>
      </c>
    </row>
    <row r="149" spans="1:65" s="12" customFormat="1" ht="25.9" customHeight="1">
      <c r="B149" s="134"/>
      <c r="D149" s="135" t="s">
        <v>73</v>
      </c>
      <c r="E149" s="136" t="s">
        <v>1101</v>
      </c>
      <c r="F149" s="136" t="s">
        <v>1471</v>
      </c>
      <c r="I149" s="137"/>
      <c r="J149" s="138">
        <f>BK149</f>
        <v>0</v>
      </c>
      <c r="L149" s="134"/>
      <c r="M149" s="139"/>
      <c r="N149" s="140"/>
      <c r="O149" s="140"/>
      <c r="P149" s="141">
        <f>SUM(P150:P153)</f>
        <v>0</v>
      </c>
      <c r="Q149" s="140"/>
      <c r="R149" s="141">
        <f>SUM(R150:R153)</f>
        <v>0</v>
      </c>
      <c r="S149" s="140"/>
      <c r="T149" s="142">
        <f>SUM(T150:T153)</f>
        <v>0</v>
      </c>
      <c r="AR149" s="135" t="s">
        <v>165</v>
      </c>
      <c r="AT149" s="143" t="s">
        <v>73</v>
      </c>
      <c r="AU149" s="143" t="s">
        <v>74</v>
      </c>
      <c r="AY149" s="135" t="s">
        <v>158</v>
      </c>
      <c r="BK149" s="144">
        <f>SUM(BK150:BK153)</f>
        <v>0</v>
      </c>
    </row>
    <row r="150" spans="1:65" s="2" customFormat="1" ht="16.5" customHeight="1">
      <c r="A150" s="29"/>
      <c r="B150" s="147"/>
      <c r="C150" s="148" t="s">
        <v>218</v>
      </c>
      <c r="D150" s="148" t="s">
        <v>161</v>
      </c>
      <c r="E150" s="149" t="s">
        <v>1472</v>
      </c>
      <c r="F150" s="150" t="s">
        <v>1473</v>
      </c>
      <c r="G150" s="151" t="s">
        <v>481</v>
      </c>
      <c r="H150" s="152">
        <v>2</v>
      </c>
      <c r="I150" s="153"/>
      <c r="J150" s="154">
        <f>ROUND(I150*H150,2)</f>
        <v>0</v>
      </c>
      <c r="K150" s="155"/>
      <c r="L150" s="30"/>
      <c r="M150" s="156" t="s">
        <v>1</v>
      </c>
      <c r="N150" s="157" t="s">
        <v>40</v>
      </c>
      <c r="O150" s="58"/>
      <c r="P150" s="158">
        <f>O150*H150</f>
        <v>0</v>
      </c>
      <c r="Q150" s="158">
        <v>0</v>
      </c>
      <c r="R150" s="158">
        <f>Q150*H150</f>
        <v>0</v>
      </c>
      <c r="S150" s="158">
        <v>0</v>
      </c>
      <c r="T150" s="159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482</v>
      </c>
      <c r="AT150" s="160" t="s">
        <v>161</v>
      </c>
      <c r="AU150" s="160" t="s">
        <v>82</v>
      </c>
      <c r="AY150" s="14" t="s">
        <v>158</v>
      </c>
      <c r="BE150" s="161">
        <f>IF(N150="základná",J150,0)</f>
        <v>0</v>
      </c>
      <c r="BF150" s="161">
        <f>IF(N150="znížená",J150,0)</f>
        <v>0</v>
      </c>
      <c r="BG150" s="161">
        <f>IF(N150="zákl. prenesená",J150,0)</f>
        <v>0</v>
      </c>
      <c r="BH150" s="161">
        <f>IF(N150="zníž. prenesená",J150,0)</f>
        <v>0</v>
      </c>
      <c r="BI150" s="161">
        <f>IF(N150="nulová",J150,0)</f>
        <v>0</v>
      </c>
      <c r="BJ150" s="14" t="s">
        <v>166</v>
      </c>
      <c r="BK150" s="161">
        <f>ROUND(I150*H150,2)</f>
        <v>0</v>
      </c>
      <c r="BL150" s="14" t="s">
        <v>482</v>
      </c>
      <c r="BM150" s="160" t="s">
        <v>260</v>
      </c>
    </row>
    <row r="151" spans="1:65" s="2" customFormat="1" ht="16.5" customHeight="1">
      <c r="A151" s="29"/>
      <c r="B151" s="147"/>
      <c r="C151" s="148" t="s">
        <v>261</v>
      </c>
      <c r="D151" s="148" t="s">
        <v>161</v>
      </c>
      <c r="E151" s="149" t="s">
        <v>1474</v>
      </c>
      <c r="F151" s="150" t="s">
        <v>1475</v>
      </c>
      <c r="G151" s="151" t="s">
        <v>481</v>
      </c>
      <c r="H151" s="152">
        <v>2</v>
      </c>
      <c r="I151" s="153"/>
      <c r="J151" s="154">
        <f>ROUND(I151*H151,2)</f>
        <v>0</v>
      </c>
      <c r="K151" s="155"/>
      <c r="L151" s="30"/>
      <c r="M151" s="156" t="s">
        <v>1</v>
      </c>
      <c r="N151" s="157" t="s">
        <v>40</v>
      </c>
      <c r="O151" s="58"/>
      <c r="P151" s="158">
        <f>O151*H151</f>
        <v>0</v>
      </c>
      <c r="Q151" s="158">
        <v>0</v>
      </c>
      <c r="R151" s="158">
        <f>Q151*H151</f>
        <v>0</v>
      </c>
      <c r="S151" s="158">
        <v>0</v>
      </c>
      <c r="T151" s="159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482</v>
      </c>
      <c r="AT151" s="160" t="s">
        <v>161</v>
      </c>
      <c r="AU151" s="160" t="s">
        <v>82</v>
      </c>
      <c r="AY151" s="14" t="s">
        <v>158</v>
      </c>
      <c r="BE151" s="161">
        <f>IF(N151="základná",J151,0)</f>
        <v>0</v>
      </c>
      <c r="BF151" s="161">
        <f>IF(N151="znížená",J151,0)</f>
        <v>0</v>
      </c>
      <c r="BG151" s="161">
        <f>IF(N151="zákl. prenesená",J151,0)</f>
        <v>0</v>
      </c>
      <c r="BH151" s="161">
        <f>IF(N151="zníž. prenesená",J151,0)</f>
        <v>0</v>
      </c>
      <c r="BI151" s="161">
        <f>IF(N151="nulová",J151,0)</f>
        <v>0</v>
      </c>
      <c r="BJ151" s="14" t="s">
        <v>166</v>
      </c>
      <c r="BK151" s="161">
        <f>ROUND(I151*H151,2)</f>
        <v>0</v>
      </c>
      <c r="BL151" s="14" t="s">
        <v>482</v>
      </c>
      <c r="BM151" s="160" t="s">
        <v>264</v>
      </c>
    </row>
    <row r="152" spans="1:65" s="2" customFormat="1" ht="16.5" customHeight="1">
      <c r="A152" s="29"/>
      <c r="B152" s="147"/>
      <c r="C152" s="148" t="s">
        <v>222</v>
      </c>
      <c r="D152" s="148" t="s">
        <v>161</v>
      </c>
      <c r="E152" s="149" t="s">
        <v>1476</v>
      </c>
      <c r="F152" s="150" t="s">
        <v>1477</v>
      </c>
      <c r="G152" s="151" t="s">
        <v>1097</v>
      </c>
      <c r="H152" s="152">
        <v>1</v>
      </c>
      <c r="I152" s="153"/>
      <c r="J152" s="154">
        <f>ROUND(I152*H152,2)</f>
        <v>0</v>
      </c>
      <c r="K152" s="155"/>
      <c r="L152" s="30"/>
      <c r="M152" s="156" t="s">
        <v>1</v>
      </c>
      <c r="N152" s="157" t="s">
        <v>40</v>
      </c>
      <c r="O152" s="58"/>
      <c r="P152" s="158">
        <f>O152*H152</f>
        <v>0</v>
      </c>
      <c r="Q152" s="158">
        <v>0</v>
      </c>
      <c r="R152" s="158">
        <f>Q152*H152</f>
        <v>0</v>
      </c>
      <c r="S152" s="158">
        <v>0</v>
      </c>
      <c r="T152" s="159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1098</v>
      </c>
      <c r="AT152" s="160" t="s">
        <v>161</v>
      </c>
      <c r="AU152" s="160" t="s">
        <v>82</v>
      </c>
      <c r="AY152" s="14" t="s">
        <v>158</v>
      </c>
      <c r="BE152" s="161">
        <f>IF(N152="základná",J152,0)</f>
        <v>0</v>
      </c>
      <c r="BF152" s="161">
        <f>IF(N152="znížená",J152,0)</f>
        <v>0</v>
      </c>
      <c r="BG152" s="161">
        <f>IF(N152="zákl. prenesená",J152,0)</f>
        <v>0</v>
      </c>
      <c r="BH152" s="161">
        <f>IF(N152="zníž. prenesená",J152,0)</f>
        <v>0</v>
      </c>
      <c r="BI152" s="161">
        <f>IF(N152="nulová",J152,0)</f>
        <v>0</v>
      </c>
      <c r="BJ152" s="14" t="s">
        <v>166</v>
      </c>
      <c r="BK152" s="161">
        <f>ROUND(I152*H152,2)</f>
        <v>0</v>
      </c>
      <c r="BL152" s="14" t="s">
        <v>1098</v>
      </c>
      <c r="BM152" s="160" t="s">
        <v>267</v>
      </c>
    </row>
    <row r="153" spans="1:65" s="2" customFormat="1" ht="16.5" customHeight="1">
      <c r="A153" s="29"/>
      <c r="B153" s="147"/>
      <c r="C153" s="148" t="s">
        <v>268</v>
      </c>
      <c r="D153" s="148" t="s">
        <v>161</v>
      </c>
      <c r="E153" s="149" t="s">
        <v>1478</v>
      </c>
      <c r="F153" s="150" t="s">
        <v>1479</v>
      </c>
      <c r="G153" s="151" t="s">
        <v>481</v>
      </c>
      <c r="H153" s="152">
        <v>4</v>
      </c>
      <c r="I153" s="153"/>
      <c r="J153" s="154">
        <f>ROUND(I153*H153,2)</f>
        <v>0</v>
      </c>
      <c r="K153" s="155"/>
      <c r="L153" s="30"/>
      <c r="M153" s="173" t="s">
        <v>1</v>
      </c>
      <c r="N153" s="174" t="s">
        <v>40</v>
      </c>
      <c r="O153" s="175"/>
      <c r="P153" s="176">
        <f>O153*H153</f>
        <v>0</v>
      </c>
      <c r="Q153" s="176">
        <v>0</v>
      </c>
      <c r="R153" s="176">
        <f>Q153*H153</f>
        <v>0</v>
      </c>
      <c r="S153" s="176">
        <v>0</v>
      </c>
      <c r="T153" s="177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482</v>
      </c>
      <c r="AT153" s="160" t="s">
        <v>161</v>
      </c>
      <c r="AU153" s="160" t="s">
        <v>82</v>
      </c>
      <c r="AY153" s="14" t="s">
        <v>158</v>
      </c>
      <c r="BE153" s="161">
        <f>IF(N153="základná",J153,0)</f>
        <v>0</v>
      </c>
      <c r="BF153" s="161">
        <f>IF(N153="znížená",J153,0)</f>
        <v>0</v>
      </c>
      <c r="BG153" s="161">
        <f>IF(N153="zákl. prenesená",J153,0)</f>
        <v>0</v>
      </c>
      <c r="BH153" s="161">
        <f>IF(N153="zníž. prenesená",J153,0)</f>
        <v>0</v>
      </c>
      <c r="BI153" s="161">
        <f>IF(N153="nulová",J153,0)</f>
        <v>0</v>
      </c>
      <c r="BJ153" s="14" t="s">
        <v>166</v>
      </c>
      <c r="BK153" s="161">
        <f>ROUND(I153*H153,2)</f>
        <v>0</v>
      </c>
      <c r="BL153" s="14" t="s">
        <v>482</v>
      </c>
      <c r="BM153" s="160" t="s">
        <v>271</v>
      </c>
    </row>
    <row r="154" spans="1:65" s="2" customFormat="1" ht="6.95" customHeight="1">
      <c r="A154" s="29"/>
      <c r="B154" s="47"/>
      <c r="C154" s="48"/>
      <c r="D154" s="48"/>
      <c r="E154" s="48"/>
      <c r="F154" s="48"/>
      <c r="G154" s="48"/>
      <c r="H154" s="48"/>
      <c r="I154" s="48"/>
      <c r="J154" s="48"/>
      <c r="K154" s="48"/>
      <c r="L154" s="30"/>
      <c r="M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</row>
  </sheetData>
  <autoFilter ref="C120:K153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6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4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4" t="s">
        <v>108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115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3" t="str">
        <f>'Rekapitulácia stavby'!K6</f>
        <v>Rekonštrukcia objektu Biovetská 36, Nitra - 1.etapa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116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30" customHeight="1">
      <c r="A9" s="29"/>
      <c r="B9" s="30"/>
      <c r="C9" s="29"/>
      <c r="D9" s="29"/>
      <c r="E9" s="207" t="s">
        <v>1484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84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14. 12. 2022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3"/>
      <c r="G18" s="213"/>
      <c r="H18" s="213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ROUND(J124,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ROUND((SUM(BE124:BE165)),  2)</f>
        <v>0</v>
      </c>
      <c r="G33" s="100"/>
      <c r="H33" s="100"/>
      <c r="I33" s="101">
        <v>0.2</v>
      </c>
      <c r="J33" s="99">
        <f>ROUND(((SUM(BE124:BE165))*I33),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ROUND((SUM(BF124:BF165)),  2)</f>
        <v>0</v>
      </c>
      <c r="G34" s="100"/>
      <c r="H34" s="100"/>
      <c r="I34" s="101">
        <v>0.2</v>
      </c>
      <c r="J34" s="99">
        <f>ROUND(((SUM(BF124:BF165))*I34),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ROUND((SUM(BG124:BG165)),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ROUND((SUM(BH124:BH165)),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ROUND((SUM(BI124:BI165)),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118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Rekonštrukcia objektu Biovetská 36, Nitra - 1.etapa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116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30" hidden="1" customHeight="1">
      <c r="A87" s="29"/>
      <c r="B87" s="30"/>
      <c r="C87" s="29"/>
      <c r="D87" s="29"/>
      <c r="E87" s="207" t="str">
        <f>E9</f>
        <v>09 - SO 02 Oplotenie - doplnenie plného oplotenia v prednej časti pozemku v.1,8 m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Biovetská </v>
      </c>
      <c r="G89" s="29"/>
      <c r="H89" s="29"/>
      <c r="I89" s="24" t="s">
        <v>20</v>
      </c>
      <c r="J89" s="55" t="str">
        <f>IF(J12="","",J12)</f>
        <v>14. 12. 2022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SOAR - ING. BÁRTA JIŘÍ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SOAR - ING. BÁRTA JIŘÍ               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119</v>
      </c>
      <c r="D94" s="104"/>
      <c r="E94" s="104"/>
      <c r="F94" s="104"/>
      <c r="G94" s="104"/>
      <c r="H94" s="104"/>
      <c r="I94" s="104"/>
      <c r="J94" s="113" t="s">
        <v>120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121</v>
      </c>
      <c r="D96" s="29"/>
      <c r="E96" s="29"/>
      <c r="F96" s="29"/>
      <c r="G96" s="29"/>
      <c r="H96" s="29"/>
      <c r="I96" s="29"/>
      <c r="J96" s="71">
        <f>J124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122</v>
      </c>
    </row>
    <row r="97" spans="1:31" s="9" customFormat="1" ht="24.95" hidden="1" customHeight="1">
      <c r="B97" s="115"/>
      <c r="D97" s="116" t="s">
        <v>1300</v>
      </c>
      <c r="E97" s="117"/>
      <c r="F97" s="117"/>
      <c r="G97" s="117"/>
      <c r="H97" s="117"/>
      <c r="I97" s="117"/>
      <c r="J97" s="118">
        <f>J125</f>
        <v>0</v>
      </c>
      <c r="L97" s="115"/>
    </row>
    <row r="98" spans="1:31" s="10" customFormat="1" ht="19.899999999999999" hidden="1" customHeight="1">
      <c r="B98" s="119"/>
      <c r="D98" s="120" t="s">
        <v>1301</v>
      </c>
      <c r="E98" s="121"/>
      <c r="F98" s="121"/>
      <c r="G98" s="121"/>
      <c r="H98" s="121"/>
      <c r="I98" s="121"/>
      <c r="J98" s="122">
        <f>J126</f>
        <v>0</v>
      </c>
      <c r="L98" s="119"/>
    </row>
    <row r="99" spans="1:31" s="10" customFormat="1" ht="19.899999999999999" hidden="1" customHeight="1">
      <c r="B99" s="119"/>
      <c r="D99" s="120" t="s">
        <v>1485</v>
      </c>
      <c r="E99" s="121"/>
      <c r="F99" s="121"/>
      <c r="G99" s="121"/>
      <c r="H99" s="121"/>
      <c r="I99" s="121"/>
      <c r="J99" s="122">
        <f>J131</f>
        <v>0</v>
      </c>
      <c r="L99" s="119"/>
    </row>
    <row r="100" spans="1:31" s="10" customFormat="1" ht="19.899999999999999" hidden="1" customHeight="1">
      <c r="B100" s="119"/>
      <c r="D100" s="120" t="s">
        <v>125</v>
      </c>
      <c r="E100" s="121"/>
      <c r="F100" s="121"/>
      <c r="G100" s="121"/>
      <c r="H100" s="121"/>
      <c r="I100" s="121"/>
      <c r="J100" s="122">
        <f>J136</f>
        <v>0</v>
      </c>
      <c r="L100" s="119"/>
    </row>
    <row r="101" spans="1:31" s="10" customFormat="1" ht="19.899999999999999" hidden="1" customHeight="1">
      <c r="B101" s="119"/>
      <c r="D101" s="120" t="s">
        <v>126</v>
      </c>
      <c r="E101" s="121"/>
      <c r="F101" s="121"/>
      <c r="G101" s="121"/>
      <c r="H101" s="121"/>
      <c r="I101" s="121"/>
      <c r="J101" s="122">
        <f>J140</f>
        <v>0</v>
      </c>
      <c r="L101" s="119"/>
    </row>
    <row r="102" spans="1:31" s="10" customFormat="1" ht="19.899999999999999" hidden="1" customHeight="1">
      <c r="B102" s="119"/>
      <c r="D102" s="120" t="s">
        <v>127</v>
      </c>
      <c r="E102" s="121"/>
      <c r="F102" s="121"/>
      <c r="G102" s="121"/>
      <c r="H102" s="121"/>
      <c r="I102" s="121"/>
      <c r="J102" s="122">
        <f>J146</f>
        <v>0</v>
      </c>
      <c r="L102" s="119"/>
    </row>
    <row r="103" spans="1:31" s="9" customFormat="1" ht="24.95" hidden="1" customHeight="1">
      <c r="B103" s="115"/>
      <c r="D103" s="116" t="s">
        <v>128</v>
      </c>
      <c r="E103" s="117"/>
      <c r="F103" s="117"/>
      <c r="G103" s="117"/>
      <c r="H103" s="117"/>
      <c r="I103" s="117"/>
      <c r="J103" s="118">
        <f>J159</f>
        <v>0</v>
      </c>
      <c r="L103" s="115"/>
    </row>
    <row r="104" spans="1:31" s="10" customFormat="1" ht="19.899999999999999" hidden="1" customHeight="1">
      <c r="B104" s="119"/>
      <c r="D104" s="120" t="s">
        <v>137</v>
      </c>
      <c r="E104" s="121"/>
      <c r="F104" s="121"/>
      <c r="G104" s="121"/>
      <c r="H104" s="121"/>
      <c r="I104" s="121"/>
      <c r="J104" s="122">
        <f>J160</f>
        <v>0</v>
      </c>
      <c r="L104" s="119"/>
    </row>
    <row r="105" spans="1:31" s="2" customFormat="1" ht="21.75" hidden="1" customHeight="1">
      <c r="A105" s="29"/>
      <c r="B105" s="30"/>
      <c r="C105" s="29"/>
      <c r="D105" s="29"/>
      <c r="E105" s="29"/>
      <c r="F105" s="29"/>
      <c r="G105" s="29"/>
      <c r="H105" s="29"/>
      <c r="I105" s="29"/>
      <c r="J105" s="29"/>
      <c r="K105" s="29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6.95" hidden="1" customHeight="1">
      <c r="A106" s="29"/>
      <c r="B106" s="47"/>
      <c r="C106" s="48"/>
      <c r="D106" s="48"/>
      <c r="E106" s="48"/>
      <c r="F106" s="48"/>
      <c r="G106" s="48"/>
      <c r="H106" s="48"/>
      <c r="I106" s="48"/>
      <c r="J106" s="48"/>
      <c r="K106" s="48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hidden="1"/>
    <row r="108" spans="1:31" hidden="1"/>
    <row r="109" spans="1:31" hidden="1"/>
    <row r="110" spans="1:31" s="2" customFormat="1" ht="6.95" customHeight="1">
      <c r="A110" s="29"/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24.95" customHeight="1">
      <c r="A111" s="29"/>
      <c r="B111" s="30"/>
      <c r="C111" s="18" t="s">
        <v>144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14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223" t="str">
        <f>E7</f>
        <v>Rekonštrukcia objektu Biovetská 36, Nitra - 1.etapa</v>
      </c>
      <c r="F114" s="224"/>
      <c r="G114" s="224"/>
      <c r="H114" s="224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>
      <c r="A115" s="29"/>
      <c r="B115" s="30"/>
      <c r="C115" s="24" t="s">
        <v>116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30" customHeight="1">
      <c r="A116" s="29"/>
      <c r="B116" s="30"/>
      <c r="C116" s="29"/>
      <c r="D116" s="29"/>
      <c r="E116" s="207" t="str">
        <f>E9</f>
        <v>09 - SO 02 Oplotenie - doplnenie plného oplotenia v prednej časti pozemku v.1,8 m</v>
      </c>
      <c r="F116" s="222"/>
      <c r="G116" s="222"/>
      <c r="H116" s="222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2" customHeight="1">
      <c r="A118" s="29"/>
      <c r="B118" s="30"/>
      <c r="C118" s="24" t="s">
        <v>18</v>
      </c>
      <c r="D118" s="29"/>
      <c r="E118" s="29"/>
      <c r="F118" s="22" t="str">
        <f>F12</f>
        <v xml:space="preserve">Biovetská </v>
      </c>
      <c r="G118" s="29"/>
      <c r="H118" s="29"/>
      <c r="I118" s="24" t="s">
        <v>20</v>
      </c>
      <c r="J118" s="55" t="str">
        <f>IF(J12="","",J12)</f>
        <v>14. 12. 2022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25.7" customHeight="1">
      <c r="A120" s="29"/>
      <c r="B120" s="30"/>
      <c r="C120" s="24" t="s">
        <v>22</v>
      </c>
      <c r="D120" s="29"/>
      <c r="E120" s="29"/>
      <c r="F120" s="22" t="str">
        <f>E15</f>
        <v>Mesto Nitra</v>
      </c>
      <c r="G120" s="29"/>
      <c r="H120" s="29"/>
      <c r="I120" s="24" t="s">
        <v>28</v>
      </c>
      <c r="J120" s="27" t="str">
        <f>E21</f>
        <v xml:space="preserve">SOAR - ING. BÁRTA JIŘÍ 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25.7" customHeight="1">
      <c r="A121" s="29"/>
      <c r="B121" s="30"/>
      <c r="C121" s="24" t="s">
        <v>26</v>
      </c>
      <c r="D121" s="29"/>
      <c r="E121" s="29"/>
      <c r="F121" s="22" t="str">
        <f>IF(E18="","",E18)</f>
        <v>Vyplň údaj</v>
      </c>
      <c r="G121" s="29"/>
      <c r="H121" s="29"/>
      <c r="I121" s="24" t="s">
        <v>31</v>
      </c>
      <c r="J121" s="27" t="str">
        <f>E24</f>
        <v xml:space="preserve">SOAR - ING. BÁRTA JIŘÍ                  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0.3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11" customFormat="1" ht="29.25" customHeight="1">
      <c r="A123" s="123"/>
      <c r="B123" s="124"/>
      <c r="C123" s="125" t="s">
        <v>145</v>
      </c>
      <c r="D123" s="126" t="s">
        <v>59</v>
      </c>
      <c r="E123" s="126" t="s">
        <v>55</v>
      </c>
      <c r="F123" s="126" t="s">
        <v>56</v>
      </c>
      <c r="G123" s="126" t="s">
        <v>146</v>
      </c>
      <c r="H123" s="126" t="s">
        <v>147</v>
      </c>
      <c r="I123" s="126" t="s">
        <v>148</v>
      </c>
      <c r="J123" s="127" t="s">
        <v>120</v>
      </c>
      <c r="K123" s="128" t="s">
        <v>149</v>
      </c>
      <c r="L123" s="129"/>
      <c r="M123" s="62" t="s">
        <v>1</v>
      </c>
      <c r="N123" s="63" t="s">
        <v>38</v>
      </c>
      <c r="O123" s="63" t="s">
        <v>150</v>
      </c>
      <c r="P123" s="63" t="s">
        <v>151</v>
      </c>
      <c r="Q123" s="63" t="s">
        <v>152</v>
      </c>
      <c r="R123" s="63" t="s">
        <v>153</v>
      </c>
      <c r="S123" s="63" t="s">
        <v>154</v>
      </c>
      <c r="T123" s="64" t="s">
        <v>155</v>
      </c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  <c r="AE123" s="123"/>
    </row>
    <row r="124" spans="1:65" s="2" customFormat="1" ht="22.9" customHeight="1">
      <c r="A124" s="29"/>
      <c r="B124" s="30"/>
      <c r="C124" s="69" t="s">
        <v>121</v>
      </c>
      <c r="D124" s="29"/>
      <c r="E124" s="29"/>
      <c r="F124" s="29"/>
      <c r="G124" s="29"/>
      <c r="H124" s="29"/>
      <c r="I124" s="29"/>
      <c r="J124" s="130">
        <f>BK124</f>
        <v>0</v>
      </c>
      <c r="K124" s="29"/>
      <c r="L124" s="30"/>
      <c r="M124" s="65"/>
      <c r="N124" s="56"/>
      <c r="O124" s="66"/>
      <c r="P124" s="131">
        <f>P125+P159</f>
        <v>0</v>
      </c>
      <c r="Q124" s="66"/>
      <c r="R124" s="131">
        <f>R125+R159</f>
        <v>40.503119819999995</v>
      </c>
      <c r="S124" s="66"/>
      <c r="T124" s="132">
        <f>T125+T159</f>
        <v>14.312949999999999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T124" s="14" t="s">
        <v>73</v>
      </c>
      <c r="AU124" s="14" t="s">
        <v>122</v>
      </c>
      <c r="BK124" s="133">
        <f>BK125+BK159</f>
        <v>0</v>
      </c>
    </row>
    <row r="125" spans="1:65" s="12" customFormat="1" ht="25.9" customHeight="1">
      <c r="B125" s="134"/>
      <c r="D125" s="135" t="s">
        <v>73</v>
      </c>
      <c r="E125" s="136" t="s">
        <v>872</v>
      </c>
      <c r="F125" s="136" t="s">
        <v>1304</v>
      </c>
      <c r="I125" s="137"/>
      <c r="J125" s="138">
        <f>BK125</f>
        <v>0</v>
      </c>
      <c r="L125" s="134"/>
      <c r="M125" s="139"/>
      <c r="N125" s="140"/>
      <c r="O125" s="140"/>
      <c r="P125" s="141">
        <f>P126+P131+P136+P140+P146</f>
        <v>0</v>
      </c>
      <c r="Q125" s="140"/>
      <c r="R125" s="141">
        <f>R126+R131+R136+R140+R146</f>
        <v>40.503119819999995</v>
      </c>
      <c r="S125" s="140"/>
      <c r="T125" s="142">
        <f>T126+T131+T136+T140+T146</f>
        <v>13.622199999999999</v>
      </c>
      <c r="AR125" s="135" t="s">
        <v>82</v>
      </c>
      <c r="AT125" s="143" t="s">
        <v>73</v>
      </c>
      <c r="AU125" s="143" t="s">
        <v>74</v>
      </c>
      <c r="AY125" s="135" t="s">
        <v>158</v>
      </c>
      <c r="BK125" s="144">
        <f>BK126+BK131+BK136+BK140+BK146</f>
        <v>0</v>
      </c>
    </row>
    <row r="126" spans="1:65" s="12" customFormat="1" ht="22.9" customHeight="1">
      <c r="B126" s="134"/>
      <c r="D126" s="135" t="s">
        <v>73</v>
      </c>
      <c r="E126" s="145" t="s">
        <v>82</v>
      </c>
      <c r="F126" s="145" t="s">
        <v>1305</v>
      </c>
      <c r="I126" s="137"/>
      <c r="J126" s="146">
        <f>BK126</f>
        <v>0</v>
      </c>
      <c r="L126" s="134"/>
      <c r="M126" s="139"/>
      <c r="N126" s="140"/>
      <c r="O126" s="140"/>
      <c r="P126" s="141">
        <f>SUM(P127:P130)</f>
        <v>0</v>
      </c>
      <c r="Q126" s="140"/>
      <c r="R126" s="141">
        <f>SUM(R127:R130)</f>
        <v>0</v>
      </c>
      <c r="S126" s="140"/>
      <c r="T126" s="142">
        <f>SUM(T127:T130)</f>
        <v>0</v>
      </c>
      <c r="AR126" s="135" t="s">
        <v>82</v>
      </c>
      <c r="AT126" s="143" t="s">
        <v>73</v>
      </c>
      <c r="AU126" s="143" t="s">
        <v>82</v>
      </c>
      <c r="AY126" s="135" t="s">
        <v>158</v>
      </c>
      <c r="BK126" s="144">
        <f>SUM(BK127:BK130)</f>
        <v>0</v>
      </c>
    </row>
    <row r="127" spans="1:65" s="2" customFormat="1" ht="21.75" customHeight="1">
      <c r="A127" s="29"/>
      <c r="B127" s="147"/>
      <c r="C127" s="148" t="s">
        <v>82</v>
      </c>
      <c r="D127" s="148" t="s">
        <v>161</v>
      </c>
      <c r="E127" s="149" t="s">
        <v>1486</v>
      </c>
      <c r="F127" s="150" t="s">
        <v>1487</v>
      </c>
      <c r="G127" s="151" t="s">
        <v>182</v>
      </c>
      <c r="H127" s="152">
        <v>5.1680000000000001</v>
      </c>
      <c r="I127" s="153"/>
      <c r="J127" s="154">
        <f>ROUND(I127*H127,2)</f>
        <v>0</v>
      </c>
      <c r="K127" s="155"/>
      <c r="L127" s="30"/>
      <c r="M127" s="156" t="s">
        <v>1</v>
      </c>
      <c r="N127" s="157" t="s">
        <v>40</v>
      </c>
      <c r="O127" s="58"/>
      <c r="P127" s="158">
        <f>O127*H127</f>
        <v>0</v>
      </c>
      <c r="Q127" s="158">
        <v>0</v>
      </c>
      <c r="R127" s="158">
        <f>Q127*H127</f>
        <v>0</v>
      </c>
      <c r="S127" s="158">
        <v>0</v>
      </c>
      <c r="T127" s="159">
        <f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165</v>
      </c>
      <c r="AT127" s="160" t="s">
        <v>161</v>
      </c>
      <c r="AU127" s="160" t="s">
        <v>166</v>
      </c>
      <c r="AY127" s="14" t="s">
        <v>158</v>
      </c>
      <c r="BE127" s="161">
        <f>IF(N127="základná",J127,0)</f>
        <v>0</v>
      </c>
      <c r="BF127" s="161">
        <f>IF(N127="znížená",J127,0)</f>
        <v>0</v>
      </c>
      <c r="BG127" s="161">
        <f>IF(N127="zákl. prenesená",J127,0)</f>
        <v>0</v>
      </c>
      <c r="BH127" s="161">
        <f>IF(N127="zníž. prenesená",J127,0)</f>
        <v>0</v>
      </c>
      <c r="BI127" s="161">
        <f>IF(N127="nulová",J127,0)</f>
        <v>0</v>
      </c>
      <c r="BJ127" s="14" t="s">
        <v>166</v>
      </c>
      <c r="BK127" s="161">
        <f>ROUND(I127*H127,2)</f>
        <v>0</v>
      </c>
      <c r="BL127" s="14" t="s">
        <v>165</v>
      </c>
      <c r="BM127" s="160" t="s">
        <v>166</v>
      </c>
    </row>
    <row r="128" spans="1:65" s="2" customFormat="1" ht="21.75" customHeight="1">
      <c r="A128" s="29"/>
      <c r="B128" s="147"/>
      <c r="C128" s="148" t="s">
        <v>166</v>
      </c>
      <c r="D128" s="148" t="s">
        <v>161</v>
      </c>
      <c r="E128" s="149" t="s">
        <v>1488</v>
      </c>
      <c r="F128" s="150" t="s">
        <v>1489</v>
      </c>
      <c r="G128" s="151" t="s">
        <v>182</v>
      </c>
      <c r="H128" s="152">
        <v>5.1680000000000001</v>
      </c>
      <c r="I128" s="153"/>
      <c r="J128" s="154">
        <f>ROUND(I128*H128,2)</f>
        <v>0</v>
      </c>
      <c r="K128" s="155"/>
      <c r="L128" s="30"/>
      <c r="M128" s="156" t="s">
        <v>1</v>
      </c>
      <c r="N128" s="157" t="s">
        <v>40</v>
      </c>
      <c r="O128" s="58"/>
      <c r="P128" s="158">
        <f>O128*H128</f>
        <v>0</v>
      </c>
      <c r="Q128" s="158">
        <v>0</v>
      </c>
      <c r="R128" s="158">
        <f>Q128*H128</f>
        <v>0</v>
      </c>
      <c r="S128" s="158">
        <v>0</v>
      </c>
      <c r="T128" s="159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165</v>
      </c>
      <c r="AT128" s="160" t="s">
        <v>161</v>
      </c>
      <c r="AU128" s="160" t="s">
        <v>166</v>
      </c>
      <c r="AY128" s="14" t="s">
        <v>158</v>
      </c>
      <c r="BE128" s="161">
        <f>IF(N128="základná",J128,0)</f>
        <v>0</v>
      </c>
      <c r="BF128" s="161">
        <f>IF(N128="znížená",J128,0)</f>
        <v>0</v>
      </c>
      <c r="BG128" s="161">
        <f>IF(N128="zákl. prenesená",J128,0)</f>
        <v>0</v>
      </c>
      <c r="BH128" s="161">
        <f>IF(N128="zníž. prenesená",J128,0)</f>
        <v>0</v>
      </c>
      <c r="BI128" s="161">
        <f>IF(N128="nulová",J128,0)</f>
        <v>0</v>
      </c>
      <c r="BJ128" s="14" t="s">
        <v>166</v>
      </c>
      <c r="BK128" s="161">
        <f>ROUND(I128*H128,2)</f>
        <v>0</v>
      </c>
      <c r="BL128" s="14" t="s">
        <v>165</v>
      </c>
      <c r="BM128" s="160" t="s">
        <v>165</v>
      </c>
    </row>
    <row r="129" spans="1:65" s="2" customFormat="1" ht="24.2" customHeight="1">
      <c r="A129" s="29"/>
      <c r="B129" s="147"/>
      <c r="C129" s="148" t="s">
        <v>178</v>
      </c>
      <c r="D129" s="148" t="s">
        <v>161</v>
      </c>
      <c r="E129" s="149" t="s">
        <v>1490</v>
      </c>
      <c r="F129" s="150" t="s">
        <v>1491</v>
      </c>
      <c r="G129" s="151" t="s">
        <v>182</v>
      </c>
      <c r="H129" s="152">
        <v>5.1680000000000001</v>
      </c>
      <c r="I129" s="153"/>
      <c r="J129" s="154">
        <f>ROUND(I129*H129,2)</f>
        <v>0</v>
      </c>
      <c r="K129" s="155"/>
      <c r="L129" s="30"/>
      <c r="M129" s="156" t="s">
        <v>1</v>
      </c>
      <c r="N129" s="157" t="s">
        <v>40</v>
      </c>
      <c r="O129" s="58"/>
      <c r="P129" s="158">
        <f>O129*H129</f>
        <v>0</v>
      </c>
      <c r="Q129" s="158">
        <v>0</v>
      </c>
      <c r="R129" s="158">
        <f>Q129*H129</f>
        <v>0</v>
      </c>
      <c r="S129" s="158">
        <v>0</v>
      </c>
      <c r="T129" s="159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165</v>
      </c>
      <c r="AT129" s="160" t="s">
        <v>161</v>
      </c>
      <c r="AU129" s="160" t="s">
        <v>166</v>
      </c>
      <c r="AY129" s="14" t="s">
        <v>158</v>
      </c>
      <c r="BE129" s="161">
        <f>IF(N129="základná",J129,0)</f>
        <v>0</v>
      </c>
      <c r="BF129" s="161">
        <f>IF(N129="znížená",J129,0)</f>
        <v>0</v>
      </c>
      <c r="BG129" s="161">
        <f>IF(N129="zákl. prenesená",J129,0)</f>
        <v>0</v>
      </c>
      <c r="BH129" s="161">
        <f>IF(N129="zníž. prenesená",J129,0)</f>
        <v>0</v>
      </c>
      <c r="BI129" s="161">
        <f>IF(N129="nulová",J129,0)</f>
        <v>0</v>
      </c>
      <c r="BJ129" s="14" t="s">
        <v>166</v>
      </c>
      <c r="BK129" s="161">
        <f>ROUND(I129*H129,2)</f>
        <v>0</v>
      </c>
      <c r="BL129" s="14" t="s">
        <v>165</v>
      </c>
      <c r="BM129" s="160" t="s">
        <v>187</v>
      </c>
    </row>
    <row r="130" spans="1:65" s="2" customFormat="1" ht="16.5" customHeight="1">
      <c r="A130" s="29"/>
      <c r="B130" s="147"/>
      <c r="C130" s="148" t="s">
        <v>165</v>
      </c>
      <c r="D130" s="148" t="s">
        <v>161</v>
      </c>
      <c r="E130" s="149" t="s">
        <v>1492</v>
      </c>
      <c r="F130" s="150" t="s">
        <v>1493</v>
      </c>
      <c r="G130" s="151" t="s">
        <v>182</v>
      </c>
      <c r="H130" s="152">
        <v>5.1680000000000001</v>
      </c>
      <c r="I130" s="153"/>
      <c r="J130" s="154">
        <f>ROUND(I130*H130,2)</f>
        <v>0</v>
      </c>
      <c r="K130" s="155"/>
      <c r="L130" s="30"/>
      <c r="M130" s="156" t="s">
        <v>1</v>
      </c>
      <c r="N130" s="157" t="s">
        <v>40</v>
      </c>
      <c r="O130" s="58"/>
      <c r="P130" s="158">
        <f>O130*H130</f>
        <v>0</v>
      </c>
      <c r="Q130" s="158">
        <v>0</v>
      </c>
      <c r="R130" s="158">
        <f>Q130*H130</f>
        <v>0</v>
      </c>
      <c r="S130" s="158">
        <v>0</v>
      </c>
      <c r="T130" s="159">
        <f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165</v>
      </c>
      <c r="AT130" s="160" t="s">
        <v>161</v>
      </c>
      <c r="AU130" s="160" t="s">
        <v>166</v>
      </c>
      <c r="AY130" s="14" t="s">
        <v>158</v>
      </c>
      <c r="BE130" s="161">
        <f>IF(N130="základná",J130,0)</f>
        <v>0</v>
      </c>
      <c r="BF130" s="161">
        <f>IF(N130="znížená",J130,0)</f>
        <v>0</v>
      </c>
      <c r="BG130" s="161">
        <f>IF(N130="zákl. prenesená",J130,0)</f>
        <v>0</v>
      </c>
      <c r="BH130" s="161">
        <f>IF(N130="zníž. prenesená",J130,0)</f>
        <v>0</v>
      </c>
      <c r="BI130" s="161">
        <f>IF(N130="nulová",J130,0)</f>
        <v>0</v>
      </c>
      <c r="BJ130" s="14" t="s">
        <v>166</v>
      </c>
      <c r="BK130" s="161">
        <f>ROUND(I130*H130,2)</f>
        <v>0</v>
      </c>
      <c r="BL130" s="14" t="s">
        <v>165</v>
      </c>
      <c r="BM130" s="160" t="s">
        <v>191</v>
      </c>
    </row>
    <row r="131" spans="1:65" s="12" customFormat="1" ht="22.9" customHeight="1">
      <c r="B131" s="134"/>
      <c r="D131" s="135" t="s">
        <v>73</v>
      </c>
      <c r="E131" s="145" t="s">
        <v>166</v>
      </c>
      <c r="F131" s="145" t="s">
        <v>1494</v>
      </c>
      <c r="I131" s="137"/>
      <c r="J131" s="146">
        <f>BK131</f>
        <v>0</v>
      </c>
      <c r="L131" s="134"/>
      <c r="M131" s="139"/>
      <c r="N131" s="140"/>
      <c r="O131" s="140"/>
      <c r="P131" s="141">
        <f>SUM(P132:P135)</f>
        <v>0</v>
      </c>
      <c r="Q131" s="140"/>
      <c r="R131" s="141">
        <f>SUM(R132:R135)</f>
        <v>21.760853179999998</v>
      </c>
      <c r="S131" s="140"/>
      <c r="T131" s="142">
        <f>SUM(T132:T135)</f>
        <v>0</v>
      </c>
      <c r="AR131" s="135" t="s">
        <v>82</v>
      </c>
      <c r="AT131" s="143" t="s">
        <v>73</v>
      </c>
      <c r="AU131" s="143" t="s">
        <v>82</v>
      </c>
      <c r="AY131" s="135" t="s">
        <v>158</v>
      </c>
      <c r="BK131" s="144">
        <f>SUM(BK132:BK135)</f>
        <v>0</v>
      </c>
    </row>
    <row r="132" spans="1:65" s="2" customFormat="1" ht="24.2" customHeight="1">
      <c r="A132" s="29"/>
      <c r="B132" s="147"/>
      <c r="C132" s="148" t="s">
        <v>192</v>
      </c>
      <c r="D132" s="148" t="s">
        <v>161</v>
      </c>
      <c r="E132" s="149" t="s">
        <v>1495</v>
      </c>
      <c r="F132" s="150" t="s">
        <v>1496</v>
      </c>
      <c r="G132" s="151" t="s">
        <v>182</v>
      </c>
      <c r="H132" s="152">
        <v>0.65600000000000003</v>
      </c>
      <c r="I132" s="153"/>
      <c r="J132" s="154">
        <f>ROUND(I132*H132,2)</f>
        <v>0</v>
      </c>
      <c r="K132" s="155"/>
      <c r="L132" s="30"/>
      <c r="M132" s="156" t="s">
        <v>1</v>
      </c>
      <c r="N132" s="157" t="s">
        <v>40</v>
      </c>
      <c r="O132" s="58"/>
      <c r="P132" s="158">
        <f>O132*H132</f>
        <v>0</v>
      </c>
      <c r="Q132" s="158">
        <v>1.7816399999999999</v>
      </c>
      <c r="R132" s="158">
        <f>Q132*H132</f>
        <v>1.16875584</v>
      </c>
      <c r="S132" s="158">
        <v>0</v>
      </c>
      <c r="T132" s="159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165</v>
      </c>
      <c r="AT132" s="160" t="s">
        <v>161</v>
      </c>
      <c r="AU132" s="160" t="s">
        <v>166</v>
      </c>
      <c r="AY132" s="14" t="s">
        <v>158</v>
      </c>
      <c r="BE132" s="161">
        <f>IF(N132="základná",J132,0)</f>
        <v>0</v>
      </c>
      <c r="BF132" s="161">
        <f>IF(N132="znížená",J132,0)</f>
        <v>0</v>
      </c>
      <c r="BG132" s="161">
        <f>IF(N132="zákl. prenesená",J132,0)</f>
        <v>0</v>
      </c>
      <c r="BH132" s="161">
        <f>IF(N132="zníž. prenesená",J132,0)</f>
        <v>0</v>
      </c>
      <c r="BI132" s="161">
        <f>IF(N132="nulová",J132,0)</f>
        <v>0</v>
      </c>
      <c r="BJ132" s="14" t="s">
        <v>166</v>
      </c>
      <c r="BK132" s="161">
        <f>ROUND(I132*H132,2)</f>
        <v>0</v>
      </c>
      <c r="BL132" s="14" t="s">
        <v>165</v>
      </c>
      <c r="BM132" s="160" t="s">
        <v>109</v>
      </c>
    </row>
    <row r="133" spans="1:65" s="2" customFormat="1" ht="16.5" customHeight="1">
      <c r="A133" s="29"/>
      <c r="B133" s="147"/>
      <c r="C133" s="148" t="s">
        <v>187</v>
      </c>
      <c r="D133" s="148" t="s">
        <v>161</v>
      </c>
      <c r="E133" s="149" t="s">
        <v>1497</v>
      </c>
      <c r="F133" s="150" t="s">
        <v>1498</v>
      </c>
      <c r="G133" s="151" t="s">
        <v>182</v>
      </c>
      <c r="H133" s="152">
        <v>4.8630000000000004</v>
      </c>
      <c r="I133" s="153"/>
      <c r="J133" s="154">
        <f>ROUND(I133*H133,2)</f>
        <v>0</v>
      </c>
      <c r="K133" s="155"/>
      <c r="L133" s="30"/>
      <c r="M133" s="156" t="s">
        <v>1</v>
      </c>
      <c r="N133" s="157" t="s">
        <v>40</v>
      </c>
      <c r="O133" s="58"/>
      <c r="P133" s="158">
        <f>O133*H133</f>
        <v>0</v>
      </c>
      <c r="Q133" s="158">
        <v>2.2075499999999999</v>
      </c>
      <c r="R133" s="158">
        <f>Q133*H133</f>
        <v>10.73531565</v>
      </c>
      <c r="S133" s="158">
        <v>0</v>
      </c>
      <c r="T133" s="159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165</v>
      </c>
      <c r="AT133" s="160" t="s">
        <v>161</v>
      </c>
      <c r="AU133" s="160" t="s">
        <v>166</v>
      </c>
      <c r="AY133" s="14" t="s">
        <v>158</v>
      </c>
      <c r="BE133" s="161">
        <f>IF(N133="základná",J133,0)</f>
        <v>0</v>
      </c>
      <c r="BF133" s="161">
        <f>IF(N133="znížená",J133,0)</f>
        <v>0</v>
      </c>
      <c r="BG133" s="161">
        <f>IF(N133="zákl. prenesená",J133,0)</f>
        <v>0</v>
      </c>
      <c r="BH133" s="161">
        <f>IF(N133="zníž. prenesená",J133,0)</f>
        <v>0</v>
      </c>
      <c r="BI133" s="161">
        <f>IF(N133="nulová",J133,0)</f>
        <v>0</v>
      </c>
      <c r="BJ133" s="14" t="s">
        <v>166</v>
      </c>
      <c r="BK133" s="161">
        <f>ROUND(I133*H133,2)</f>
        <v>0</v>
      </c>
      <c r="BL133" s="14" t="s">
        <v>165</v>
      </c>
      <c r="BM133" s="160" t="s">
        <v>198</v>
      </c>
    </row>
    <row r="134" spans="1:65" s="2" customFormat="1" ht="24.2" customHeight="1">
      <c r="A134" s="29"/>
      <c r="B134" s="147"/>
      <c r="C134" s="148" t="s">
        <v>199</v>
      </c>
      <c r="D134" s="148" t="s">
        <v>161</v>
      </c>
      <c r="E134" s="149" t="s">
        <v>1499</v>
      </c>
      <c r="F134" s="150" t="s">
        <v>1500</v>
      </c>
      <c r="G134" s="151" t="s">
        <v>176</v>
      </c>
      <c r="H134" s="152">
        <v>0.129</v>
      </c>
      <c r="I134" s="153"/>
      <c r="J134" s="154">
        <f>ROUND(I134*H134,2)</f>
        <v>0</v>
      </c>
      <c r="K134" s="155"/>
      <c r="L134" s="30"/>
      <c r="M134" s="156" t="s">
        <v>1</v>
      </c>
      <c r="N134" s="157" t="s">
        <v>40</v>
      </c>
      <c r="O134" s="58"/>
      <c r="P134" s="158">
        <f>O134*H134</f>
        <v>0</v>
      </c>
      <c r="Q134" s="158">
        <v>1.03586</v>
      </c>
      <c r="R134" s="158">
        <f>Q134*H134</f>
        <v>0.13362594</v>
      </c>
      <c r="S134" s="158">
        <v>0</v>
      </c>
      <c r="T134" s="159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165</v>
      </c>
      <c r="AT134" s="160" t="s">
        <v>161</v>
      </c>
      <c r="AU134" s="160" t="s">
        <v>166</v>
      </c>
      <c r="AY134" s="14" t="s">
        <v>158</v>
      </c>
      <c r="BE134" s="161">
        <f>IF(N134="základná",J134,0)</f>
        <v>0</v>
      </c>
      <c r="BF134" s="161">
        <f>IF(N134="znížená",J134,0)</f>
        <v>0</v>
      </c>
      <c r="BG134" s="161">
        <f>IF(N134="zákl. prenesená",J134,0)</f>
        <v>0</v>
      </c>
      <c r="BH134" s="161">
        <f>IF(N134="zníž. prenesená",J134,0)</f>
        <v>0</v>
      </c>
      <c r="BI134" s="161">
        <f>IF(N134="nulová",J134,0)</f>
        <v>0</v>
      </c>
      <c r="BJ134" s="14" t="s">
        <v>166</v>
      </c>
      <c r="BK134" s="161">
        <f>ROUND(I134*H134,2)</f>
        <v>0</v>
      </c>
      <c r="BL134" s="14" t="s">
        <v>165</v>
      </c>
      <c r="BM134" s="160" t="s">
        <v>202</v>
      </c>
    </row>
    <row r="135" spans="1:65" s="2" customFormat="1" ht="24.2" customHeight="1">
      <c r="A135" s="29"/>
      <c r="B135" s="147"/>
      <c r="C135" s="148" t="s">
        <v>191</v>
      </c>
      <c r="D135" s="148" t="s">
        <v>161</v>
      </c>
      <c r="E135" s="149" t="s">
        <v>1501</v>
      </c>
      <c r="F135" s="150" t="s">
        <v>1502</v>
      </c>
      <c r="G135" s="151" t="s">
        <v>164</v>
      </c>
      <c r="H135" s="152">
        <v>13.475</v>
      </c>
      <c r="I135" s="153"/>
      <c r="J135" s="154">
        <f>ROUND(I135*H135,2)</f>
        <v>0</v>
      </c>
      <c r="K135" s="155"/>
      <c r="L135" s="30"/>
      <c r="M135" s="156" t="s">
        <v>1</v>
      </c>
      <c r="N135" s="157" t="s">
        <v>40</v>
      </c>
      <c r="O135" s="58"/>
      <c r="P135" s="158">
        <f>O135*H135</f>
        <v>0</v>
      </c>
      <c r="Q135" s="158">
        <v>0.72157000000000004</v>
      </c>
      <c r="R135" s="158">
        <f>Q135*H135</f>
        <v>9.7231557500000001</v>
      </c>
      <c r="S135" s="158">
        <v>0</v>
      </c>
      <c r="T135" s="159">
        <f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165</v>
      </c>
      <c r="AT135" s="160" t="s">
        <v>161</v>
      </c>
      <c r="AU135" s="160" t="s">
        <v>166</v>
      </c>
      <c r="AY135" s="14" t="s">
        <v>158</v>
      </c>
      <c r="BE135" s="161">
        <f>IF(N135="základná",J135,0)</f>
        <v>0</v>
      </c>
      <c r="BF135" s="161">
        <f>IF(N135="znížená",J135,0)</f>
        <v>0</v>
      </c>
      <c r="BG135" s="161">
        <f>IF(N135="zákl. prenesená",J135,0)</f>
        <v>0</v>
      </c>
      <c r="BH135" s="161">
        <f>IF(N135="zníž. prenesená",J135,0)</f>
        <v>0</v>
      </c>
      <c r="BI135" s="161">
        <f>IF(N135="nulová",J135,0)</f>
        <v>0</v>
      </c>
      <c r="BJ135" s="14" t="s">
        <v>166</v>
      </c>
      <c r="BK135" s="161">
        <f>ROUND(I135*H135,2)</f>
        <v>0</v>
      </c>
      <c r="BL135" s="14" t="s">
        <v>165</v>
      </c>
      <c r="BM135" s="160" t="s">
        <v>205</v>
      </c>
    </row>
    <row r="136" spans="1:65" s="12" customFormat="1" ht="22.9" customHeight="1">
      <c r="B136" s="134"/>
      <c r="D136" s="135" t="s">
        <v>73</v>
      </c>
      <c r="E136" s="145" t="s">
        <v>178</v>
      </c>
      <c r="F136" s="145" t="s">
        <v>179</v>
      </c>
      <c r="I136" s="137"/>
      <c r="J136" s="146">
        <f>BK136</f>
        <v>0</v>
      </c>
      <c r="L136" s="134"/>
      <c r="M136" s="139"/>
      <c r="N136" s="140"/>
      <c r="O136" s="140"/>
      <c r="P136" s="141">
        <f>SUM(P137:P139)</f>
        <v>0</v>
      </c>
      <c r="Q136" s="140"/>
      <c r="R136" s="141">
        <f>SUM(R137:R139)</f>
        <v>16.180651700000002</v>
      </c>
      <c r="S136" s="140"/>
      <c r="T136" s="142">
        <f>SUM(T137:T139)</f>
        <v>0</v>
      </c>
      <c r="AR136" s="135" t="s">
        <v>82</v>
      </c>
      <c r="AT136" s="143" t="s">
        <v>73</v>
      </c>
      <c r="AU136" s="143" t="s">
        <v>82</v>
      </c>
      <c r="AY136" s="135" t="s">
        <v>158</v>
      </c>
      <c r="BK136" s="144">
        <f>SUM(BK137:BK139)</f>
        <v>0</v>
      </c>
    </row>
    <row r="137" spans="1:65" s="2" customFormat="1" ht="16.5" customHeight="1">
      <c r="A137" s="29"/>
      <c r="B137" s="147"/>
      <c r="C137" s="148" t="s">
        <v>206</v>
      </c>
      <c r="D137" s="148" t="s">
        <v>161</v>
      </c>
      <c r="E137" s="149" t="s">
        <v>1503</v>
      </c>
      <c r="F137" s="150" t="s">
        <v>1504</v>
      </c>
      <c r="G137" s="151" t="s">
        <v>190</v>
      </c>
      <c r="H137" s="152">
        <v>69.102999999999994</v>
      </c>
      <c r="I137" s="153"/>
      <c r="J137" s="154">
        <f>ROUND(I137*H137,2)</f>
        <v>0</v>
      </c>
      <c r="K137" s="155"/>
      <c r="L137" s="30"/>
      <c r="M137" s="156" t="s">
        <v>1</v>
      </c>
      <c r="N137" s="157" t="s">
        <v>40</v>
      </c>
      <c r="O137" s="58"/>
      <c r="P137" s="158">
        <f>O137*H137</f>
        <v>0</v>
      </c>
      <c r="Q137" s="158">
        <v>2.3999999999999998E-3</v>
      </c>
      <c r="R137" s="158">
        <f>Q137*H137</f>
        <v>0.16584719999999997</v>
      </c>
      <c r="S137" s="158">
        <v>0</v>
      </c>
      <c r="T137" s="159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165</v>
      </c>
      <c r="AT137" s="160" t="s">
        <v>161</v>
      </c>
      <c r="AU137" s="160" t="s">
        <v>166</v>
      </c>
      <c r="AY137" s="14" t="s">
        <v>158</v>
      </c>
      <c r="BE137" s="161">
        <f>IF(N137="základná",J137,0)</f>
        <v>0</v>
      </c>
      <c r="BF137" s="161">
        <f>IF(N137="znížená",J137,0)</f>
        <v>0</v>
      </c>
      <c r="BG137" s="161">
        <f>IF(N137="zákl. prenesená",J137,0)</f>
        <v>0</v>
      </c>
      <c r="BH137" s="161">
        <f>IF(N137="zníž. prenesená",J137,0)</f>
        <v>0</v>
      </c>
      <c r="BI137" s="161">
        <f>IF(N137="nulová",J137,0)</f>
        <v>0</v>
      </c>
      <c r="BJ137" s="14" t="s">
        <v>166</v>
      </c>
      <c r="BK137" s="161">
        <f>ROUND(I137*H137,2)</f>
        <v>0</v>
      </c>
      <c r="BL137" s="14" t="s">
        <v>165</v>
      </c>
      <c r="BM137" s="160" t="s">
        <v>209</v>
      </c>
    </row>
    <row r="138" spans="1:65" s="2" customFormat="1" ht="16.5" customHeight="1">
      <c r="A138" s="29"/>
      <c r="B138" s="147"/>
      <c r="C138" s="148" t="s">
        <v>109</v>
      </c>
      <c r="D138" s="148" t="s">
        <v>161</v>
      </c>
      <c r="E138" s="149" t="s">
        <v>1505</v>
      </c>
      <c r="F138" s="150" t="s">
        <v>1506</v>
      </c>
      <c r="G138" s="151" t="s">
        <v>176</v>
      </c>
      <c r="H138" s="152">
        <v>0.19500000000000001</v>
      </c>
      <c r="I138" s="153"/>
      <c r="J138" s="154">
        <f>ROUND(I138*H138,2)</f>
        <v>0</v>
      </c>
      <c r="K138" s="155"/>
      <c r="L138" s="30"/>
      <c r="M138" s="156" t="s">
        <v>1</v>
      </c>
      <c r="N138" s="157" t="s">
        <v>40</v>
      </c>
      <c r="O138" s="58"/>
      <c r="P138" s="158">
        <f>O138*H138</f>
        <v>0</v>
      </c>
      <c r="Q138" s="158">
        <v>1.0448</v>
      </c>
      <c r="R138" s="158">
        <f>Q138*H138</f>
        <v>0.203736</v>
      </c>
      <c r="S138" s="158">
        <v>0</v>
      </c>
      <c r="T138" s="159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165</v>
      </c>
      <c r="AT138" s="160" t="s">
        <v>161</v>
      </c>
      <c r="AU138" s="160" t="s">
        <v>166</v>
      </c>
      <c r="AY138" s="14" t="s">
        <v>158</v>
      </c>
      <c r="BE138" s="161">
        <f>IF(N138="základná",J138,0)</f>
        <v>0</v>
      </c>
      <c r="BF138" s="161">
        <f>IF(N138="znížená",J138,0)</f>
        <v>0</v>
      </c>
      <c r="BG138" s="161">
        <f>IF(N138="zákl. prenesená",J138,0)</f>
        <v>0</v>
      </c>
      <c r="BH138" s="161">
        <f>IF(N138="zníž. prenesená",J138,0)</f>
        <v>0</v>
      </c>
      <c r="BI138" s="161">
        <f>IF(N138="nulová",J138,0)</f>
        <v>0</v>
      </c>
      <c r="BJ138" s="14" t="s">
        <v>166</v>
      </c>
      <c r="BK138" s="161">
        <f>ROUND(I138*H138,2)</f>
        <v>0</v>
      </c>
      <c r="BL138" s="14" t="s">
        <v>165</v>
      </c>
      <c r="BM138" s="160" t="s">
        <v>7</v>
      </c>
    </row>
    <row r="139" spans="1:65" s="2" customFormat="1" ht="24.2" customHeight="1">
      <c r="A139" s="29"/>
      <c r="B139" s="147"/>
      <c r="C139" s="148" t="s">
        <v>112</v>
      </c>
      <c r="D139" s="148" t="s">
        <v>161</v>
      </c>
      <c r="E139" s="149" t="s">
        <v>1507</v>
      </c>
      <c r="F139" s="150" t="s">
        <v>1508</v>
      </c>
      <c r="G139" s="151" t="s">
        <v>182</v>
      </c>
      <c r="H139" s="152">
        <v>7.0750000000000002</v>
      </c>
      <c r="I139" s="153"/>
      <c r="J139" s="154">
        <f>ROUND(I139*H139,2)</f>
        <v>0</v>
      </c>
      <c r="K139" s="155"/>
      <c r="L139" s="30"/>
      <c r="M139" s="156" t="s">
        <v>1</v>
      </c>
      <c r="N139" s="157" t="s">
        <v>40</v>
      </c>
      <c r="O139" s="58"/>
      <c r="P139" s="158">
        <f>O139*H139</f>
        <v>0</v>
      </c>
      <c r="Q139" s="158">
        <v>2.2347800000000002</v>
      </c>
      <c r="R139" s="158">
        <f>Q139*H139</f>
        <v>15.811068500000001</v>
      </c>
      <c r="S139" s="158">
        <v>0</v>
      </c>
      <c r="T139" s="159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165</v>
      </c>
      <c r="AT139" s="160" t="s">
        <v>161</v>
      </c>
      <c r="AU139" s="160" t="s">
        <v>166</v>
      </c>
      <c r="AY139" s="14" t="s">
        <v>158</v>
      </c>
      <c r="BE139" s="161">
        <f>IF(N139="základná",J139,0)</f>
        <v>0</v>
      </c>
      <c r="BF139" s="161">
        <f>IF(N139="znížená",J139,0)</f>
        <v>0</v>
      </c>
      <c r="BG139" s="161">
        <f>IF(N139="zákl. prenesená",J139,0)</f>
        <v>0</v>
      </c>
      <c r="BH139" s="161">
        <f>IF(N139="zníž. prenesená",J139,0)</f>
        <v>0</v>
      </c>
      <c r="BI139" s="161">
        <f>IF(N139="nulová",J139,0)</f>
        <v>0</v>
      </c>
      <c r="BJ139" s="14" t="s">
        <v>166</v>
      </c>
      <c r="BK139" s="161">
        <f>ROUND(I139*H139,2)</f>
        <v>0</v>
      </c>
      <c r="BL139" s="14" t="s">
        <v>165</v>
      </c>
      <c r="BM139" s="160" t="s">
        <v>215</v>
      </c>
    </row>
    <row r="140" spans="1:65" s="12" customFormat="1" ht="22.9" customHeight="1">
      <c r="B140" s="134"/>
      <c r="D140" s="135" t="s">
        <v>73</v>
      </c>
      <c r="E140" s="145" t="s">
        <v>187</v>
      </c>
      <c r="F140" s="145" t="s">
        <v>210</v>
      </c>
      <c r="I140" s="137"/>
      <c r="J140" s="146">
        <f>BK140</f>
        <v>0</v>
      </c>
      <c r="L140" s="134"/>
      <c r="M140" s="139"/>
      <c r="N140" s="140"/>
      <c r="O140" s="140"/>
      <c r="P140" s="141">
        <f>SUM(P141:P145)</f>
        <v>0</v>
      </c>
      <c r="Q140" s="140"/>
      <c r="R140" s="141">
        <f>SUM(R141:R145)</f>
        <v>2.4703295400000003</v>
      </c>
      <c r="S140" s="140"/>
      <c r="T140" s="142">
        <f>SUM(T141:T145)</f>
        <v>0</v>
      </c>
      <c r="AR140" s="135" t="s">
        <v>82</v>
      </c>
      <c r="AT140" s="143" t="s">
        <v>73</v>
      </c>
      <c r="AU140" s="143" t="s">
        <v>82</v>
      </c>
      <c r="AY140" s="135" t="s">
        <v>158</v>
      </c>
      <c r="BK140" s="144">
        <f>SUM(BK141:BK145)</f>
        <v>0</v>
      </c>
    </row>
    <row r="141" spans="1:65" s="2" customFormat="1" ht="24.2" customHeight="1">
      <c r="A141" s="29"/>
      <c r="B141" s="147"/>
      <c r="C141" s="148" t="s">
        <v>198</v>
      </c>
      <c r="D141" s="148" t="s">
        <v>161</v>
      </c>
      <c r="E141" s="149" t="s">
        <v>1509</v>
      </c>
      <c r="F141" s="150" t="s">
        <v>1510</v>
      </c>
      <c r="G141" s="151" t="s">
        <v>164</v>
      </c>
      <c r="H141" s="152">
        <v>95.638000000000005</v>
      </c>
      <c r="I141" s="153"/>
      <c r="J141" s="154">
        <f>ROUND(I141*H141,2)</f>
        <v>0</v>
      </c>
      <c r="K141" s="155"/>
      <c r="L141" s="30"/>
      <c r="M141" s="156" t="s">
        <v>1</v>
      </c>
      <c r="N141" s="157" t="s">
        <v>40</v>
      </c>
      <c r="O141" s="58"/>
      <c r="P141" s="158">
        <f>O141*H141</f>
        <v>0</v>
      </c>
      <c r="Q141" s="158">
        <v>4.4000000000000003E-3</v>
      </c>
      <c r="R141" s="158">
        <f>Q141*H141</f>
        <v>0.42080720000000005</v>
      </c>
      <c r="S141" s="158">
        <v>0</v>
      </c>
      <c r="T141" s="159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165</v>
      </c>
      <c r="AT141" s="160" t="s">
        <v>161</v>
      </c>
      <c r="AU141" s="160" t="s">
        <v>166</v>
      </c>
      <c r="AY141" s="14" t="s">
        <v>158</v>
      </c>
      <c r="BE141" s="161">
        <f>IF(N141="základná",J141,0)</f>
        <v>0</v>
      </c>
      <c r="BF141" s="161">
        <f>IF(N141="znížená",J141,0)</f>
        <v>0</v>
      </c>
      <c r="BG141" s="161">
        <f>IF(N141="zákl. prenesená",J141,0)</f>
        <v>0</v>
      </c>
      <c r="BH141" s="161">
        <f>IF(N141="zníž. prenesená",J141,0)</f>
        <v>0</v>
      </c>
      <c r="BI141" s="161">
        <f>IF(N141="nulová",J141,0)</f>
        <v>0</v>
      </c>
      <c r="BJ141" s="14" t="s">
        <v>166</v>
      </c>
      <c r="BK141" s="161">
        <f>ROUND(I141*H141,2)</f>
        <v>0</v>
      </c>
      <c r="BL141" s="14" t="s">
        <v>165</v>
      </c>
      <c r="BM141" s="160" t="s">
        <v>218</v>
      </c>
    </row>
    <row r="142" spans="1:65" s="2" customFormat="1" ht="24.2" customHeight="1">
      <c r="A142" s="29"/>
      <c r="B142" s="147"/>
      <c r="C142" s="148" t="s">
        <v>219</v>
      </c>
      <c r="D142" s="148" t="s">
        <v>161</v>
      </c>
      <c r="E142" s="149" t="s">
        <v>1511</v>
      </c>
      <c r="F142" s="150" t="s">
        <v>1512</v>
      </c>
      <c r="G142" s="151" t="s">
        <v>164</v>
      </c>
      <c r="H142" s="152">
        <v>95.638000000000005</v>
      </c>
      <c r="I142" s="153"/>
      <c r="J142" s="154">
        <f>ROUND(I142*H142,2)</f>
        <v>0</v>
      </c>
      <c r="K142" s="155"/>
      <c r="L142" s="30"/>
      <c r="M142" s="156" t="s">
        <v>1</v>
      </c>
      <c r="N142" s="157" t="s">
        <v>40</v>
      </c>
      <c r="O142" s="58"/>
      <c r="P142" s="158">
        <f>O142*H142</f>
        <v>0</v>
      </c>
      <c r="Q142" s="158">
        <v>2.9999999999999997E-4</v>
      </c>
      <c r="R142" s="158">
        <f>Q142*H142</f>
        <v>2.8691399999999999E-2</v>
      </c>
      <c r="S142" s="158">
        <v>0</v>
      </c>
      <c r="T142" s="159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165</v>
      </c>
      <c r="AT142" s="160" t="s">
        <v>161</v>
      </c>
      <c r="AU142" s="160" t="s">
        <v>166</v>
      </c>
      <c r="AY142" s="14" t="s">
        <v>158</v>
      </c>
      <c r="BE142" s="161">
        <f>IF(N142="základná",J142,0)</f>
        <v>0</v>
      </c>
      <c r="BF142" s="161">
        <f>IF(N142="znížená",J142,0)</f>
        <v>0</v>
      </c>
      <c r="BG142" s="161">
        <f>IF(N142="zákl. prenesená",J142,0)</f>
        <v>0</v>
      </c>
      <c r="BH142" s="161">
        <f>IF(N142="zníž. prenesená",J142,0)</f>
        <v>0</v>
      </c>
      <c r="BI142" s="161">
        <f>IF(N142="nulová",J142,0)</f>
        <v>0</v>
      </c>
      <c r="BJ142" s="14" t="s">
        <v>166</v>
      </c>
      <c r="BK142" s="161">
        <f>ROUND(I142*H142,2)</f>
        <v>0</v>
      </c>
      <c r="BL142" s="14" t="s">
        <v>165</v>
      </c>
      <c r="BM142" s="160" t="s">
        <v>222</v>
      </c>
    </row>
    <row r="143" spans="1:65" s="2" customFormat="1" ht="24.2" customHeight="1">
      <c r="A143" s="29"/>
      <c r="B143" s="147"/>
      <c r="C143" s="148" t="s">
        <v>202</v>
      </c>
      <c r="D143" s="148" t="s">
        <v>161</v>
      </c>
      <c r="E143" s="149" t="s">
        <v>1513</v>
      </c>
      <c r="F143" s="150" t="s">
        <v>1514</v>
      </c>
      <c r="G143" s="151" t="s">
        <v>164</v>
      </c>
      <c r="H143" s="152">
        <v>95.638000000000005</v>
      </c>
      <c r="I143" s="153"/>
      <c r="J143" s="154">
        <f>ROUND(I143*H143,2)</f>
        <v>0</v>
      </c>
      <c r="K143" s="155"/>
      <c r="L143" s="30"/>
      <c r="M143" s="156" t="s">
        <v>1</v>
      </c>
      <c r="N143" s="157" t="s">
        <v>40</v>
      </c>
      <c r="O143" s="58"/>
      <c r="P143" s="158">
        <f>O143*H143</f>
        <v>0</v>
      </c>
      <c r="Q143" s="158">
        <v>1.6E-2</v>
      </c>
      <c r="R143" s="158">
        <f>Q143*H143</f>
        <v>1.530208</v>
      </c>
      <c r="S143" s="158">
        <v>0</v>
      </c>
      <c r="T143" s="159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165</v>
      </c>
      <c r="AT143" s="160" t="s">
        <v>161</v>
      </c>
      <c r="AU143" s="160" t="s">
        <v>166</v>
      </c>
      <c r="AY143" s="14" t="s">
        <v>158</v>
      </c>
      <c r="BE143" s="161">
        <f>IF(N143="základná",J143,0)</f>
        <v>0</v>
      </c>
      <c r="BF143" s="161">
        <f>IF(N143="znížená",J143,0)</f>
        <v>0</v>
      </c>
      <c r="BG143" s="161">
        <f>IF(N143="zákl. prenesená",J143,0)</f>
        <v>0</v>
      </c>
      <c r="BH143" s="161">
        <f>IF(N143="zníž. prenesená",J143,0)</f>
        <v>0</v>
      </c>
      <c r="BI143" s="161">
        <f>IF(N143="nulová",J143,0)</f>
        <v>0</v>
      </c>
      <c r="BJ143" s="14" t="s">
        <v>166</v>
      </c>
      <c r="BK143" s="161">
        <f>ROUND(I143*H143,2)</f>
        <v>0</v>
      </c>
      <c r="BL143" s="14" t="s">
        <v>165</v>
      </c>
      <c r="BM143" s="160" t="s">
        <v>225</v>
      </c>
    </row>
    <row r="144" spans="1:65" s="2" customFormat="1" ht="24.2" customHeight="1">
      <c r="A144" s="29"/>
      <c r="B144" s="147"/>
      <c r="C144" s="148" t="s">
        <v>226</v>
      </c>
      <c r="D144" s="148" t="s">
        <v>161</v>
      </c>
      <c r="E144" s="149" t="s">
        <v>1515</v>
      </c>
      <c r="F144" s="150" t="s">
        <v>1516</v>
      </c>
      <c r="G144" s="151" t="s">
        <v>164</v>
      </c>
      <c r="H144" s="152">
        <v>95.638000000000005</v>
      </c>
      <c r="I144" s="153"/>
      <c r="J144" s="154">
        <f>ROUND(I144*H144,2)</f>
        <v>0</v>
      </c>
      <c r="K144" s="155"/>
      <c r="L144" s="30"/>
      <c r="M144" s="156" t="s">
        <v>1</v>
      </c>
      <c r="N144" s="157" t="s">
        <v>40</v>
      </c>
      <c r="O144" s="58"/>
      <c r="P144" s="158">
        <f>O144*H144</f>
        <v>0</v>
      </c>
      <c r="Q144" s="158">
        <v>5.0000000000000001E-3</v>
      </c>
      <c r="R144" s="158">
        <f>Q144*H144</f>
        <v>0.47819000000000006</v>
      </c>
      <c r="S144" s="158">
        <v>0</v>
      </c>
      <c r="T144" s="159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165</v>
      </c>
      <c r="AT144" s="160" t="s">
        <v>161</v>
      </c>
      <c r="AU144" s="160" t="s">
        <v>166</v>
      </c>
      <c r="AY144" s="14" t="s">
        <v>158</v>
      </c>
      <c r="BE144" s="161">
        <f>IF(N144="základná",J144,0)</f>
        <v>0</v>
      </c>
      <c r="BF144" s="161">
        <f>IF(N144="znížená",J144,0)</f>
        <v>0</v>
      </c>
      <c r="BG144" s="161">
        <f>IF(N144="zákl. prenesená",J144,0)</f>
        <v>0</v>
      </c>
      <c r="BH144" s="161">
        <f>IF(N144="zníž. prenesená",J144,0)</f>
        <v>0</v>
      </c>
      <c r="BI144" s="161">
        <f>IF(N144="nulová",J144,0)</f>
        <v>0</v>
      </c>
      <c r="BJ144" s="14" t="s">
        <v>166</v>
      </c>
      <c r="BK144" s="161">
        <f>ROUND(I144*H144,2)</f>
        <v>0</v>
      </c>
      <c r="BL144" s="14" t="s">
        <v>165</v>
      </c>
      <c r="BM144" s="160" t="s">
        <v>229</v>
      </c>
    </row>
    <row r="145" spans="1:65" s="2" customFormat="1" ht="24.2" customHeight="1">
      <c r="A145" s="29"/>
      <c r="B145" s="147"/>
      <c r="C145" s="148" t="s">
        <v>205</v>
      </c>
      <c r="D145" s="148" t="s">
        <v>161</v>
      </c>
      <c r="E145" s="149" t="s">
        <v>1517</v>
      </c>
      <c r="F145" s="150" t="s">
        <v>1518</v>
      </c>
      <c r="G145" s="151" t="s">
        <v>164</v>
      </c>
      <c r="H145" s="152">
        <v>95.638000000000005</v>
      </c>
      <c r="I145" s="153"/>
      <c r="J145" s="154">
        <f>ROUND(I145*H145,2)</f>
        <v>0</v>
      </c>
      <c r="K145" s="155"/>
      <c r="L145" s="30"/>
      <c r="M145" s="156" t="s">
        <v>1</v>
      </c>
      <c r="N145" s="157" t="s">
        <v>40</v>
      </c>
      <c r="O145" s="58"/>
      <c r="P145" s="158">
        <f>O145*H145</f>
        <v>0</v>
      </c>
      <c r="Q145" s="158">
        <v>1.2999999999999999E-4</v>
      </c>
      <c r="R145" s="158">
        <f>Q145*H145</f>
        <v>1.243294E-2</v>
      </c>
      <c r="S145" s="158">
        <v>0</v>
      </c>
      <c r="T145" s="159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165</v>
      </c>
      <c r="AT145" s="160" t="s">
        <v>161</v>
      </c>
      <c r="AU145" s="160" t="s">
        <v>166</v>
      </c>
      <c r="AY145" s="14" t="s">
        <v>158</v>
      </c>
      <c r="BE145" s="161">
        <f>IF(N145="základná",J145,0)</f>
        <v>0</v>
      </c>
      <c r="BF145" s="161">
        <f>IF(N145="znížená",J145,0)</f>
        <v>0</v>
      </c>
      <c r="BG145" s="161">
        <f>IF(N145="zákl. prenesená",J145,0)</f>
        <v>0</v>
      </c>
      <c r="BH145" s="161">
        <f>IF(N145="zníž. prenesená",J145,0)</f>
        <v>0</v>
      </c>
      <c r="BI145" s="161">
        <f>IF(N145="nulová",J145,0)</f>
        <v>0</v>
      </c>
      <c r="BJ145" s="14" t="s">
        <v>166</v>
      </c>
      <c r="BK145" s="161">
        <f>ROUND(I145*H145,2)</f>
        <v>0</v>
      </c>
      <c r="BL145" s="14" t="s">
        <v>165</v>
      </c>
      <c r="BM145" s="160" t="s">
        <v>232</v>
      </c>
    </row>
    <row r="146" spans="1:65" s="12" customFormat="1" ht="22.9" customHeight="1">
      <c r="B146" s="134"/>
      <c r="D146" s="135" t="s">
        <v>73</v>
      </c>
      <c r="E146" s="145" t="s">
        <v>206</v>
      </c>
      <c r="F146" s="145" t="s">
        <v>294</v>
      </c>
      <c r="I146" s="137"/>
      <c r="J146" s="146">
        <f>BK146</f>
        <v>0</v>
      </c>
      <c r="L146" s="134"/>
      <c r="M146" s="139"/>
      <c r="N146" s="140"/>
      <c r="O146" s="140"/>
      <c r="P146" s="141">
        <f>SUM(P147:P158)</f>
        <v>0</v>
      </c>
      <c r="Q146" s="140"/>
      <c r="R146" s="141">
        <f>SUM(R147:R158)</f>
        <v>9.1285400000000003E-2</v>
      </c>
      <c r="S146" s="140"/>
      <c r="T146" s="142">
        <f>SUM(T147:T158)</f>
        <v>13.622199999999999</v>
      </c>
      <c r="AR146" s="135" t="s">
        <v>82</v>
      </c>
      <c r="AT146" s="143" t="s">
        <v>73</v>
      </c>
      <c r="AU146" s="143" t="s">
        <v>82</v>
      </c>
      <c r="AY146" s="135" t="s">
        <v>158</v>
      </c>
      <c r="BK146" s="144">
        <f>SUM(BK147:BK158)</f>
        <v>0</v>
      </c>
    </row>
    <row r="147" spans="1:65" s="2" customFormat="1" ht="21.75" customHeight="1">
      <c r="A147" s="29"/>
      <c r="B147" s="147"/>
      <c r="C147" s="148" t="s">
        <v>233</v>
      </c>
      <c r="D147" s="148" t="s">
        <v>161</v>
      </c>
      <c r="E147" s="149" t="s">
        <v>306</v>
      </c>
      <c r="F147" s="150" t="s">
        <v>307</v>
      </c>
      <c r="G147" s="151" t="s">
        <v>164</v>
      </c>
      <c r="H147" s="152">
        <v>55.4</v>
      </c>
      <c r="I147" s="153"/>
      <c r="J147" s="154">
        <f t="shared" ref="J147:J158" si="0">ROUND(I147*H147,2)</f>
        <v>0</v>
      </c>
      <c r="K147" s="155"/>
      <c r="L147" s="30"/>
      <c r="M147" s="156" t="s">
        <v>1</v>
      </c>
      <c r="N147" s="157" t="s">
        <v>40</v>
      </c>
      <c r="O147" s="58"/>
      <c r="P147" s="158">
        <f t="shared" ref="P147:P158" si="1">O147*H147</f>
        <v>0</v>
      </c>
      <c r="Q147" s="158">
        <v>1.2700000000000001E-3</v>
      </c>
      <c r="R147" s="158">
        <f t="shared" ref="R147:R158" si="2">Q147*H147</f>
        <v>7.0358000000000004E-2</v>
      </c>
      <c r="S147" s="158">
        <v>0</v>
      </c>
      <c r="T147" s="159">
        <f t="shared" ref="T147:T158" si="3"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165</v>
      </c>
      <c r="AT147" s="160" t="s">
        <v>161</v>
      </c>
      <c r="AU147" s="160" t="s">
        <v>166</v>
      </c>
      <c r="AY147" s="14" t="s">
        <v>158</v>
      </c>
      <c r="BE147" s="161">
        <f t="shared" ref="BE147:BE158" si="4">IF(N147="základná",J147,0)</f>
        <v>0</v>
      </c>
      <c r="BF147" s="161">
        <f t="shared" ref="BF147:BF158" si="5">IF(N147="znížená",J147,0)</f>
        <v>0</v>
      </c>
      <c r="BG147" s="161">
        <f t="shared" ref="BG147:BG158" si="6">IF(N147="zákl. prenesená",J147,0)</f>
        <v>0</v>
      </c>
      <c r="BH147" s="161">
        <f t="shared" ref="BH147:BH158" si="7">IF(N147="zníž. prenesená",J147,0)</f>
        <v>0</v>
      </c>
      <c r="BI147" s="161">
        <f t="shared" ref="BI147:BI158" si="8">IF(N147="nulová",J147,0)</f>
        <v>0</v>
      </c>
      <c r="BJ147" s="14" t="s">
        <v>166</v>
      </c>
      <c r="BK147" s="161">
        <f t="shared" ref="BK147:BK158" si="9">ROUND(I147*H147,2)</f>
        <v>0</v>
      </c>
      <c r="BL147" s="14" t="s">
        <v>165</v>
      </c>
      <c r="BM147" s="160" t="s">
        <v>236</v>
      </c>
    </row>
    <row r="148" spans="1:65" s="2" customFormat="1" ht="24.2" customHeight="1">
      <c r="A148" s="29"/>
      <c r="B148" s="147"/>
      <c r="C148" s="148" t="s">
        <v>209</v>
      </c>
      <c r="D148" s="148" t="s">
        <v>161</v>
      </c>
      <c r="E148" s="149" t="s">
        <v>1387</v>
      </c>
      <c r="F148" s="150" t="s">
        <v>1388</v>
      </c>
      <c r="G148" s="151" t="s">
        <v>182</v>
      </c>
      <c r="H148" s="152">
        <v>2.1829999999999998</v>
      </c>
      <c r="I148" s="153"/>
      <c r="J148" s="154">
        <f t="shared" si="0"/>
        <v>0</v>
      </c>
      <c r="K148" s="155"/>
      <c r="L148" s="30"/>
      <c r="M148" s="156" t="s">
        <v>1</v>
      </c>
      <c r="N148" s="157" t="s">
        <v>40</v>
      </c>
      <c r="O148" s="58"/>
      <c r="P148" s="158">
        <f t="shared" si="1"/>
        <v>0</v>
      </c>
      <c r="Q148" s="158">
        <v>0</v>
      </c>
      <c r="R148" s="158">
        <f t="shared" si="2"/>
        <v>0</v>
      </c>
      <c r="S148" s="158">
        <v>2</v>
      </c>
      <c r="T148" s="159">
        <f t="shared" si="3"/>
        <v>4.3659999999999997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165</v>
      </c>
      <c r="AT148" s="160" t="s">
        <v>161</v>
      </c>
      <c r="AU148" s="160" t="s">
        <v>166</v>
      </c>
      <c r="AY148" s="14" t="s">
        <v>158</v>
      </c>
      <c r="BE148" s="161">
        <f t="shared" si="4"/>
        <v>0</v>
      </c>
      <c r="BF148" s="161">
        <f t="shared" si="5"/>
        <v>0</v>
      </c>
      <c r="BG148" s="161">
        <f t="shared" si="6"/>
        <v>0</v>
      </c>
      <c r="BH148" s="161">
        <f t="shared" si="7"/>
        <v>0</v>
      </c>
      <c r="BI148" s="161">
        <f t="shared" si="8"/>
        <v>0</v>
      </c>
      <c r="BJ148" s="14" t="s">
        <v>166</v>
      </c>
      <c r="BK148" s="161">
        <f t="shared" si="9"/>
        <v>0</v>
      </c>
      <c r="BL148" s="14" t="s">
        <v>165</v>
      </c>
      <c r="BM148" s="160" t="s">
        <v>239</v>
      </c>
    </row>
    <row r="149" spans="1:65" s="2" customFormat="1" ht="16.5" customHeight="1">
      <c r="A149" s="29"/>
      <c r="B149" s="147"/>
      <c r="C149" s="148" t="s">
        <v>240</v>
      </c>
      <c r="D149" s="148" t="s">
        <v>161</v>
      </c>
      <c r="E149" s="149" t="s">
        <v>1519</v>
      </c>
      <c r="F149" s="150" t="s">
        <v>1520</v>
      </c>
      <c r="G149" s="151" t="s">
        <v>182</v>
      </c>
      <c r="H149" s="152">
        <v>1.2629999999999999</v>
      </c>
      <c r="I149" s="153"/>
      <c r="J149" s="154">
        <f t="shared" si="0"/>
        <v>0</v>
      </c>
      <c r="K149" s="155"/>
      <c r="L149" s="30"/>
      <c r="M149" s="156" t="s">
        <v>1</v>
      </c>
      <c r="N149" s="157" t="s">
        <v>40</v>
      </c>
      <c r="O149" s="58"/>
      <c r="P149" s="158">
        <f t="shared" si="1"/>
        <v>0</v>
      </c>
      <c r="Q149" s="158">
        <v>1.2800000000000001E-2</v>
      </c>
      <c r="R149" s="158">
        <f t="shared" si="2"/>
        <v>1.6166400000000001E-2</v>
      </c>
      <c r="S149" s="158">
        <v>1.8</v>
      </c>
      <c r="T149" s="159">
        <f t="shared" si="3"/>
        <v>2.2734000000000001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165</v>
      </c>
      <c r="AT149" s="160" t="s">
        <v>161</v>
      </c>
      <c r="AU149" s="160" t="s">
        <v>166</v>
      </c>
      <c r="AY149" s="14" t="s">
        <v>158</v>
      </c>
      <c r="BE149" s="161">
        <f t="shared" si="4"/>
        <v>0</v>
      </c>
      <c r="BF149" s="161">
        <f t="shared" si="5"/>
        <v>0</v>
      </c>
      <c r="BG149" s="161">
        <f t="shared" si="6"/>
        <v>0</v>
      </c>
      <c r="BH149" s="161">
        <f t="shared" si="7"/>
        <v>0</v>
      </c>
      <c r="BI149" s="161">
        <f t="shared" si="8"/>
        <v>0</v>
      </c>
      <c r="BJ149" s="14" t="s">
        <v>166</v>
      </c>
      <c r="BK149" s="161">
        <f t="shared" si="9"/>
        <v>0</v>
      </c>
      <c r="BL149" s="14" t="s">
        <v>165</v>
      </c>
      <c r="BM149" s="160" t="s">
        <v>243</v>
      </c>
    </row>
    <row r="150" spans="1:65" s="2" customFormat="1" ht="21.75" customHeight="1">
      <c r="A150" s="29"/>
      <c r="B150" s="147"/>
      <c r="C150" s="148" t="s">
        <v>7</v>
      </c>
      <c r="D150" s="148" t="s">
        <v>161</v>
      </c>
      <c r="E150" s="149" t="s">
        <v>1521</v>
      </c>
      <c r="F150" s="150" t="s">
        <v>1522</v>
      </c>
      <c r="G150" s="151" t="s">
        <v>182</v>
      </c>
      <c r="H150" s="152">
        <v>3.1739999999999999</v>
      </c>
      <c r="I150" s="153"/>
      <c r="J150" s="154">
        <f t="shared" si="0"/>
        <v>0</v>
      </c>
      <c r="K150" s="155"/>
      <c r="L150" s="30"/>
      <c r="M150" s="156" t="s">
        <v>1</v>
      </c>
      <c r="N150" s="157" t="s">
        <v>40</v>
      </c>
      <c r="O150" s="58"/>
      <c r="P150" s="158">
        <f t="shared" si="1"/>
        <v>0</v>
      </c>
      <c r="Q150" s="158">
        <v>1.5E-3</v>
      </c>
      <c r="R150" s="158">
        <f t="shared" si="2"/>
        <v>4.7609999999999996E-3</v>
      </c>
      <c r="S150" s="158">
        <v>2.2000000000000002</v>
      </c>
      <c r="T150" s="159">
        <f t="shared" si="3"/>
        <v>6.9828000000000001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165</v>
      </c>
      <c r="AT150" s="160" t="s">
        <v>161</v>
      </c>
      <c r="AU150" s="160" t="s">
        <v>166</v>
      </c>
      <c r="AY150" s="14" t="s">
        <v>158</v>
      </c>
      <c r="BE150" s="161">
        <f t="shared" si="4"/>
        <v>0</v>
      </c>
      <c r="BF150" s="161">
        <f t="shared" si="5"/>
        <v>0</v>
      </c>
      <c r="BG150" s="161">
        <f t="shared" si="6"/>
        <v>0</v>
      </c>
      <c r="BH150" s="161">
        <f t="shared" si="7"/>
        <v>0</v>
      </c>
      <c r="BI150" s="161">
        <f t="shared" si="8"/>
        <v>0</v>
      </c>
      <c r="BJ150" s="14" t="s">
        <v>166</v>
      </c>
      <c r="BK150" s="161">
        <f t="shared" si="9"/>
        <v>0</v>
      </c>
      <c r="BL150" s="14" t="s">
        <v>165</v>
      </c>
      <c r="BM150" s="160" t="s">
        <v>246</v>
      </c>
    </row>
    <row r="151" spans="1:65" s="2" customFormat="1" ht="21.75" customHeight="1">
      <c r="A151" s="29"/>
      <c r="B151" s="147"/>
      <c r="C151" s="148" t="s">
        <v>247</v>
      </c>
      <c r="D151" s="148" t="s">
        <v>161</v>
      </c>
      <c r="E151" s="149" t="s">
        <v>397</v>
      </c>
      <c r="F151" s="150" t="s">
        <v>398</v>
      </c>
      <c r="G151" s="151" t="s">
        <v>1523</v>
      </c>
      <c r="H151" s="152">
        <v>14.103</v>
      </c>
      <c r="I151" s="153"/>
      <c r="J151" s="154">
        <f t="shared" si="0"/>
        <v>0</v>
      </c>
      <c r="K151" s="155"/>
      <c r="L151" s="30"/>
      <c r="M151" s="156" t="s">
        <v>1</v>
      </c>
      <c r="N151" s="157" t="s">
        <v>40</v>
      </c>
      <c r="O151" s="58"/>
      <c r="P151" s="158">
        <f t="shared" si="1"/>
        <v>0</v>
      </c>
      <c r="Q151" s="158">
        <v>0</v>
      </c>
      <c r="R151" s="158">
        <f t="shared" si="2"/>
        <v>0</v>
      </c>
      <c r="S151" s="158">
        <v>0</v>
      </c>
      <c r="T151" s="159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165</v>
      </c>
      <c r="AT151" s="160" t="s">
        <v>161</v>
      </c>
      <c r="AU151" s="160" t="s">
        <v>166</v>
      </c>
      <c r="AY151" s="14" t="s">
        <v>158</v>
      </c>
      <c r="BE151" s="161">
        <f t="shared" si="4"/>
        <v>0</v>
      </c>
      <c r="BF151" s="161">
        <f t="shared" si="5"/>
        <v>0</v>
      </c>
      <c r="BG151" s="161">
        <f t="shared" si="6"/>
        <v>0</v>
      </c>
      <c r="BH151" s="161">
        <f t="shared" si="7"/>
        <v>0</v>
      </c>
      <c r="BI151" s="161">
        <f t="shared" si="8"/>
        <v>0</v>
      </c>
      <c r="BJ151" s="14" t="s">
        <v>166</v>
      </c>
      <c r="BK151" s="161">
        <f t="shared" si="9"/>
        <v>0</v>
      </c>
      <c r="BL151" s="14" t="s">
        <v>165</v>
      </c>
      <c r="BM151" s="160" t="s">
        <v>250</v>
      </c>
    </row>
    <row r="152" spans="1:65" s="2" customFormat="1" ht="24.2" customHeight="1">
      <c r="A152" s="29"/>
      <c r="B152" s="147"/>
      <c r="C152" s="148" t="s">
        <v>215</v>
      </c>
      <c r="D152" s="148" t="s">
        <v>161</v>
      </c>
      <c r="E152" s="149" t="s">
        <v>401</v>
      </c>
      <c r="F152" s="150" t="s">
        <v>402</v>
      </c>
      <c r="G152" s="151" t="s">
        <v>176</v>
      </c>
      <c r="H152" s="152">
        <v>57.252000000000002</v>
      </c>
      <c r="I152" s="153"/>
      <c r="J152" s="154">
        <f t="shared" si="0"/>
        <v>0</v>
      </c>
      <c r="K152" s="155"/>
      <c r="L152" s="30"/>
      <c r="M152" s="156" t="s">
        <v>1</v>
      </c>
      <c r="N152" s="157" t="s">
        <v>40</v>
      </c>
      <c r="O152" s="58"/>
      <c r="P152" s="158">
        <f t="shared" si="1"/>
        <v>0</v>
      </c>
      <c r="Q152" s="158">
        <v>0</v>
      </c>
      <c r="R152" s="158">
        <f t="shared" si="2"/>
        <v>0</v>
      </c>
      <c r="S152" s="158">
        <v>0</v>
      </c>
      <c r="T152" s="159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165</v>
      </c>
      <c r="AT152" s="160" t="s">
        <v>161</v>
      </c>
      <c r="AU152" s="160" t="s">
        <v>166</v>
      </c>
      <c r="AY152" s="14" t="s">
        <v>158</v>
      </c>
      <c r="BE152" s="161">
        <f t="shared" si="4"/>
        <v>0</v>
      </c>
      <c r="BF152" s="161">
        <f t="shared" si="5"/>
        <v>0</v>
      </c>
      <c r="BG152" s="161">
        <f t="shared" si="6"/>
        <v>0</v>
      </c>
      <c r="BH152" s="161">
        <f t="shared" si="7"/>
        <v>0</v>
      </c>
      <c r="BI152" s="161">
        <f t="shared" si="8"/>
        <v>0</v>
      </c>
      <c r="BJ152" s="14" t="s">
        <v>166</v>
      </c>
      <c r="BK152" s="161">
        <f t="shared" si="9"/>
        <v>0</v>
      </c>
      <c r="BL152" s="14" t="s">
        <v>165</v>
      </c>
      <c r="BM152" s="160" t="s">
        <v>253</v>
      </c>
    </row>
    <row r="153" spans="1:65" s="2" customFormat="1" ht="24.2" customHeight="1">
      <c r="A153" s="29"/>
      <c r="B153" s="147"/>
      <c r="C153" s="148" t="s">
        <v>254</v>
      </c>
      <c r="D153" s="148" t="s">
        <v>161</v>
      </c>
      <c r="E153" s="149" t="s">
        <v>404</v>
      </c>
      <c r="F153" s="150" t="s">
        <v>405</v>
      </c>
      <c r="G153" s="151" t="s">
        <v>176</v>
      </c>
      <c r="H153" s="152">
        <v>14.313000000000001</v>
      </c>
      <c r="I153" s="153"/>
      <c r="J153" s="154">
        <f t="shared" si="0"/>
        <v>0</v>
      </c>
      <c r="K153" s="155"/>
      <c r="L153" s="30"/>
      <c r="M153" s="156" t="s">
        <v>1</v>
      </c>
      <c r="N153" s="157" t="s">
        <v>40</v>
      </c>
      <c r="O153" s="58"/>
      <c r="P153" s="158">
        <f t="shared" si="1"/>
        <v>0</v>
      </c>
      <c r="Q153" s="158">
        <v>0</v>
      </c>
      <c r="R153" s="158">
        <f t="shared" si="2"/>
        <v>0</v>
      </c>
      <c r="S153" s="158">
        <v>0</v>
      </c>
      <c r="T153" s="159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165</v>
      </c>
      <c r="AT153" s="160" t="s">
        <v>161</v>
      </c>
      <c r="AU153" s="160" t="s">
        <v>166</v>
      </c>
      <c r="AY153" s="14" t="s">
        <v>158</v>
      </c>
      <c r="BE153" s="161">
        <f t="shared" si="4"/>
        <v>0</v>
      </c>
      <c r="BF153" s="161">
        <f t="shared" si="5"/>
        <v>0</v>
      </c>
      <c r="BG153" s="161">
        <f t="shared" si="6"/>
        <v>0</v>
      </c>
      <c r="BH153" s="161">
        <f t="shared" si="7"/>
        <v>0</v>
      </c>
      <c r="BI153" s="161">
        <f t="shared" si="8"/>
        <v>0</v>
      </c>
      <c r="BJ153" s="14" t="s">
        <v>166</v>
      </c>
      <c r="BK153" s="161">
        <f t="shared" si="9"/>
        <v>0</v>
      </c>
      <c r="BL153" s="14" t="s">
        <v>165</v>
      </c>
      <c r="BM153" s="160" t="s">
        <v>257</v>
      </c>
    </row>
    <row r="154" spans="1:65" s="2" customFormat="1" ht="16.5" customHeight="1">
      <c r="A154" s="29"/>
      <c r="B154" s="147"/>
      <c r="C154" s="148" t="s">
        <v>218</v>
      </c>
      <c r="D154" s="148" t="s">
        <v>161</v>
      </c>
      <c r="E154" s="149" t="s">
        <v>1524</v>
      </c>
      <c r="F154" s="150" t="s">
        <v>1525</v>
      </c>
      <c r="G154" s="151" t="s">
        <v>176</v>
      </c>
      <c r="H154" s="152">
        <v>14.13</v>
      </c>
      <c r="I154" s="153"/>
      <c r="J154" s="154">
        <f t="shared" si="0"/>
        <v>0</v>
      </c>
      <c r="K154" s="155"/>
      <c r="L154" s="30"/>
      <c r="M154" s="156" t="s">
        <v>1</v>
      </c>
      <c r="N154" s="157" t="s">
        <v>40</v>
      </c>
      <c r="O154" s="58"/>
      <c r="P154" s="158">
        <f t="shared" si="1"/>
        <v>0</v>
      </c>
      <c r="Q154" s="158">
        <v>0</v>
      </c>
      <c r="R154" s="158">
        <f t="shared" si="2"/>
        <v>0</v>
      </c>
      <c r="S154" s="158">
        <v>0</v>
      </c>
      <c r="T154" s="159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165</v>
      </c>
      <c r="AT154" s="160" t="s">
        <v>161</v>
      </c>
      <c r="AU154" s="160" t="s">
        <v>166</v>
      </c>
      <c r="AY154" s="14" t="s">
        <v>158</v>
      </c>
      <c r="BE154" s="161">
        <f t="shared" si="4"/>
        <v>0</v>
      </c>
      <c r="BF154" s="161">
        <f t="shared" si="5"/>
        <v>0</v>
      </c>
      <c r="BG154" s="161">
        <f t="shared" si="6"/>
        <v>0</v>
      </c>
      <c r="BH154" s="161">
        <f t="shared" si="7"/>
        <v>0</v>
      </c>
      <c r="BI154" s="161">
        <f t="shared" si="8"/>
        <v>0</v>
      </c>
      <c r="BJ154" s="14" t="s">
        <v>166</v>
      </c>
      <c r="BK154" s="161">
        <f t="shared" si="9"/>
        <v>0</v>
      </c>
      <c r="BL154" s="14" t="s">
        <v>165</v>
      </c>
      <c r="BM154" s="160" t="s">
        <v>260</v>
      </c>
    </row>
    <row r="155" spans="1:65" s="2" customFormat="1" ht="24.2" customHeight="1">
      <c r="A155" s="29"/>
      <c r="B155" s="147"/>
      <c r="C155" s="148" t="s">
        <v>261</v>
      </c>
      <c r="D155" s="148" t="s">
        <v>161</v>
      </c>
      <c r="E155" s="149" t="s">
        <v>411</v>
      </c>
      <c r="F155" s="150" t="s">
        <v>412</v>
      </c>
      <c r="G155" s="151" t="s">
        <v>176</v>
      </c>
      <c r="H155" s="152">
        <v>14.313000000000001</v>
      </c>
      <c r="I155" s="153"/>
      <c r="J155" s="154">
        <f t="shared" si="0"/>
        <v>0</v>
      </c>
      <c r="K155" s="155"/>
      <c r="L155" s="30"/>
      <c r="M155" s="156" t="s">
        <v>1</v>
      </c>
      <c r="N155" s="157" t="s">
        <v>40</v>
      </c>
      <c r="O155" s="58"/>
      <c r="P155" s="158">
        <f t="shared" si="1"/>
        <v>0</v>
      </c>
      <c r="Q155" s="158">
        <v>0</v>
      </c>
      <c r="R155" s="158">
        <f t="shared" si="2"/>
        <v>0</v>
      </c>
      <c r="S155" s="158">
        <v>0</v>
      </c>
      <c r="T155" s="159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165</v>
      </c>
      <c r="AT155" s="160" t="s">
        <v>161</v>
      </c>
      <c r="AU155" s="160" t="s">
        <v>166</v>
      </c>
      <c r="AY155" s="14" t="s">
        <v>158</v>
      </c>
      <c r="BE155" s="161">
        <f t="shared" si="4"/>
        <v>0</v>
      </c>
      <c r="BF155" s="161">
        <f t="shared" si="5"/>
        <v>0</v>
      </c>
      <c r="BG155" s="161">
        <f t="shared" si="6"/>
        <v>0</v>
      </c>
      <c r="BH155" s="161">
        <f t="shared" si="7"/>
        <v>0</v>
      </c>
      <c r="BI155" s="161">
        <f t="shared" si="8"/>
        <v>0</v>
      </c>
      <c r="BJ155" s="14" t="s">
        <v>166</v>
      </c>
      <c r="BK155" s="161">
        <f t="shared" si="9"/>
        <v>0</v>
      </c>
      <c r="BL155" s="14" t="s">
        <v>165</v>
      </c>
      <c r="BM155" s="160" t="s">
        <v>264</v>
      </c>
    </row>
    <row r="156" spans="1:65" s="2" customFormat="1" ht="16.5" customHeight="1">
      <c r="A156" s="29"/>
      <c r="B156" s="147"/>
      <c r="C156" s="148" t="s">
        <v>222</v>
      </c>
      <c r="D156" s="148" t="s">
        <v>161</v>
      </c>
      <c r="E156" s="149" t="s">
        <v>1526</v>
      </c>
      <c r="F156" s="150" t="s">
        <v>1527</v>
      </c>
      <c r="G156" s="151" t="s">
        <v>182</v>
      </c>
      <c r="H156" s="152">
        <v>5.1680000000000001</v>
      </c>
      <c r="I156" s="153"/>
      <c r="J156" s="154">
        <f t="shared" si="0"/>
        <v>0</v>
      </c>
      <c r="K156" s="155"/>
      <c r="L156" s="30"/>
      <c r="M156" s="156" t="s">
        <v>1</v>
      </c>
      <c r="N156" s="157" t="s">
        <v>40</v>
      </c>
      <c r="O156" s="58"/>
      <c r="P156" s="158">
        <f t="shared" si="1"/>
        <v>0</v>
      </c>
      <c r="Q156" s="158">
        <v>0</v>
      </c>
      <c r="R156" s="158">
        <f t="shared" si="2"/>
        <v>0</v>
      </c>
      <c r="S156" s="158">
        <v>0</v>
      </c>
      <c r="T156" s="159">
        <f t="shared" si="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165</v>
      </c>
      <c r="AT156" s="160" t="s">
        <v>161</v>
      </c>
      <c r="AU156" s="160" t="s">
        <v>166</v>
      </c>
      <c r="AY156" s="14" t="s">
        <v>158</v>
      </c>
      <c r="BE156" s="161">
        <f t="shared" si="4"/>
        <v>0</v>
      </c>
      <c r="BF156" s="161">
        <f t="shared" si="5"/>
        <v>0</v>
      </c>
      <c r="BG156" s="161">
        <f t="shared" si="6"/>
        <v>0</v>
      </c>
      <c r="BH156" s="161">
        <f t="shared" si="7"/>
        <v>0</v>
      </c>
      <c r="BI156" s="161">
        <f t="shared" si="8"/>
        <v>0</v>
      </c>
      <c r="BJ156" s="14" t="s">
        <v>166</v>
      </c>
      <c r="BK156" s="161">
        <f t="shared" si="9"/>
        <v>0</v>
      </c>
      <c r="BL156" s="14" t="s">
        <v>165</v>
      </c>
      <c r="BM156" s="160" t="s">
        <v>267</v>
      </c>
    </row>
    <row r="157" spans="1:65" s="2" customFormat="1" ht="24.2" customHeight="1">
      <c r="A157" s="29"/>
      <c r="B157" s="147"/>
      <c r="C157" s="148" t="s">
        <v>268</v>
      </c>
      <c r="D157" s="148" t="s">
        <v>161</v>
      </c>
      <c r="E157" s="149" t="s">
        <v>1528</v>
      </c>
      <c r="F157" s="150" t="s">
        <v>1529</v>
      </c>
      <c r="G157" s="151" t="s">
        <v>176</v>
      </c>
      <c r="H157" s="152">
        <v>40.503</v>
      </c>
      <c r="I157" s="153"/>
      <c r="J157" s="154">
        <f t="shared" si="0"/>
        <v>0</v>
      </c>
      <c r="K157" s="155"/>
      <c r="L157" s="30"/>
      <c r="M157" s="156" t="s">
        <v>1</v>
      </c>
      <c r="N157" s="157" t="s">
        <v>40</v>
      </c>
      <c r="O157" s="58"/>
      <c r="P157" s="158">
        <f t="shared" si="1"/>
        <v>0</v>
      </c>
      <c r="Q157" s="158">
        <v>0</v>
      </c>
      <c r="R157" s="158">
        <f t="shared" si="2"/>
        <v>0</v>
      </c>
      <c r="S157" s="158">
        <v>0</v>
      </c>
      <c r="T157" s="159">
        <f t="shared" si="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165</v>
      </c>
      <c r="AT157" s="160" t="s">
        <v>161</v>
      </c>
      <c r="AU157" s="160" t="s">
        <v>166</v>
      </c>
      <c r="AY157" s="14" t="s">
        <v>158</v>
      </c>
      <c r="BE157" s="161">
        <f t="shared" si="4"/>
        <v>0</v>
      </c>
      <c r="BF157" s="161">
        <f t="shared" si="5"/>
        <v>0</v>
      </c>
      <c r="BG157" s="161">
        <f t="shared" si="6"/>
        <v>0</v>
      </c>
      <c r="BH157" s="161">
        <f t="shared" si="7"/>
        <v>0</v>
      </c>
      <c r="BI157" s="161">
        <f t="shared" si="8"/>
        <v>0</v>
      </c>
      <c r="BJ157" s="14" t="s">
        <v>166</v>
      </c>
      <c r="BK157" s="161">
        <f t="shared" si="9"/>
        <v>0</v>
      </c>
      <c r="BL157" s="14" t="s">
        <v>165</v>
      </c>
      <c r="BM157" s="160" t="s">
        <v>271</v>
      </c>
    </row>
    <row r="158" spans="1:65" s="2" customFormat="1" ht="24.2" customHeight="1">
      <c r="A158" s="29"/>
      <c r="B158" s="147"/>
      <c r="C158" s="148" t="s">
        <v>225</v>
      </c>
      <c r="D158" s="148" t="s">
        <v>161</v>
      </c>
      <c r="E158" s="149" t="s">
        <v>1528</v>
      </c>
      <c r="F158" s="150" t="s">
        <v>1529</v>
      </c>
      <c r="G158" s="151" t="s">
        <v>176</v>
      </c>
      <c r="H158" s="152">
        <v>40.503</v>
      </c>
      <c r="I158" s="153"/>
      <c r="J158" s="154">
        <f t="shared" si="0"/>
        <v>0</v>
      </c>
      <c r="K158" s="155"/>
      <c r="L158" s="30"/>
      <c r="M158" s="156" t="s">
        <v>1</v>
      </c>
      <c r="N158" s="157" t="s">
        <v>40</v>
      </c>
      <c r="O158" s="58"/>
      <c r="P158" s="158">
        <f t="shared" si="1"/>
        <v>0</v>
      </c>
      <c r="Q158" s="158">
        <v>0</v>
      </c>
      <c r="R158" s="158">
        <f t="shared" si="2"/>
        <v>0</v>
      </c>
      <c r="S158" s="158">
        <v>0</v>
      </c>
      <c r="T158" s="159">
        <f t="shared" si="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165</v>
      </c>
      <c r="AT158" s="160" t="s">
        <v>161</v>
      </c>
      <c r="AU158" s="160" t="s">
        <v>166</v>
      </c>
      <c r="AY158" s="14" t="s">
        <v>158</v>
      </c>
      <c r="BE158" s="161">
        <f t="shared" si="4"/>
        <v>0</v>
      </c>
      <c r="BF158" s="161">
        <f t="shared" si="5"/>
        <v>0</v>
      </c>
      <c r="BG158" s="161">
        <f t="shared" si="6"/>
        <v>0</v>
      </c>
      <c r="BH158" s="161">
        <f t="shared" si="7"/>
        <v>0</v>
      </c>
      <c r="BI158" s="161">
        <f t="shared" si="8"/>
        <v>0</v>
      </c>
      <c r="BJ158" s="14" t="s">
        <v>166</v>
      </c>
      <c r="BK158" s="161">
        <f t="shared" si="9"/>
        <v>0</v>
      </c>
      <c r="BL158" s="14" t="s">
        <v>165</v>
      </c>
      <c r="BM158" s="160" t="s">
        <v>274</v>
      </c>
    </row>
    <row r="159" spans="1:65" s="12" customFormat="1" ht="25.9" customHeight="1">
      <c r="B159" s="134"/>
      <c r="D159" s="135" t="s">
        <v>73</v>
      </c>
      <c r="E159" s="136" t="s">
        <v>418</v>
      </c>
      <c r="F159" s="136" t="s">
        <v>419</v>
      </c>
      <c r="I159" s="137"/>
      <c r="J159" s="138">
        <f>BK159</f>
        <v>0</v>
      </c>
      <c r="L159" s="134"/>
      <c r="M159" s="139"/>
      <c r="N159" s="140"/>
      <c r="O159" s="140"/>
      <c r="P159" s="141">
        <f>P160</f>
        <v>0</v>
      </c>
      <c r="Q159" s="140"/>
      <c r="R159" s="141">
        <f>R160</f>
        <v>0</v>
      </c>
      <c r="S159" s="140"/>
      <c r="T159" s="142">
        <f>T160</f>
        <v>0.69074999999999998</v>
      </c>
      <c r="AR159" s="135" t="s">
        <v>82</v>
      </c>
      <c r="AT159" s="143" t="s">
        <v>73</v>
      </c>
      <c r="AU159" s="143" t="s">
        <v>74</v>
      </c>
      <c r="AY159" s="135" t="s">
        <v>158</v>
      </c>
      <c r="BK159" s="144">
        <f>BK160</f>
        <v>0</v>
      </c>
    </row>
    <row r="160" spans="1:65" s="12" customFormat="1" ht="22.9" customHeight="1">
      <c r="B160" s="134"/>
      <c r="D160" s="135" t="s">
        <v>73</v>
      </c>
      <c r="E160" s="145" t="s">
        <v>668</v>
      </c>
      <c r="F160" s="145" t="s">
        <v>669</v>
      </c>
      <c r="I160" s="137"/>
      <c r="J160" s="146">
        <f>BK160</f>
        <v>0</v>
      </c>
      <c r="L160" s="134"/>
      <c r="M160" s="139"/>
      <c r="N160" s="140"/>
      <c r="O160" s="140"/>
      <c r="P160" s="141">
        <f>SUM(P161:P165)</f>
        <v>0</v>
      </c>
      <c r="Q160" s="140"/>
      <c r="R160" s="141">
        <f>SUM(R161:R165)</f>
        <v>0</v>
      </c>
      <c r="S160" s="140"/>
      <c r="T160" s="142">
        <f>SUM(T161:T165)</f>
        <v>0.69074999999999998</v>
      </c>
      <c r="AR160" s="135" t="s">
        <v>166</v>
      </c>
      <c r="AT160" s="143" t="s">
        <v>73</v>
      </c>
      <c r="AU160" s="143" t="s">
        <v>82</v>
      </c>
      <c r="AY160" s="135" t="s">
        <v>158</v>
      </c>
      <c r="BK160" s="144">
        <f>SUM(BK161:BK165)</f>
        <v>0</v>
      </c>
    </row>
    <row r="161" spans="1:65" s="2" customFormat="1" ht="16.5" customHeight="1">
      <c r="A161" s="29"/>
      <c r="B161" s="147"/>
      <c r="C161" s="148" t="s">
        <v>275</v>
      </c>
      <c r="D161" s="148" t="s">
        <v>161</v>
      </c>
      <c r="E161" s="149" t="s">
        <v>1530</v>
      </c>
      <c r="F161" s="150" t="s">
        <v>1531</v>
      </c>
      <c r="G161" s="151" t="s">
        <v>288</v>
      </c>
      <c r="H161" s="152">
        <v>8.75</v>
      </c>
      <c r="I161" s="153"/>
      <c r="J161" s="154">
        <f>ROUND(I161*H161,2)</f>
        <v>0</v>
      </c>
      <c r="K161" s="155"/>
      <c r="L161" s="30"/>
      <c r="M161" s="156" t="s">
        <v>1</v>
      </c>
      <c r="N161" s="157" t="s">
        <v>40</v>
      </c>
      <c r="O161" s="58"/>
      <c r="P161" s="158">
        <f>O161*H161</f>
        <v>0</v>
      </c>
      <c r="Q161" s="158">
        <v>0</v>
      </c>
      <c r="R161" s="158">
        <f>Q161*H161</f>
        <v>0</v>
      </c>
      <c r="S161" s="158">
        <v>8.9999999999999993E-3</v>
      </c>
      <c r="T161" s="159">
        <f>S161*H161</f>
        <v>7.8750000000000001E-2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205</v>
      </c>
      <c r="AT161" s="160" t="s">
        <v>161</v>
      </c>
      <c r="AU161" s="160" t="s">
        <v>166</v>
      </c>
      <c r="AY161" s="14" t="s">
        <v>158</v>
      </c>
      <c r="BE161" s="161">
        <f>IF(N161="základná",J161,0)</f>
        <v>0</v>
      </c>
      <c r="BF161" s="161">
        <f>IF(N161="znížená",J161,0)</f>
        <v>0</v>
      </c>
      <c r="BG161" s="161">
        <f>IF(N161="zákl. prenesená",J161,0)</f>
        <v>0</v>
      </c>
      <c r="BH161" s="161">
        <f>IF(N161="zníž. prenesená",J161,0)</f>
        <v>0</v>
      </c>
      <c r="BI161" s="161">
        <f>IF(N161="nulová",J161,0)</f>
        <v>0</v>
      </c>
      <c r="BJ161" s="14" t="s">
        <v>166</v>
      </c>
      <c r="BK161" s="161">
        <f>ROUND(I161*H161,2)</f>
        <v>0</v>
      </c>
      <c r="BL161" s="14" t="s">
        <v>205</v>
      </c>
      <c r="BM161" s="160" t="s">
        <v>278</v>
      </c>
    </row>
    <row r="162" spans="1:65" s="2" customFormat="1" ht="16.5" customHeight="1">
      <c r="A162" s="29"/>
      <c r="B162" s="147"/>
      <c r="C162" s="148" t="s">
        <v>229</v>
      </c>
      <c r="D162" s="148" t="s">
        <v>161</v>
      </c>
      <c r="E162" s="149" t="s">
        <v>1532</v>
      </c>
      <c r="F162" s="150" t="s">
        <v>1533</v>
      </c>
      <c r="G162" s="151" t="s">
        <v>190</v>
      </c>
      <c r="H162" s="152">
        <v>1</v>
      </c>
      <c r="I162" s="153"/>
      <c r="J162" s="154">
        <f>ROUND(I162*H162,2)</f>
        <v>0</v>
      </c>
      <c r="K162" s="155"/>
      <c r="L162" s="30"/>
      <c r="M162" s="156" t="s">
        <v>1</v>
      </c>
      <c r="N162" s="157" t="s">
        <v>40</v>
      </c>
      <c r="O162" s="58"/>
      <c r="P162" s="158">
        <f>O162*H162</f>
        <v>0</v>
      </c>
      <c r="Q162" s="158">
        <v>0</v>
      </c>
      <c r="R162" s="158">
        <f>Q162*H162</f>
        <v>0</v>
      </c>
      <c r="S162" s="158">
        <v>0.192</v>
      </c>
      <c r="T162" s="159">
        <f>S162*H162</f>
        <v>0.192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205</v>
      </c>
      <c r="AT162" s="160" t="s">
        <v>161</v>
      </c>
      <c r="AU162" s="160" t="s">
        <v>166</v>
      </c>
      <c r="AY162" s="14" t="s">
        <v>158</v>
      </c>
      <c r="BE162" s="161">
        <f>IF(N162="základná",J162,0)</f>
        <v>0</v>
      </c>
      <c r="BF162" s="161">
        <f>IF(N162="znížená",J162,0)</f>
        <v>0</v>
      </c>
      <c r="BG162" s="161">
        <f>IF(N162="zákl. prenesená",J162,0)</f>
        <v>0</v>
      </c>
      <c r="BH162" s="161">
        <f>IF(N162="zníž. prenesená",J162,0)</f>
        <v>0</v>
      </c>
      <c r="BI162" s="161">
        <f>IF(N162="nulová",J162,0)</f>
        <v>0</v>
      </c>
      <c r="BJ162" s="14" t="s">
        <v>166</v>
      </c>
      <c r="BK162" s="161">
        <f>ROUND(I162*H162,2)</f>
        <v>0</v>
      </c>
      <c r="BL162" s="14" t="s">
        <v>205</v>
      </c>
      <c r="BM162" s="160" t="s">
        <v>281</v>
      </c>
    </row>
    <row r="163" spans="1:65" s="2" customFormat="1" ht="16.5" customHeight="1">
      <c r="A163" s="29"/>
      <c r="B163" s="147"/>
      <c r="C163" s="148" t="s">
        <v>282</v>
      </c>
      <c r="D163" s="148" t="s">
        <v>161</v>
      </c>
      <c r="E163" s="149" t="s">
        <v>1534</v>
      </c>
      <c r="F163" s="150" t="s">
        <v>1535</v>
      </c>
      <c r="G163" s="151" t="s">
        <v>190</v>
      </c>
      <c r="H163" s="152">
        <v>2</v>
      </c>
      <c r="I163" s="153"/>
      <c r="J163" s="154">
        <f>ROUND(I163*H163,2)</f>
        <v>0</v>
      </c>
      <c r="K163" s="155"/>
      <c r="L163" s="30"/>
      <c r="M163" s="156" t="s">
        <v>1</v>
      </c>
      <c r="N163" s="157" t="s">
        <v>40</v>
      </c>
      <c r="O163" s="58"/>
      <c r="P163" s="158">
        <f>O163*H163</f>
        <v>0</v>
      </c>
      <c r="Q163" s="158">
        <v>0</v>
      </c>
      <c r="R163" s="158">
        <f>Q163*H163</f>
        <v>0</v>
      </c>
      <c r="S163" s="158">
        <v>0.21</v>
      </c>
      <c r="T163" s="159">
        <f>S163*H163</f>
        <v>0.42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205</v>
      </c>
      <c r="AT163" s="160" t="s">
        <v>161</v>
      </c>
      <c r="AU163" s="160" t="s">
        <v>166</v>
      </c>
      <c r="AY163" s="14" t="s">
        <v>158</v>
      </c>
      <c r="BE163" s="161">
        <f>IF(N163="základná",J163,0)</f>
        <v>0</v>
      </c>
      <c r="BF163" s="161">
        <f>IF(N163="znížená",J163,0)</f>
        <v>0</v>
      </c>
      <c r="BG163" s="161">
        <f>IF(N163="zákl. prenesená",J163,0)</f>
        <v>0</v>
      </c>
      <c r="BH163" s="161">
        <f>IF(N163="zníž. prenesená",J163,0)</f>
        <v>0</v>
      </c>
      <c r="BI163" s="161">
        <f>IF(N163="nulová",J163,0)</f>
        <v>0</v>
      </c>
      <c r="BJ163" s="14" t="s">
        <v>166</v>
      </c>
      <c r="BK163" s="161">
        <f>ROUND(I163*H163,2)</f>
        <v>0</v>
      </c>
      <c r="BL163" s="14" t="s">
        <v>205</v>
      </c>
      <c r="BM163" s="160" t="s">
        <v>285</v>
      </c>
    </row>
    <row r="164" spans="1:65" s="2" customFormat="1" ht="16.5" customHeight="1">
      <c r="A164" s="29"/>
      <c r="B164" s="147"/>
      <c r="C164" s="148" t="s">
        <v>232</v>
      </c>
      <c r="D164" s="148" t="s">
        <v>161</v>
      </c>
      <c r="E164" s="149" t="s">
        <v>1536</v>
      </c>
      <c r="F164" s="150" t="s">
        <v>1537</v>
      </c>
      <c r="G164" s="151" t="s">
        <v>481</v>
      </c>
      <c r="H164" s="152">
        <v>24</v>
      </c>
      <c r="I164" s="153"/>
      <c r="J164" s="154">
        <f>ROUND(I164*H164,2)</f>
        <v>0</v>
      </c>
      <c r="K164" s="155"/>
      <c r="L164" s="30"/>
      <c r="M164" s="156" t="s">
        <v>1</v>
      </c>
      <c r="N164" s="157" t="s">
        <v>40</v>
      </c>
      <c r="O164" s="58"/>
      <c r="P164" s="158">
        <f>O164*H164</f>
        <v>0</v>
      </c>
      <c r="Q164" s="158">
        <v>0</v>
      </c>
      <c r="R164" s="158">
        <f>Q164*H164</f>
        <v>0</v>
      </c>
      <c r="S164" s="158">
        <v>0</v>
      </c>
      <c r="T164" s="159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482</v>
      </c>
      <c r="AT164" s="160" t="s">
        <v>161</v>
      </c>
      <c r="AU164" s="160" t="s">
        <v>166</v>
      </c>
      <c r="AY164" s="14" t="s">
        <v>158</v>
      </c>
      <c r="BE164" s="161">
        <f>IF(N164="základná",J164,0)</f>
        <v>0</v>
      </c>
      <c r="BF164" s="161">
        <f>IF(N164="znížená",J164,0)</f>
        <v>0</v>
      </c>
      <c r="BG164" s="161">
        <f>IF(N164="zákl. prenesená",J164,0)</f>
        <v>0</v>
      </c>
      <c r="BH164" s="161">
        <f>IF(N164="zníž. prenesená",J164,0)</f>
        <v>0</v>
      </c>
      <c r="BI164" s="161">
        <f>IF(N164="nulová",J164,0)</f>
        <v>0</v>
      </c>
      <c r="BJ164" s="14" t="s">
        <v>166</v>
      </c>
      <c r="BK164" s="161">
        <f>ROUND(I164*H164,2)</f>
        <v>0</v>
      </c>
      <c r="BL164" s="14" t="s">
        <v>482</v>
      </c>
      <c r="BM164" s="160" t="s">
        <v>289</v>
      </c>
    </row>
    <row r="165" spans="1:65" s="2" customFormat="1" ht="24.2" customHeight="1">
      <c r="A165" s="29"/>
      <c r="B165" s="147"/>
      <c r="C165" s="162" t="s">
        <v>290</v>
      </c>
      <c r="D165" s="162" t="s">
        <v>193</v>
      </c>
      <c r="E165" s="163" t="s">
        <v>1538</v>
      </c>
      <c r="F165" s="164" t="s">
        <v>1539</v>
      </c>
      <c r="G165" s="165" t="s">
        <v>190</v>
      </c>
      <c r="H165" s="166">
        <v>2</v>
      </c>
      <c r="I165" s="167"/>
      <c r="J165" s="168">
        <f>ROUND(I165*H165,2)</f>
        <v>0</v>
      </c>
      <c r="K165" s="169"/>
      <c r="L165" s="170"/>
      <c r="M165" s="178" t="s">
        <v>1</v>
      </c>
      <c r="N165" s="179" t="s">
        <v>40</v>
      </c>
      <c r="O165" s="175"/>
      <c r="P165" s="176">
        <f>O165*H165</f>
        <v>0</v>
      </c>
      <c r="Q165" s="176">
        <v>0</v>
      </c>
      <c r="R165" s="176">
        <f>Q165*H165</f>
        <v>0</v>
      </c>
      <c r="S165" s="176">
        <v>0</v>
      </c>
      <c r="T165" s="177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0" t="s">
        <v>232</v>
      </c>
      <c r="AT165" s="160" t="s">
        <v>193</v>
      </c>
      <c r="AU165" s="160" t="s">
        <v>166</v>
      </c>
      <c r="AY165" s="14" t="s">
        <v>158</v>
      </c>
      <c r="BE165" s="161">
        <f>IF(N165="základná",J165,0)</f>
        <v>0</v>
      </c>
      <c r="BF165" s="161">
        <f>IF(N165="znížená",J165,0)</f>
        <v>0</v>
      </c>
      <c r="BG165" s="161">
        <f>IF(N165="zákl. prenesená",J165,0)</f>
        <v>0</v>
      </c>
      <c r="BH165" s="161">
        <f>IF(N165="zníž. prenesená",J165,0)</f>
        <v>0</v>
      </c>
      <c r="BI165" s="161">
        <f>IF(N165="nulová",J165,0)</f>
        <v>0</v>
      </c>
      <c r="BJ165" s="14" t="s">
        <v>166</v>
      </c>
      <c r="BK165" s="161">
        <f>ROUND(I165*H165,2)</f>
        <v>0</v>
      </c>
      <c r="BL165" s="14" t="s">
        <v>205</v>
      </c>
      <c r="BM165" s="160" t="s">
        <v>293</v>
      </c>
    </row>
    <row r="166" spans="1:65" s="2" customFormat="1" ht="6.95" customHeight="1">
      <c r="A166" s="29"/>
      <c r="B166" s="47"/>
      <c r="C166" s="48"/>
      <c r="D166" s="48"/>
      <c r="E166" s="48"/>
      <c r="F166" s="48"/>
      <c r="G166" s="48"/>
      <c r="H166" s="48"/>
      <c r="I166" s="48"/>
      <c r="J166" s="48"/>
      <c r="K166" s="48"/>
      <c r="L166" s="30"/>
      <c r="M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</row>
  </sheetData>
  <autoFilter ref="C123:K165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2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4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4" t="s">
        <v>111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115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3" t="str">
        <f>'Rekapitulácia stavby'!K6</f>
        <v>Rekonštrukcia objektu Biovetská 36, Nitra - 1.etapa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116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7" t="s">
        <v>1540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84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14. 12. 2022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3"/>
      <c r="G18" s="213"/>
      <c r="H18" s="213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ROUND(J127,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ROUND((SUM(BE127:BE191)),  2)</f>
        <v>0</v>
      </c>
      <c r="G33" s="100"/>
      <c r="H33" s="100"/>
      <c r="I33" s="101">
        <v>0.2</v>
      </c>
      <c r="J33" s="99">
        <f>ROUND(((SUM(BE127:BE191))*I33),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ROUND((SUM(BF127:BF191)),  2)</f>
        <v>0</v>
      </c>
      <c r="G34" s="100"/>
      <c r="H34" s="100"/>
      <c r="I34" s="101">
        <v>0.2</v>
      </c>
      <c r="J34" s="99">
        <f>ROUND(((SUM(BF127:BF191))*I34),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ROUND((SUM(BG127:BG191)),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ROUND((SUM(BH127:BH191)),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ROUND((SUM(BI127:BI191)),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118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Rekonštrukcia objektu Biovetská 36, Nitra - 1.etapa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116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7" t="str">
        <f>E9</f>
        <v>10 - SO 03 Spevnené plochy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Biovetská </v>
      </c>
      <c r="G89" s="29"/>
      <c r="H89" s="29"/>
      <c r="I89" s="24" t="s">
        <v>20</v>
      </c>
      <c r="J89" s="55" t="str">
        <f>IF(J12="","",J12)</f>
        <v>14. 12. 2022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SOAR - ING. BÁRTA JIŘÍ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SOAR - ING. BÁRTA JIŘÍ               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119</v>
      </c>
      <c r="D94" s="104"/>
      <c r="E94" s="104"/>
      <c r="F94" s="104"/>
      <c r="G94" s="104"/>
      <c r="H94" s="104"/>
      <c r="I94" s="104"/>
      <c r="J94" s="113" t="s">
        <v>120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121</v>
      </c>
      <c r="D96" s="29"/>
      <c r="E96" s="29"/>
      <c r="F96" s="29"/>
      <c r="G96" s="29"/>
      <c r="H96" s="29"/>
      <c r="I96" s="29"/>
      <c r="J96" s="71">
        <f>J127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122</v>
      </c>
    </row>
    <row r="97" spans="1:31" s="9" customFormat="1" ht="24.95" hidden="1" customHeight="1">
      <c r="B97" s="115"/>
      <c r="D97" s="116" t="s">
        <v>1300</v>
      </c>
      <c r="E97" s="117"/>
      <c r="F97" s="117"/>
      <c r="G97" s="117"/>
      <c r="H97" s="117"/>
      <c r="I97" s="117"/>
      <c r="J97" s="118">
        <f>J128</f>
        <v>0</v>
      </c>
      <c r="L97" s="115"/>
    </row>
    <row r="98" spans="1:31" s="10" customFormat="1" ht="19.899999999999999" hidden="1" customHeight="1">
      <c r="B98" s="119"/>
      <c r="D98" s="120" t="s">
        <v>1301</v>
      </c>
      <c r="E98" s="121"/>
      <c r="F98" s="121"/>
      <c r="G98" s="121"/>
      <c r="H98" s="121"/>
      <c r="I98" s="121"/>
      <c r="J98" s="122">
        <f>J129</f>
        <v>0</v>
      </c>
      <c r="L98" s="119"/>
    </row>
    <row r="99" spans="1:31" s="10" customFormat="1" ht="19.899999999999999" hidden="1" customHeight="1">
      <c r="B99" s="119"/>
      <c r="D99" s="120" t="s">
        <v>1302</v>
      </c>
      <c r="E99" s="121"/>
      <c r="F99" s="121"/>
      <c r="G99" s="121"/>
      <c r="H99" s="121"/>
      <c r="I99" s="121"/>
      <c r="J99" s="122">
        <f>J145</f>
        <v>0</v>
      </c>
      <c r="L99" s="119"/>
    </row>
    <row r="100" spans="1:31" s="10" customFormat="1" ht="19.899999999999999" hidden="1" customHeight="1">
      <c r="B100" s="119"/>
      <c r="D100" s="120" t="s">
        <v>1541</v>
      </c>
      <c r="E100" s="121"/>
      <c r="F100" s="121"/>
      <c r="G100" s="121"/>
      <c r="H100" s="121"/>
      <c r="I100" s="121"/>
      <c r="J100" s="122">
        <f>J149</f>
        <v>0</v>
      </c>
      <c r="L100" s="119"/>
    </row>
    <row r="101" spans="1:31" s="10" customFormat="1" ht="19.899999999999999" hidden="1" customHeight="1">
      <c r="B101" s="119"/>
      <c r="D101" s="120" t="s">
        <v>126</v>
      </c>
      <c r="E101" s="121"/>
      <c r="F101" s="121"/>
      <c r="G101" s="121"/>
      <c r="H101" s="121"/>
      <c r="I101" s="121"/>
      <c r="J101" s="122">
        <f>J158</f>
        <v>0</v>
      </c>
      <c r="L101" s="119"/>
    </row>
    <row r="102" spans="1:31" s="10" customFormat="1" ht="19.899999999999999" hidden="1" customHeight="1">
      <c r="B102" s="119"/>
      <c r="D102" s="120" t="s">
        <v>1303</v>
      </c>
      <c r="E102" s="121"/>
      <c r="F102" s="121"/>
      <c r="G102" s="121"/>
      <c r="H102" s="121"/>
      <c r="I102" s="121"/>
      <c r="J102" s="122">
        <f>J165</f>
        <v>0</v>
      </c>
      <c r="L102" s="119"/>
    </row>
    <row r="103" spans="1:31" s="10" customFormat="1" ht="19.899999999999999" hidden="1" customHeight="1">
      <c r="B103" s="119"/>
      <c r="D103" s="120" t="s">
        <v>127</v>
      </c>
      <c r="E103" s="121"/>
      <c r="F103" s="121"/>
      <c r="G103" s="121"/>
      <c r="H103" s="121"/>
      <c r="I103" s="121"/>
      <c r="J103" s="122">
        <f>J167</f>
        <v>0</v>
      </c>
      <c r="L103" s="119"/>
    </row>
    <row r="104" spans="1:31" s="9" customFormat="1" ht="24.95" hidden="1" customHeight="1">
      <c r="B104" s="115"/>
      <c r="D104" s="116" t="s">
        <v>128</v>
      </c>
      <c r="E104" s="117"/>
      <c r="F104" s="117"/>
      <c r="G104" s="117"/>
      <c r="H104" s="117"/>
      <c r="I104" s="117"/>
      <c r="J104" s="118">
        <f>J178</f>
        <v>0</v>
      </c>
      <c r="L104" s="115"/>
    </row>
    <row r="105" spans="1:31" s="10" customFormat="1" ht="19.899999999999999" hidden="1" customHeight="1">
      <c r="B105" s="119"/>
      <c r="D105" s="120" t="s">
        <v>129</v>
      </c>
      <c r="E105" s="121"/>
      <c r="F105" s="121"/>
      <c r="G105" s="121"/>
      <c r="H105" s="121"/>
      <c r="I105" s="121"/>
      <c r="J105" s="122">
        <f>J179</f>
        <v>0</v>
      </c>
      <c r="L105" s="119"/>
    </row>
    <row r="106" spans="1:31" s="10" customFormat="1" ht="19.899999999999999" hidden="1" customHeight="1">
      <c r="B106" s="119"/>
      <c r="D106" s="120" t="s">
        <v>137</v>
      </c>
      <c r="E106" s="121"/>
      <c r="F106" s="121"/>
      <c r="G106" s="121"/>
      <c r="H106" s="121"/>
      <c r="I106" s="121"/>
      <c r="J106" s="122">
        <f>J182</f>
        <v>0</v>
      </c>
      <c r="L106" s="119"/>
    </row>
    <row r="107" spans="1:31" s="10" customFormat="1" ht="19.899999999999999" hidden="1" customHeight="1">
      <c r="B107" s="119"/>
      <c r="D107" s="120" t="s">
        <v>138</v>
      </c>
      <c r="E107" s="121"/>
      <c r="F107" s="121"/>
      <c r="G107" s="121"/>
      <c r="H107" s="121"/>
      <c r="I107" s="121"/>
      <c r="J107" s="122">
        <f>J185</f>
        <v>0</v>
      </c>
      <c r="L107" s="119"/>
    </row>
    <row r="108" spans="1:31" s="2" customFormat="1" ht="21.75" hidden="1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hidden="1" customHeight="1">
      <c r="A109" s="29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hidden="1"/>
    <row r="111" spans="1:31" hidden="1"/>
    <row r="112" spans="1:31" hidden="1"/>
    <row r="113" spans="1:63" s="2" customFormat="1" ht="6.95" customHeight="1">
      <c r="A113" s="29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24.95" customHeight="1">
      <c r="A114" s="29"/>
      <c r="B114" s="30"/>
      <c r="C114" s="18" t="s">
        <v>144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12" customHeight="1">
      <c r="A116" s="29"/>
      <c r="B116" s="30"/>
      <c r="C116" s="24" t="s">
        <v>14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6.5" customHeight="1">
      <c r="A117" s="29"/>
      <c r="B117" s="30"/>
      <c r="C117" s="29"/>
      <c r="D117" s="29"/>
      <c r="E117" s="223" t="str">
        <f>E7</f>
        <v>Rekonštrukcia objektu Biovetská 36, Nitra - 1.etapa</v>
      </c>
      <c r="F117" s="224"/>
      <c r="G117" s="224"/>
      <c r="H117" s="224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2" customHeight="1">
      <c r="A118" s="29"/>
      <c r="B118" s="30"/>
      <c r="C118" s="24" t="s">
        <v>116</v>
      </c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16.5" customHeight="1">
      <c r="A119" s="29"/>
      <c r="B119" s="30"/>
      <c r="C119" s="29"/>
      <c r="D119" s="29"/>
      <c r="E119" s="207" t="str">
        <f>E9</f>
        <v>10 - SO 03 Spevnené plochy</v>
      </c>
      <c r="F119" s="222"/>
      <c r="G119" s="222"/>
      <c r="H119" s="222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12" customHeight="1">
      <c r="A121" s="29"/>
      <c r="B121" s="30"/>
      <c r="C121" s="24" t="s">
        <v>18</v>
      </c>
      <c r="D121" s="29"/>
      <c r="E121" s="29"/>
      <c r="F121" s="22" t="str">
        <f>F12</f>
        <v xml:space="preserve">Biovetská </v>
      </c>
      <c r="G121" s="29"/>
      <c r="H121" s="29"/>
      <c r="I121" s="24" t="s">
        <v>20</v>
      </c>
      <c r="J121" s="55" t="str">
        <f>IF(J12="","",J12)</f>
        <v>14. 12. 2022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6.9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25.7" customHeight="1">
      <c r="A123" s="29"/>
      <c r="B123" s="30"/>
      <c r="C123" s="24" t="s">
        <v>22</v>
      </c>
      <c r="D123" s="29"/>
      <c r="E123" s="29"/>
      <c r="F123" s="22" t="str">
        <f>E15</f>
        <v>Mesto Nitra</v>
      </c>
      <c r="G123" s="29"/>
      <c r="H123" s="29"/>
      <c r="I123" s="24" t="s">
        <v>28</v>
      </c>
      <c r="J123" s="27" t="str">
        <f>E21</f>
        <v xml:space="preserve">SOAR - ING. BÁRTA JIŘÍ 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25.7" customHeight="1">
      <c r="A124" s="29"/>
      <c r="B124" s="30"/>
      <c r="C124" s="24" t="s">
        <v>26</v>
      </c>
      <c r="D124" s="29"/>
      <c r="E124" s="29"/>
      <c r="F124" s="22" t="str">
        <f>IF(E18="","",E18)</f>
        <v>Vyplň údaj</v>
      </c>
      <c r="G124" s="29"/>
      <c r="H124" s="29"/>
      <c r="I124" s="24" t="s">
        <v>31</v>
      </c>
      <c r="J124" s="27" t="str">
        <f>E24</f>
        <v xml:space="preserve">SOAR - ING. BÁRTA JIŘÍ                  </v>
      </c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2" customFormat="1" ht="10.35" customHeight="1">
      <c r="A125" s="29"/>
      <c r="B125" s="30"/>
      <c r="C125" s="29"/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63" s="11" customFormat="1" ht="29.25" customHeight="1">
      <c r="A126" s="123"/>
      <c r="B126" s="124"/>
      <c r="C126" s="125" t="s">
        <v>145</v>
      </c>
      <c r="D126" s="126" t="s">
        <v>59</v>
      </c>
      <c r="E126" s="126" t="s">
        <v>55</v>
      </c>
      <c r="F126" s="126" t="s">
        <v>56</v>
      </c>
      <c r="G126" s="126" t="s">
        <v>146</v>
      </c>
      <c r="H126" s="126" t="s">
        <v>147</v>
      </c>
      <c r="I126" s="126" t="s">
        <v>148</v>
      </c>
      <c r="J126" s="127" t="s">
        <v>120</v>
      </c>
      <c r="K126" s="128" t="s">
        <v>149</v>
      </c>
      <c r="L126" s="129"/>
      <c r="M126" s="62" t="s">
        <v>1</v>
      </c>
      <c r="N126" s="63" t="s">
        <v>38</v>
      </c>
      <c r="O126" s="63" t="s">
        <v>150</v>
      </c>
      <c r="P126" s="63" t="s">
        <v>151</v>
      </c>
      <c r="Q126" s="63" t="s">
        <v>152</v>
      </c>
      <c r="R126" s="63" t="s">
        <v>153</v>
      </c>
      <c r="S126" s="63" t="s">
        <v>154</v>
      </c>
      <c r="T126" s="64" t="s">
        <v>155</v>
      </c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</row>
    <row r="127" spans="1:63" s="2" customFormat="1" ht="22.9" customHeight="1">
      <c r="A127" s="29"/>
      <c r="B127" s="30"/>
      <c r="C127" s="69" t="s">
        <v>121</v>
      </c>
      <c r="D127" s="29"/>
      <c r="E127" s="29"/>
      <c r="F127" s="29"/>
      <c r="G127" s="29"/>
      <c r="H127" s="29"/>
      <c r="I127" s="29"/>
      <c r="J127" s="130">
        <f>BK127</f>
        <v>0</v>
      </c>
      <c r="K127" s="29"/>
      <c r="L127" s="30"/>
      <c r="M127" s="65"/>
      <c r="N127" s="56"/>
      <c r="O127" s="66"/>
      <c r="P127" s="131">
        <f>P128+P178</f>
        <v>0</v>
      </c>
      <c r="Q127" s="66"/>
      <c r="R127" s="131">
        <f>R128+R178</f>
        <v>147.92308417000001</v>
      </c>
      <c r="S127" s="66"/>
      <c r="T127" s="132">
        <f>T128+T178</f>
        <v>86.183144999999996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T127" s="14" t="s">
        <v>73</v>
      </c>
      <c r="AU127" s="14" t="s">
        <v>122</v>
      </c>
      <c r="BK127" s="133">
        <f>BK128+BK178</f>
        <v>0</v>
      </c>
    </row>
    <row r="128" spans="1:63" s="12" customFormat="1" ht="25.9" customHeight="1">
      <c r="B128" s="134"/>
      <c r="D128" s="135" t="s">
        <v>73</v>
      </c>
      <c r="E128" s="136" t="s">
        <v>872</v>
      </c>
      <c r="F128" s="136" t="s">
        <v>1304</v>
      </c>
      <c r="I128" s="137"/>
      <c r="J128" s="138">
        <f>BK128</f>
        <v>0</v>
      </c>
      <c r="L128" s="134"/>
      <c r="M128" s="139"/>
      <c r="N128" s="140"/>
      <c r="O128" s="140"/>
      <c r="P128" s="141">
        <f>P129+P145+P149+P158+P165+P167</f>
        <v>0</v>
      </c>
      <c r="Q128" s="140"/>
      <c r="R128" s="141">
        <f>R129+R145+R149+R158+R165+R167</f>
        <v>147.41036385000001</v>
      </c>
      <c r="S128" s="140"/>
      <c r="T128" s="142">
        <f>T129+T145+T149+T158+T165+T167</f>
        <v>85.937145000000001</v>
      </c>
      <c r="AR128" s="135" t="s">
        <v>82</v>
      </c>
      <c r="AT128" s="143" t="s">
        <v>73</v>
      </c>
      <c r="AU128" s="143" t="s">
        <v>74</v>
      </c>
      <c r="AY128" s="135" t="s">
        <v>158</v>
      </c>
      <c r="BK128" s="144">
        <f>BK129+BK145+BK149+BK158+BK165+BK167</f>
        <v>0</v>
      </c>
    </row>
    <row r="129" spans="1:65" s="12" customFormat="1" ht="22.9" customHeight="1">
      <c r="B129" s="134"/>
      <c r="D129" s="135" t="s">
        <v>73</v>
      </c>
      <c r="E129" s="145" t="s">
        <v>82</v>
      </c>
      <c r="F129" s="145" t="s">
        <v>1305</v>
      </c>
      <c r="I129" s="137"/>
      <c r="J129" s="146">
        <f>BK129</f>
        <v>0</v>
      </c>
      <c r="L129" s="134"/>
      <c r="M129" s="139"/>
      <c r="N129" s="140"/>
      <c r="O129" s="140"/>
      <c r="P129" s="141">
        <f>SUM(P130:P144)</f>
        <v>0</v>
      </c>
      <c r="Q129" s="140"/>
      <c r="R129" s="141">
        <f>SUM(R130:R144)</f>
        <v>0.79479999999999995</v>
      </c>
      <c r="S129" s="140"/>
      <c r="T129" s="142">
        <f>SUM(T130:T144)</f>
        <v>85.167145000000005</v>
      </c>
      <c r="AR129" s="135" t="s">
        <v>82</v>
      </c>
      <c r="AT129" s="143" t="s">
        <v>73</v>
      </c>
      <c r="AU129" s="143" t="s">
        <v>82</v>
      </c>
      <c r="AY129" s="135" t="s">
        <v>158</v>
      </c>
      <c r="BK129" s="144">
        <f>SUM(BK130:BK144)</f>
        <v>0</v>
      </c>
    </row>
    <row r="130" spans="1:65" s="2" customFormat="1" ht="24.2" customHeight="1">
      <c r="A130" s="29"/>
      <c r="B130" s="147"/>
      <c r="C130" s="148" t="s">
        <v>82</v>
      </c>
      <c r="D130" s="148" t="s">
        <v>161</v>
      </c>
      <c r="E130" s="149" t="s">
        <v>1542</v>
      </c>
      <c r="F130" s="150" t="s">
        <v>1543</v>
      </c>
      <c r="G130" s="151" t="s">
        <v>164</v>
      </c>
      <c r="H130" s="152">
        <v>2.8</v>
      </c>
      <c r="I130" s="153"/>
      <c r="J130" s="154">
        <f t="shared" ref="J130:J144" si="0">ROUND(I130*H130,2)</f>
        <v>0</v>
      </c>
      <c r="K130" s="155"/>
      <c r="L130" s="30"/>
      <c r="M130" s="156" t="s">
        <v>1</v>
      </c>
      <c r="N130" s="157" t="s">
        <v>40</v>
      </c>
      <c r="O130" s="58"/>
      <c r="P130" s="158">
        <f t="shared" ref="P130:P144" si="1">O130*H130</f>
        <v>0</v>
      </c>
      <c r="Q130" s="158">
        <v>0</v>
      </c>
      <c r="R130" s="158">
        <f t="shared" ref="R130:R144" si="2">Q130*H130</f>
        <v>0</v>
      </c>
      <c r="S130" s="158">
        <v>0.58599999999999997</v>
      </c>
      <c r="T130" s="159">
        <f t="shared" ref="T130:T144" si="3">S130*H130</f>
        <v>1.6407999999999998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165</v>
      </c>
      <c r="AT130" s="160" t="s">
        <v>161</v>
      </c>
      <c r="AU130" s="160" t="s">
        <v>166</v>
      </c>
      <c r="AY130" s="14" t="s">
        <v>158</v>
      </c>
      <c r="BE130" s="161">
        <f t="shared" ref="BE130:BE144" si="4">IF(N130="základná",J130,0)</f>
        <v>0</v>
      </c>
      <c r="BF130" s="161">
        <f t="shared" ref="BF130:BF144" si="5">IF(N130="znížená",J130,0)</f>
        <v>0</v>
      </c>
      <c r="BG130" s="161">
        <f t="shared" ref="BG130:BG144" si="6">IF(N130="zákl. prenesená",J130,0)</f>
        <v>0</v>
      </c>
      <c r="BH130" s="161">
        <f t="shared" ref="BH130:BH144" si="7">IF(N130="zníž. prenesená",J130,0)</f>
        <v>0</v>
      </c>
      <c r="BI130" s="161">
        <f t="shared" ref="BI130:BI144" si="8">IF(N130="nulová",J130,0)</f>
        <v>0</v>
      </c>
      <c r="BJ130" s="14" t="s">
        <v>166</v>
      </c>
      <c r="BK130" s="161">
        <f t="shared" ref="BK130:BK144" si="9">ROUND(I130*H130,2)</f>
        <v>0</v>
      </c>
      <c r="BL130" s="14" t="s">
        <v>165</v>
      </c>
      <c r="BM130" s="160" t="s">
        <v>166</v>
      </c>
    </row>
    <row r="131" spans="1:65" s="2" customFormat="1" ht="21.75" customHeight="1">
      <c r="A131" s="29"/>
      <c r="B131" s="147"/>
      <c r="C131" s="148" t="s">
        <v>166</v>
      </c>
      <c r="D131" s="148" t="s">
        <v>161</v>
      </c>
      <c r="E131" s="149" t="s">
        <v>1544</v>
      </c>
      <c r="F131" s="150" t="s">
        <v>1545</v>
      </c>
      <c r="G131" s="151" t="s">
        <v>164</v>
      </c>
      <c r="H131" s="152">
        <v>177.78100000000001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40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0.23</v>
      </c>
      <c r="T131" s="159">
        <f t="shared" si="3"/>
        <v>40.889630000000004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165</v>
      </c>
      <c r="AT131" s="160" t="s">
        <v>161</v>
      </c>
      <c r="AU131" s="160" t="s">
        <v>166</v>
      </c>
      <c r="AY131" s="14" t="s">
        <v>158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166</v>
      </c>
      <c r="BK131" s="161">
        <f t="shared" si="9"/>
        <v>0</v>
      </c>
      <c r="BL131" s="14" t="s">
        <v>165</v>
      </c>
      <c r="BM131" s="160" t="s">
        <v>165</v>
      </c>
    </row>
    <row r="132" spans="1:65" s="2" customFormat="1" ht="24.2" customHeight="1">
      <c r="A132" s="29"/>
      <c r="B132" s="147"/>
      <c r="C132" s="148" t="s">
        <v>178</v>
      </c>
      <c r="D132" s="148" t="s">
        <v>161</v>
      </c>
      <c r="E132" s="149" t="s">
        <v>1546</v>
      </c>
      <c r="F132" s="150" t="s">
        <v>1547</v>
      </c>
      <c r="G132" s="151" t="s">
        <v>164</v>
      </c>
      <c r="H132" s="152">
        <v>63.972999999999999</v>
      </c>
      <c r="I132" s="153"/>
      <c r="J132" s="154">
        <f t="shared" si="0"/>
        <v>0</v>
      </c>
      <c r="K132" s="155"/>
      <c r="L132" s="30"/>
      <c r="M132" s="156" t="s">
        <v>1</v>
      </c>
      <c r="N132" s="157" t="s">
        <v>40</v>
      </c>
      <c r="O132" s="58"/>
      <c r="P132" s="158">
        <f t="shared" si="1"/>
        <v>0</v>
      </c>
      <c r="Q132" s="158">
        <v>0</v>
      </c>
      <c r="R132" s="158">
        <f t="shared" si="2"/>
        <v>0</v>
      </c>
      <c r="S132" s="158">
        <v>0.13</v>
      </c>
      <c r="T132" s="159">
        <f t="shared" si="3"/>
        <v>8.3164899999999999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165</v>
      </c>
      <c r="AT132" s="160" t="s">
        <v>161</v>
      </c>
      <c r="AU132" s="160" t="s">
        <v>166</v>
      </c>
      <c r="AY132" s="14" t="s">
        <v>158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166</v>
      </c>
      <c r="BK132" s="161">
        <f t="shared" si="9"/>
        <v>0</v>
      </c>
      <c r="BL132" s="14" t="s">
        <v>165</v>
      </c>
      <c r="BM132" s="160" t="s">
        <v>187</v>
      </c>
    </row>
    <row r="133" spans="1:65" s="2" customFormat="1" ht="24.2" customHeight="1">
      <c r="A133" s="29"/>
      <c r="B133" s="147"/>
      <c r="C133" s="148" t="s">
        <v>165</v>
      </c>
      <c r="D133" s="148" t="s">
        <v>161</v>
      </c>
      <c r="E133" s="149" t="s">
        <v>1548</v>
      </c>
      <c r="F133" s="150" t="s">
        <v>1549</v>
      </c>
      <c r="G133" s="151" t="s">
        <v>164</v>
      </c>
      <c r="H133" s="152">
        <v>125.93300000000001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40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0.22500000000000001</v>
      </c>
      <c r="T133" s="159">
        <f t="shared" si="3"/>
        <v>28.334925000000002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165</v>
      </c>
      <c r="AT133" s="160" t="s">
        <v>161</v>
      </c>
      <c r="AU133" s="160" t="s">
        <v>166</v>
      </c>
      <c r="AY133" s="14" t="s">
        <v>158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166</v>
      </c>
      <c r="BK133" s="161">
        <f t="shared" si="9"/>
        <v>0</v>
      </c>
      <c r="BL133" s="14" t="s">
        <v>165</v>
      </c>
      <c r="BM133" s="160" t="s">
        <v>191</v>
      </c>
    </row>
    <row r="134" spans="1:65" s="2" customFormat="1" ht="24.2" customHeight="1">
      <c r="A134" s="29"/>
      <c r="B134" s="147"/>
      <c r="C134" s="148" t="s">
        <v>192</v>
      </c>
      <c r="D134" s="148" t="s">
        <v>161</v>
      </c>
      <c r="E134" s="149" t="s">
        <v>1550</v>
      </c>
      <c r="F134" s="150" t="s">
        <v>1551</v>
      </c>
      <c r="G134" s="151" t="s">
        <v>164</v>
      </c>
      <c r="H134" s="152">
        <v>35.61</v>
      </c>
      <c r="I134" s="153"/>
      <c r="J134" s="154">
        <f t="shared" si="0"/>
        <v>0</v>
      </c>
      <c r="K134" s="155"/>
      <c r="L134" s="30"/>
      <c r="M134" s="156" t="s">
        <v>1</v>
      </c>
      <c r="N134" s="157" t="s">
        <v>40</v>
      </c>
      <c r="O134" s="58"/>
      <c r="P134" s="158">
        <f t="shared" si="1"/>
        <v>0</v>
      </c>
      <c r="Q134" s="158">
        <v>0</v>
      </c>
      <c r="R134" s="158">
        <f t="shared" si="2"/>
        <v>0</v>
      </c>
      <c r="S134" s="158">
        <v>9.8000000000000004E-2</v>
      </c>
      <c r="T134" s="159">
        <f t="shared" si="3"/>
        <v>3.4897800000000001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165</v>
      </c>
      <c r="AT134" s="160" t="s">
        <v>161</v>
      </c>
      <c r="AU134" s="160" t="s">
        <v>166</v>
      </c>
      <c r="AY134" s="14" t="s">
        <v>158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166</v>
      </c>
      <c r="BK134" s="161">
        <f t="shared" si="9"/>
        <v>0</v>
      </c>
      <c r="BL134" s="14" t="s">
        <v>165</v>
      </c>
      <c r="BM134" s="160" t="s">
        <v>109</v>
      </c>
    </row>
    <row r="135" spans="1:65" s="2" customFormat="1" ht="16.5" customHeight="1">
      <c r="A135" s="29"/>
      <c r="B135" s="147"/>
      <c r="C135" s="148" t="s">
        <v>187</v>
      </c>
      <c r="D135" s="148" t="s">
        <v>161</v>
      </c>
      <c r="E135" s="149" t="s">
        <v>1552</v>
      </c>
      <c r="F135" s="150" t="s">
        <v>1553</v>
      </c>
      <c r="G135" s="151" t="s">
        <v>288</v>
      </c>
      <c r="H135" s="152">
        <v>62.387999999999998</v>
      </c>
      <c r="I135" s="153"/>
      <c r="J135" s="154">
        <f t="shared" si="0"/>
        <v>0</v>
      </c>
      <c r="K135" s="155"/>
      <c r="L135" s="30"/>
      <c r="M135" s="156" t="s">
        <v>1</v>
      </c>
      <c r="N135" s="157" t="s">
        <v>40</v>
      </c>
      <c r="O135" s="58"/>
      <c r="P135" s="158">
        <f t="shared" si="1"/>
        <v>0</v>
      </c>
      <c r="Q135" s="158">
        <v>0</v>
      </c>
      <c r="R135" s="158">
        <f t="shared" si="2"/>
        <v>0</v>
      </c>
      <c r="S135" s="158">
        <v>0.04</v>
      </c>
      <c r="T135" s="159">
        <f t="shared" si="3"/>
        <v>2.49552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165</v>
      </c>
      <c r="AT135" s="160" t="s">
        <v>161</v>
      </c>
      <c r="AU135" s="160" t="s">
        <v>166</v>
      </c>
      <c r="AY135" s="14" t="s">
        <v>158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166</v>
      </c>
      <c r="BK135" s="161">
        <f t="shared" si="9"/>
        <v>0</v>
      </c>
      <c r="BL135" s="14" t="s">
        <v>165</v>
      </c>
      <c r="BM135" s="160" t="s">
        <v>198</v>
      </c>
    </row>
    <row r="136" spans="1:65" s="2" customFormat="1" ht="24.2" customHeight="1">
      <c r="A136" s="29"/>
      <c r="B136" s="147"/>
      <c r="C136" s="148" t="s">
        <v>199</v>
      </c>
      <c r="D136" s="148" t="s">
        <v>161</v>
      </c>
      <c r="E136" s="149" t="s">
        <v>1554</v>
      </c>
      <c r="F136" s="150" t="s">
        <v>1555</v>
      </c>
      <c r="G136" s="151" t="s">
        <v>182</v>
      </c>
      <c r="H136" s="152">
        <v>55.427</v>
      </c>
      <c r="I136" s="153"/>
      <c r="J136" s="154">
        <f t="shared" si="0"/>
        <v>0</v>
      </c>
      <c r="K136" s="155"/>
      <c r="L136" s="30"/>
      <c r="M136" s="156" t="s">
        <v>1</v>
      </c>
      <c r="N136" s="157" t="s">
        <v>40</v>
      </c>
      <c r="O136" s="58"/>
      <c r="P136" s="158">
        <f t="shared" si="1"/>
        <v>0</v>
      </c>
      <c r="Q136" s="158">
        <v>0</v>
      </c>
      <c r="R136" s="158">
        <f t="shared" si="2"/>
        <v>0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165</v>
      </c>
      <c r="AT136" s="160" t="s">
        <v>161</v>
      </c>
      <c r="AU136" s="160" t="s">
        <v>166</v>
      </c>
      <c r="AY136" s="14" t="s">
        <v>158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166</v>
      </c>
      <c r="BK136" s="161">
        <f t="shared" si="9"/>
        <v>0</v>
      </c>
      <c r="BL136" s="14" t="s">
        <v>165</v>
      </c>
      <c r="BM136" s="160" t="s">
        <v>202</v>
      </c>
    </row>
    <row r="137" spans="1:65" s="2" customFormat="1" ht="16.5" customHeight="1">
      <c r="A137" s="29"/>
      <c r="B137" s="147"/>
      <c r="C137" s="148" t="s">
        <v>191</v>
      </c>
      <c r="D137" s="148" t="s">
        <v>161</v>
      </c>
      <c r="E137" s="149" t="s">
        <v>1556</v>
      </c>
      <c r="F137" s="150" t="s">
        <v>1557</v>
      </c>
      <c r="G137" s="151" t="s">
        <v>182</v>
      </c>
      <c r="H137" s="152">
        <v>55.427</v>
      </c>
      <c r="I137" s="153"/>
      <c r="J137" s="154">
        <f t="shared" si="0"/>
        <v>0</v>
      </c>
      <c r="K137" s="155"/>
      <c r="L137" s="30"/>
      <c r="M137" s="156" t="s">
        <v>1</v>
      </c>
      <c r="N137" s="157" t="s">
        <v>40</v>
      </c>
      <c r="O137" s="58"/>
      <c r="P137" s="158">
        <f t="shared" si="1"/>
        <v>0</v>
      </c>
      <c r="Q137" s="158">
        <v>0</v>
      </c>
      <c r="R137" s="158">
        <f t="shared" si="2"/>
        <v>0</v>
      </c>
      <c r="S137" s="158">
        <v>0</v>
      </c>
      <c r="T137" s="159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165</v>
      </c>
      <c r="AT137" s="160" t="s">
        <v>161</v>
      </c>
      <c r="AU137" s="160" t="s">
        <v>166</v>
      </c>
      <c r="AY137" s="14" t="s">
        <v>158</v>
      </c>
      <c r="BE137" s="161">
        <f t="shared" si="4"/>
        <v>0</v>
      </c>
      <c r="BF137" s="161">
        <f t="shared" si="5"/>
        <v>0</v>
      </c>
      <c r="BG137" s="161">
        <f t="shared" si="6"/>
        <v>0</v>
      </c>
      <c r="BH137" s="161">
        <f t="shared" si="7"/>
        <v>0</v>
      </c>
      <c r="BI137" s="161">
        <f t="shared" si="8"/>
        <v>0</v>
      </c>
      <c r="BJ137" s="14" t="s">
        <v>166</v>
      </c>
      <c r="BK137" s="161">
        <f t="shared" si="9"/>
        <v>0</v>
      </c>
      <c r="BL137" s="14" t="s">
        <v>165</v>
      </c>
      <c r="BM137" s="160" t="s">
        <v>205</v>
      </c>
    </row>
    <row r="138" spans="1:65" s="2" customFormat="1" ht="24.2" customHeight="1">
      <c r="A138" s="29"/>
      <c r="B138" s="147"/>
      <c r="C138" s="148" t="s">
        <v>206</v>
      </c>
      <c r="D138" s="148" t="s">
        <v>161</v>
      </c>
      <c r="E138" s="149" t="s">
        <v>1490</v>
      </c>
      <c r="F138" s="150" t="s">
        <v>1491</v>
      </c>
      <c r="G138" s="151" t="s">
        <v>182</v>
      </c>
      <c r="H138" s="152">
        <v>55.427</v>
      </c>
      <c r="I138" s="153"/>
      <c r="J138" s="154">
        <f t="shared" si="0"/>
        <v>0</v>
      </c>
      <c r="K138" s="155"/>
      <c r="L138" s="30"/>
      <c r="M138" s="156" t="s">
        <v>1</v>
      </c>
      <c r="N138" s="157" t="s">
        <v>40</v>
      </c>
      <c r="O138" s="58"/>
      <c r="P138" s="158">
        <f t="shared" si="1"/>
        <v>0</v>
      </c>
      <c r="Q138" s="158">
        <v>0</v>
      </c>
      <c r="R138" s="158">
        <f t="shared" si="2"/>
        <v>0</v>
      </c>
      <c r="S138" s="158">
        <v>0</v>
      </c>
      <c r="T138" s="159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165</v>
      </c>
      <c r="AT138" s="160" t="s">
        <v>161</v>
      </c>
      <c r="AU138" s="160" t="s">
        <v>166</v>
      </c>
      <c r="AY138" s="14" t="s">
        <v>158</v>
      </c>
      <c r="BE138" s="161">
        <f t="shared" si="4"/>
        <v>0</v>
      </c>
      <c r="BF138" s="161">
        <f t="shared" si="5"/>
        <v>0</v>
      </c>
      <c r="BG138" s="161">
        <f t="shared" si="6"/>
        <v>0</v>
      </c>
      <c r="BH138" s="161">
        <f t="shared" si="7"/>
        <v>0</v>
      </c>
      <c r="BI138" s="161">
        <f t="shared" si="8"/>
        <v>0</v>
      </c>
      <c r="BJ138" s="14" t="s">
        <v>166</v>
      </c>
      <c r="BK138" s="161">
        <f t="shared" si="9"/>
        <v>0</v>
      </c>
      <c r="BL138" s="14" t="s">
        <v>165</v>
      </c>
      <c r="BM138" s="160" t="s">
        <v>209</v>
      </c>
    </row>
    <row r="139" spans="1:65" s="2" customFormat="1" ht="16.5" customHeight="1">
      <c r="A139" s="29"/>
      <c r="B139" s="147"/>
      <c r="C139" s="148" t="s">
        <v>109</v>
      </c>
      <c r="D139" s="148" t="s">
        <v>161</v>
      </c>
      <c r="E139" s="149" t="s">
        <v>1558</v>
      </c>
      <c r="F139" s="150" t="s">
        <v>1559</v>
      </c>
      <c r="G139" s="151" t="s">
        <v>182</v>
      </c>
      <c r="H139" s="152">
        <v>55.427</v>
      </c>
      <c r="I139" s="153"/>
      <c r="J139" s="154">
        <f t="shared" si="0"/>
        <v>0</v>
      </c>
      <c r="K139" s="155"/>
      <c r="L139" s="30"/>
      <c r="M139" s="156" t="s">
        <v>1</v>
      </c>
      <c r="N139" s="157" t="s">
        <v>40</v>
      </c>
      <c r="O139" s="58"/>
      <c r="P139" s="158">
        <f t="shared" si="1"/>
        <v>0</v>
      </c>
      <c r="Q139" s="158">
        <v>0</v>
      </c>
      <c r="R139" s="158">
        <f t="shared" si="2"/>
        <v>0</v>
      </c>
      <c r="S139" s="158">
        <v>0</v>
      </c>
      <c r="T139" s="159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165</v>
      </c>
      <c r="AT139" s="160" t="s">
        <v>161</v>
      </c>
      <c r="AU139" s="160" t="s">
        <v>166</v>
      </c>
      <c r="AY139" s="14" t="s">
        <v>158</v>
      </c>
      <c r="BE139" s="161">
        <f t="shared" si="4"/>
        <v>0</v>
      </c>
      <c r="BF139" s="161">
        <f t="shared" si="5"/>
        <v>0</v>
      </c>
      <c r="BG139" s="161">
        <f t="shared" si="6"/>
        <v>0</v>
      </c>
      <c r="BH139" s="161">
        <f t="shared" si="7"/>
        <v>0</v>
      </c>
      <c r="BI139" s="161">
        <f t="shared" si="8"/>
        <v>0</v>
      </c>
      <c r="BJ139" s="14" t="s">
        <v>166</v>
      </c>
      <c r="BK139" s="161">
        <f t="shared" si="9"/>
        <v>0</v>
      </c>
      <c r="BL139" s="14" t="s">
        <v>165</v>
      </c>
      <c r="BM139" s="160" t="s">
        <v>7</v>
      </c>
    </row>
    <row r="140" spans="1:65" s="2" customFormat="1" ht="16.5" customHeight="1">
      <c r="A140" s="29"/>
      <c r="B140" s="147"/>
      <c r="C140" s="148" t="s">
        <v>112</v>
      </c>
      <c r="D140" s="148" t="s">
        <v>161</v>
      </c>
      <c r="E140" s="149" t="s">
        <v>1492</v>
      </c>
      <c r="F140" s="150" t="s">
        <v>1493</v>
      </c>
      <c r="G140" s="151" t="s">
        <v>182</v>
      </c>
      <c r="H140" s="152">
        <v>55.427</v>
      </c>
      <c r="I140" s="153"/>
      <c r="J140" s="154">
        <f t="shared" si="0"/>
        <v>0</v>
      </c>
      <c r="K140" s="155"/>
      <c r="L140" s="30"/>
      <c r="M140" s="156" t="s">
        <v>1</v>
      </c>
      <c r="N140" s="157" t="s">
        <v>40</v>
      </c>
      <c r="O140" s="58"/>
      <c r="P140" s="158">
        <f t="shared" si="1"/>
        <v>0</v>
      </c>
      <c r="Q140" s="158">
        <v>0</v>
      </c>
      <c r="R140" s="158">
        <f t="shared" si="2"/>
        <v>0</v>
      </c>
      <c r="S140" s="158">
        <v>0</v>
      </c>
      <c r="T140" s="159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165</v>
      </c>
      <c r="AT140" s="160" t="s">
        <v>161</v>
      </c>
      <c r="AU140" s="160" t="s">
        <v>166</v>
      </c>
      <c r="AY140" s="14" t="s">
        <v>158</v>
      </c>
      <c r="BE140" s="161">
        <f t="shared" si="4"/>
        <v>0</v>
      </c>
      <c r="BF140" s="161">
        <f t="shared" si="5"/>
        <v>0</v>
      </c>
      <c r="BG140" s="161">
        <f t="shared" si="6"/>
        <v>0</v>
      </c>
      <c r="BH140" s="161">
        <f t="shared" si="7"/>
        <v>0</v>
      </c>
      <c r="BI140" s="161">
        <f t="shared" si="8"/>
        <v>0</v>
      </c>
      <c r="BJ140" s="14" t="s">
        <v>166</v>
      </c>
      <c r="BK140" s="161">
        <f t="shared" si="9"/>
        <v>0</v>
      </c>
      <c r="BL140" s="14" t="s">
        <v>165</v>
      </c>
      <c r="BM140" s="160" t="s">
        <v>215</v>
      </c>
    </row>
    <row r="141" spans="1:65" s="2" customFormat="1" ht="24.2" customHeight="1">
      <c r="A141" s="29"/>
      <c r="B141" s="147"/>
      <c r="C141" s="148" t="s">
        <v>198</v>
      </c>
      <c r="D141" s="148" t="s">
        <v>161</v>
      </c>
      <c r="E141" s="149" t="s">
        <v>1560</v>
      </c>
      <c r="F141" s="150" t="s">
        <v>1561</v>
      </c>
      <c r="G141" s="151" t="s">
        <v>164</v>
      </c>
      <c r="H141" s="152">
        <v>13.23</v>
      </c>
      <c r="I141" s="153"/>
      <c r="J141" s="154">
        <f t="shared" si="0"/>
        <v>0</v>
      </c>
      <c r="K141" s="155"/>
      <c r="L141" s="30"/>
      <c r="M141" s="156" t="s">
        <v>1</v>
      </c>
      <c r="N141" s="157" t="s">
        <v>40</v>
      </c>
      <c r="O141" s="58"/>
      <c r="P141" s="158">
        <f t="shared" si="1"/>
        <v>0</v>
      </c>
      <c r="Q141" s="158">
        <v>0</v>
      </c>
      <c r="R141" s="158">
        <f t="shared" si="2"/>
        <v>0</v>
      </c>
      <c r="S141" s="158">
        <v>0</v>
      </c>
      <c r="T141" s="159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165</v>
      </c>
      <c r="AT141" s="160" t="s">
        <v>161</v>
      </c>
      <c r="AU141" s="160" t="s">
        <v>166</v>
      </c>
      <c r="AY141" s="14" t="s">
        <v>158</v>
      </c>
      <c r="BE141" s="161">
        <f t="shared" si="4"/>
        <v>0</v>
      </c>
      <c r="BF141" s="161">
        <f t="shared" si="5"/>
        <v>0</v>
      </c>
      <c r="BG141" s="161">
        <f t="shared" si="6"/>
        <v>0</v>
      </c>
      <c r="BH141" s="161">
        <f t="shared" si="7"/>
        <v>0</v>
      </c>
      <c r="BI141" s="161">
        <f t="shared" si="8"/>
        <v>0</v>
      </c>
      <c r="BJ141" s="14" t="s">
        <v>166</v>
      </c>
      <c r="BK141" s="161">
        <f t="shared" si="9"/>
        <v>0</v>
      </c>
      <c r="BL141" s="14" t="s">
        <v>165</v>
      </c>
      <c r="BM141" s="160" t="s">
        <v>218</v>
      </c>
    </row>
    <row r="142" spans="1:65" s="2" customFormat="1" ht="16.5" customHeight="1">
      <c r="A142" s="29"/>
      <c r="B142" s="147"/>
      <c r="C142" s="162" t="s">
        <v>219</v>
      </c>
      <c r="D142" s="162" t="s">
        <v>193</v>
      </c>
      <c r="E142" s="163" t="s">
        <v>1562</v>
      </c>
      <c r="F142" s="164" t="s">
        <v>1563</v>
      </c>
      <c r="G142" s="165" t="s">
        <v>1060</v>
      </c>
      <c r="H142" s="166">
        <v>1</v>
      </c>
      <c r="I142" s="167"/>
      <c r="J142" s="168">
        <f t="shared" si="0"/>
        <v>0</v>
      </c>
      <c r="K142" s="169"/>
      <c r="L142" s="170"/>
      <c r="M142" s="171" t="s">
        <v>1</v>
      </c>
      <c r="N142" s="172" t="s">
        <v>40</v>
      </c>
      <c r="O142" s="58"/>
      <c r="P142" s="158">
        <f t="shared" si="1"/>
        <v>0</v>
      </c>
      <c r="Q142" s="158">
        <v>1E-3</v>
      </c>
      <c r="R142" s="158">
        <f t="shared" si="2"/>
        <v>1E-3</v>
      </c>
      <c r="S142" s="158">
        <v>0</v>
      </c>
      <c r="T142" s="159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191</v>
      </c>
      <c r="AT142" s="160" t="s">
        <v>193</v>
      </c>
      <c r="AU142" s="160" t="s">
        <v>166</v>
      </c>
      <c r="AY142" s="14" t="s">
        <v>158</v>
      </c>
      <c r="BE142" s="161">
        <f t="shared" si="4"/>
        <v>0</v>
      </c>
      <c r="BF142" s="161">
        <f t="shared" si="5"/>
        <v>0</v>
      </c>
      <c r="BG142" s="161">
        <f t="shared" si="6"/>
        <v>0</v>
      </c>
      <c r="BH142" s="161">
        <f t="shared" si="7"/>
        <v>0</v>
      </c>
      <c r="BI142" s="161">
        <f t="shared" si="8"/>
        <v>0</v>
      </c>
      <c r="BJ142" s="14" t="s">
        <v>166</v>
      </c>
      <c r="BK142" s="161">
        <f t="shared" si="9"/>
        <v>0</v>
      </c>
      <c r="BL142" s="14" t="s">
        <v>165</v>
      </c>
      <c r="BM142" s="160" t="s">
        <v>222</v>
      </c>
    </row>
    <row r="143" spans="1:65" s="2" customFormat="1" ht="16.5" customHeight="1">
      <c r="A143" s="29"/>
      <c r="B143" s="147"/>
      <c r="C143" s="162" t="s">
        <v>202</v>
      </c>
      <c r="D143" s="162" t="s">
        <v>193</v>
      </c>
      <c r="E143" s="163" t="s">
        <v>1564</v>
      </c>
      <c r="F143" s="164" t="s">
        <v>1565</v>
      </c>
      <c r="G143" s="165" t="s">
        <v>182</v>
      </c>
      <c r="H143" s="166">
        <v>1.323</v>
      </c>
      <c r="I143" s="167"/>
      <c r="J143" s="168">
        <f t="shared" si="0"/>
        <v>0</v>
      </c>
      <c r="K143" s="169"/>
      <c r="L143" s="170"/>
      <c r="M143" s="171" t="s">
        <v>1</v>
      </c>
      <c r="N143" s="172" t="s">
        <v>40</v>
      </c>
      <c r="O143" s="58"/>
      <c r="P143" s="158">
        <f t="shared" si="1"/>
        <v>0</v>
      </c>
      <c r="Q143" s="158">
        <v>0.6</v>
      </c>
      <c r="R143" s="158">
        <f t="shared" si="2"/>
        <v>0.79379999999999995</v>
      </c>
      <c r="S143" s="158">
        <v>0</v>
      </c>
      <c r="T143" s="159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191</v>
      </c>
      <c r="AT143" s="160" t="s">
        <v>193</v>
      </c>
      <c r="AU143" s="160" t="s">
        <v>166</v>
      </c>
      <c r="AY143" s="14" t="s">
        <v>158</v>
      </c>
      <c r="BE143" s="161">
        <f t="shared" si="4"/>
        <v>0</v>
      </c>
      <c r="BF143" s="161">
        <f t="shared" si="5"/>
        <v>0</v>
      </c>
      <c r="BG143" s="161">
        <f t="shared" si="6"/>
        <v>0</v>
      </c>
      <c r="BH143" s="161">
        <f t="shared" si="7"/>
        <v>0</v>
      </c>
      <c r="BI143" s="161">
        <f t="shared" si="8"/>
        <v>0</v>
      </c>
      <c r="BJ143" s="14" t="s">
        <v>166</v>
      </c>
      <c r="BK143" s="161">
        <f t="shared" si="9"/>
        <v>0</v>
      </c>
      <c r="BL143" s="14" t="s">
        <v>165</v>
      </c>
      <c r="BM143" s="160" t="s">
        <v>225</v>
      </c>
    </row>
    <row r="144" spans="1:65" s="2" customFormat="1" ht="21.75" customHeight="1">
      <c r="A144" s="29"/>
      <c r="B144" s="147"/>
      <c r="C144" s="148" t="s">
        <v>226</v>
      </c>
      <c r="D144" s="148" t="s">
        <v>161</v>
      </c>
      <c r="E144" s="149" t="s">
        <v>1566</v>
      </c>
      <c r="F144" s="150" t="s">
        <v>1567</v>
      </c>
      <c r="G144" s="151" t="s">
        <v>164</v>
      </c>
      <c r="H144" s="152">
        <v>331.04</v>
      </c>
      <c r="I144" s="153"/>
      <c r="J144" s="154">
        <f t="shared" si="0"/>
        <v>0</v>
      </c>
      <c r="K144" s="155"/>
      <c r="L144" s="30"/>
      <c r="M144" s="156" t="s">
        <v>1</v>
      </c>
      <c r="N144" s="157" t="s">
        <v>40</v>
      </c>
      <c r="O144" s="58"/>
      <c r="P144" s="158">
        <f t="shared" si="1"/>
        <v>0</v>
      </c>
      <c r="Q144" s="158">
        <v>0</v>
      </c>
      <c r="R144" s="158">
        <f t="shared" si="2"/>
        <v>0</v>
      </c>
      <c r="S144" s="158">
        <v>0</v>
      </c>
      <c r="T144" s="159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165</v>
      </c>
      <c r="AT144" s="160" t="s">
        <v>161</v>
      </c>
      <c r="AU144" s="160" t="s">
        <v>166</v>
      </c>
      <c r="AY144" s="14" t="s">
        <v>158</v>
      </c>
      <c r="BE144" s="161">
        <f t="shared" si="4"/>
        <v>0</v>
      </c>
      <c r="BF144" s="161">
        <f t="shared" si="5"/>
        <v>0</v>
      </c>
      <c r="BG144" s="161">
        <f t="shared" si="6"/>
        <v>0</v>
      </c>
      <c r="BH144" s="161">
        <f t="shared" si="7"/>
        <v>0</v>
      </c>
      <c r="BI144" s="161">
        <f t="shared" si="8"/>
        <v>0</v>
      </c>
      <c r="BJ144" s="14" t="s">
        <v>166</v>
      </c>
      <c r="BK144" s="161">
        <f t="shared" si="9"/>
        <v>0</v>
      </c>
      <c r="BL144" s="14" t="s">
        <v>165</v>
      </c>
      <c r="BM144" s="160" t="s">
        <v>229</v>
      </c>
    </row>
    <row r="145" spans="1:65" s="12" customFormat="1" ht="22.9" customHeight="1">
      <c r="B145" s="134"/>
      <c r="D145" s="135" t="s">
        <v>73</v>
      </c>
      <c r="E145" s="145" t="s">
        <v>165</v>
      </c>
      <c r="F145" s="145" t="s">
        <v>1320</v>
      </c>
      <c r="I145" s="137"/>
      <c r="J145" s="146">
        <f>BK145</f>
        <v>0</v>
      </c>
      <c r="L145" s="134"/>
      <c r="M145" s="139"/>
      <c r="N145" s="140"/>
      <c r="O145" s="140"/>
      <c r="P145" s="141">
        <f>SUM(P146:P148)</f>
        <v>0</v>
      </c>
      <c r="Q145" s="140"/>
      <c r="R145" s="141">
        <f>SUM(R146:R148)</f>
        <v>8.0787612300000013</v>
      </c>
      <c r="S145" s="140"/>
      <c r="T145" s="142">
        <f>SUM(T146:T148)</f>
        <v>0</v>
      </c>
      <c r="AR145" s="135" t="s">
        <v>82</v>
      </c>
      <c r="AT145" s="143" t="s">
        <v>73</v>
      </c>
      <c r="AU145" s="143" t="s">
        <v>82</v>
      </c>
      <c r="AY145" s="135" t="s">
        <v>158</v>
      </c>
      <c r="BK145" s="144">
        <f>SUM(BK146:BK148)</f>
        <v>0</v>
      </c>
    </row>
    <row r="146" spans="1:65" s="2" customFormat="1" ht="16.5" customHeight="1">
      <c r="A146" s="29"/>
      <c r="B146" s="147"/>
      <c r="C146" s="148" t="s">
        <v>205</v>
      </c>
      <c r="D146" s="148" t="s">
        <v>161</v>
      </c>
      <c r="E146" s="149" t="s">
        <v>1568</v>
      </c>
      <c r="F146" s="150" t="s">
        <v>1569</v>
      </c>
      <c r="G146" s="151" t="s">
        <v>288</v>
      </c>
      <c r="H146" s="152">
        <v>30.46</v>
      </c>
      <c r="I146" s="153"/>
      <c r="J146" s="154">
        <f>ROUND(I146*H146,2)</f>
        <v>0</v>
      </c>
      <c r="K146" s="155"/>
      <c r="L146" s="30"/>
      <c r="M146" s="156" t="s">
        <v>1</v>
      </c>
      <c r="N146" s="157" t="s">
        <v>40</v>
      </c>
      <c r="O146" s="58"/>
      <c r="P146" s="158">
        <f>O146*H146</f>
        <v>0</v>
      </c>
      <c r="Q146" s="158">
        <v>0.26366000000000001</v>
      </c>
      <c r="R146" s="158">
        <f>Q146*H146</f>
        <v>8.0310836000000005</v>
      </c>
      <c r="S146" s="158">
        <v>0</v>
      </c>
      <c r="T146" s="159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165</v>
      </c>
      <c r="AT146" s="160" t="s">
        <v>161</v>
      </c>
      <c r="AU146" s="160" t="s">
        <v>166</v>
      </c>
      <c r="AY146" s="14" t="s">
        <v>158</v>
      </c>
      <c r="BE146" s="161">
        <f>IF(N146="základná",J146,0)</f>
        <v>0</v>
      </c>
      <c r="BF146" s="161">
        <f>IF(N146="znížená",J146,0)</f>
        <v>0</v>
      </c>
      <c r="BG146" s="161">
        <f>IF(N146="zákl. prenesená",J146,0)</f>
        <v>0</v>
      </c>
      <c r="BH146" s="161">
        <f>IF(N146="zníž. prenesená",J146,0)</f>
        <v>0</v>
      </c>
      <c r="BI146" s="161">
        <f>IF(N146="nulová",J146,0)</f>
        <v>0</v>
      </c>
      <c r="BJ146" s="14" t="s">
        <v>166</v>
      </c>
      <c r="BK146" s="161">
        <f>ROUND(I146*H146,2)</f>
        <v>0</v>
      </c>
      <c r="BL146" s="14" t="s">
        <v>165</v>
      </c>
      <c r="BM146" s="160" t="s">
        <v>232</v>
      </c>
    </row>
    <row r="147" spans="1:65" s="2" customFormat="1" ht="16.5" customHeight="1">
      <c r="A147" s="29"/>
      <c r="B147" s="147"/>
      <c r="C147" s="148" t="s">
        <v>233</v>
      </c>
      <c r="D147" s="148" t="s">
        <v>161</v>
      </c>
      <c r="E147" s="149" t="s">
        <v>1570</v>
      </c>
      <c r="F147" s="150" t="s">
        <v>1571</v>
      </c>
      <c r="G147" s="151" t="s">
        <v>164</v>
      </c>
      <c r="H147" s="152">
        <v>11.010999999999999</v>
      </c>
      <c r="I147" s="153"/>
      <c r="J147" s="154">
        <f>ROUND(I147*H147,2)</f>
        <v>0</v>
      </c>
      <c r="K147" s="155"/>
      <c r="L147" s="30"/>
      <c r="M147" s="156" t="s">
        <v>1</v>
      </c>
      <c r="N147" s="157" t="s">
        <v>40</v>
      </c>
      <c r="O147" s="58"/>
      <c r="P147" s="158">
        <f>O147*H147</f>
        <v>0</v>
      </c>
      <c r="Q147" s="158">
        <v>4.3299999999999996E-3</v>
      </c>
      <c r="R147" s="158">
        <f>Q147*H147</f>
        <v>4.7677629999999992E-2</v>
      </c>
      <c r="S147" s="158">
        <v>0</v>
      </c>
      <c r="T147" s="159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165</v>
      </c>
      <c r="AT147" s="160" t="s">
        <v>161</v>
      </c>
      <c r="AU147" s="160" t="s">
        <v>166</v>
      </c>
      <c r="AY147" s="14" t="s">
        <v>158</v>
      </c>
      <c r="BE147" s="161">
        <f>IF(N147="základná",J147,0)</f>
        <v>0</v>
      </c>
      <c r="BF147" s="161">
        <f>IF(N147="znížená",J147,0)</f>
        <v>0</v>
      </c>
      <c r="BG147" s="161">
        <f>IF(N147="zákl. prenesená",J147,0)</f>
        <v>0</v>
      </c>
      <c r="BH147" s="161">
        <f>IF(N147="zníž. prenesená",J147,0)</f>
        <v>0</v>
      </c>
      <c r="BI147" s="161">
        <f>IF(N147="nulová",J147,0)</f>
        <v>0</v>
      </c>
      <c r="BJ147" s="14" t="s">
        <v>166</v>
      </c>
      <c r="BK147" s="161">
        <f>ROUND(I147*H147,2)</f>
        <v>0</v>
      </c>
      <c r="BL147" s="14" t="s">
        <v>165</v>
      </c>
      <c r="BM147" s="160" t="s">
        <v>236</v>
      </c>
    </row>
    <row r="148" spans="1:65" s="2" customFormat="1" ht="16.5" customHeight="1">
      <c r="A148" s="29"/>
      <c r="B148" s="147"/>
      <c r="C148" s="148" t="s">
        <v>209</v>
      </c>
      <c r="D148" s="148" t="s">
        <v>161</v>
      </c>
      <c r="E148" s="149" t="s">
        <v>1572</v>
      </c>
      <c r="F148" s="150" t="s">
        <v>1573</v>
      </c>
      <c r="G148" s="151" t="s">
        <v>164</v>
      </c>
      <c r="H148" s="152">
        <v>11.010999999999999</v>
      </c>
      <c r="I148" s="153"/>
      <c r="J148" s="154">
        <f>ROUND(I148*H148,2)</f>
        <v>0</v>
      </c>
      <c r="K148" s="155"/>
      <c r="L148" s="30"/>
      <c r="M148" s="156" t="s">
        <v>1</v>
      </c>
      <c r="N148" s="157" t="s">
        <v>40</v>
      </c>
      <c r="O148" s="58"/>
      <c r="P148" s="158">
        <f>O148*H148</f>
        <v>0</v>
      </c>
      <c r="Q148" s="158">
        <v>0</v>
      </c>
      <c r="R148" s="158">
        <f>Q148*H148</f>
        <v>0</v>
      </c>
      <c r="S148" s="158">
        <v>0</v>
      </c>
      <c r="T148" s="159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165</v>
      </c>
      <c r="AT148" s="160" t="s">
        <v>161</v>
      </c>
      <c r="AU148" s="160" t="s">
        <v>166</v>
      </c>
      <c r="AY148" s="14" t="s">
        <v>158</v>
      </c>
      <c r="BE148" s="161">
        <f>IF(N148="základná",J148,0)</f>
        <v>0</v>
      </c>
      <c r="BF148" s="161">
        <f>IF(N148="znížená",J148,0)</f>
        <v>0</v>
      </c>
      <c r="BG148" s="161">
        <f>IF(N148="zákl. prenesená",J148,0)</f>
        <v>0</v>
      </c>
      <c r="BH148" s="161">
        <f>IF(N148="zníž. prenesená",J148,0)</f>
        <v>0</v>
      </c>
      <c r="BI148" s="161">
        <f>IF(N148="nulová",J148,0)</f>
        <v>0</v>
      </c>
      <c r="BJ148" s="14" t="s">
        <v>166</v>
      </c>
      <c r="BK148" s="161">
        <f>ROUND(I148*H148,2)</f>
        <v>0</v>
      </c>
      <c r="BL148" s="14" t="s">
        <v>165</v>
      </c>
      <c r="BM148" s="160" t="s">
        <v>239</v>
      </c>
    </row>
    <row r="149" spans="1:65" s="12" customFormat="1" ht="22.9" customHeight="1">
      <c r="B149" s="134"/>
      <c r="D149" s="135" t="s">
        <v>73</v>
      </c>
      <c r="E149" s="145" t="s">
        <v>192</v>
      </c>
      <c r="F149" s="145" t="s">
        <v>1574</v>
      </c>
      <c r="I149" s="137"/>
      <c r="J149" s="146">
        <f>BK149</f>
        <v>0</v>
      </c>
      <c r="L149" s="134"/>
      <c r="M149" s="139"/>
      <c r="N149" s="140"/>
      <c r="O149" s="140"/>
      <c r="P149" s="141">
        <f>SUM(P150:P157)</f>
        <v>0</v>
      </c>
      <c r="Q149" s="140"/>
      <c r="R149" s="141">
        <f>SUM(R150:R157)</f>
        <v>127.1743907</v>
      </c>
      <c r="S149" s="140"/>
      <c r="T149" s="142">
        <f>SUM(T150:T157)</f>
        <v>0</v>
      </c>
      <c r="AR149" s="135" t="s">
        <v>82</v>
      </c>
      <c r="AT149" s="143" t="s">
        <v>73</v>
      </c>
      <c r="AU149" s="143" t="s">
        <v>82</v>
      </c>
      <c r="AY149" s="135" t="s">
        <v>158</v>
      </c>
      <c r="BK149" s="144">
        <f>SUM(BK150:BK157)</f>
        <v>0</v>
      </c>
    </row>
    <row r="150" spans="1:65" s="2" customFormat="1" ht="24.2" customHeight="1">
      <c r="A150" s="29"/>
      <c r="B150" s="147"/>
      <c r="C150" s="148" t="s">
        <v>240</v>
      </c>
      <c r="D150" s="148" t="s">
        <v>161</v>
      </c>
      <c r="E150" s="149" t="s">
        <v>1575</v>
      </c>
      <c r="F150" s="150" t="s">
        <v>1576</v>
      </c>
      <c r="G150" s="151" t="s">
        <v>164</v>
      </c>
      <c r="H150" s="152">
        <v>88.91</v>
      </c>
      <c r="I150" s="153"/>
      <c r="J150" s="154">
        <f t="shared" ref="J150:J157" si="10">ROUND(I150*H150,2)</f>
        <v>0</v>
      </c>
      <c r="K150" s="155"/>
      <c r="L150" s="30"/>
      <c r="M150" s="156" t="s">
        <v>1</v>
      </c>
      <c r="N150" s="157" t="s">
        <v>40</v>
      </c>
      <c r="O150" s="58"/>
      <c r="P150" s="158">
        <f t="shared" ref="P150:P157" si="11">O150*H150</f>
        <v>0</v>
      </c>
      <c r="Q150" s="158">
        <v>0.25094</v>
      </c>
      <c r="R150" s="158">
        <f t="shared" ref="R150:R157" si="12">Q150*H150</f>
        <v>22.3110754</v>
      </c>
      <c r="S150" s="158">
        <v>0</v>
      </c>
      <c r="T150" s="159">
        <f t="shared" ref="T150:T157" si="13"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165</v>
      </c>
      <c r="AT150" s="160" t="s">
        <v>161</v>
      </c>
      <c r="AU150" s="160" t="s">
        <v>166</v>
      </c>
      <c r="AY150" s="14" t="s">
        <v>158</v>
      </c>
      <c r="BE150" s="161">
        <f t="shared" ref="BE150:BE157" si="14">IF(N150="základná",J150,0)</f>
        <v>0</v>
      </c>
      <c r="BF150" s="161">
        <f t="shared" ref="BF150:BF157" si="15">IF(N150="znížená",J150,0)</f>
        <v>0</v>
      </c>
      <c r="BG150" s="161">
        <f t="shared" ref="BG150:BG157" si="16">IF(N150="zákl. prenesená",J150,0)</f>
        <v>0</v>
      </c>
      <c r="BH150" s="161">
        <f t="shared" ref="BH150:BH157" si="17">IF(N150="zníž. prenesená",J150,0)</f>
        <v>0</v>
      </c>
      <c r="BI150" s="161">
        <f t="shared" ref="BI150:BI157" si="18">IF(N150="nulová",J150,0)</f>
        <v>0</v>
      </c>
      <c r="BJ150" s="14" t="s">
        <v>166</v>
      </c>
      <c r="BK150" s="161">
        <f t="shared" ref="BK150:BK157" si="19">ROUND(I150*H150,2)</f>
        <v>0</v>
      </c>
      <c r="BL150" s="14" t="s">
        <v>165</v>
      </c>
      <c r="BM150" s="160" t="s">
        <v>243</v>
      </c>
    </row>
    <row r="151" spans="1:65" s="2" customFormat="1" ht="24.2" customHeight="1">
      <c r="A151" s="29"/>
      <c r="B151" s="147"/>
      <c r="C151" s="148" t="s">
        <v>7</v>
      </c>
      <c r="D151" s="148" t="s">
        <v>161</v>
      </c>
      <c r="E151" s="149" t="s">
        <v>1577</v>
      </c>
      <c r="F151" s="150" t="s">
        <v>1578</v>
      </c>
      <c r="G151" s="151" t="s">
        <v>164</v>
      </c>
      <c r="H151" s="152">
        <v>242.13</v>
      </c>
      <c r="I151" s="153"/>
      <c r="J151" s="154">
        <f t="shared" si="10"/>
        <v>0</v>
      </c>
      <c r="K151" s="155"/>
      <c r="L151" s="30"/>
      <c r="M151" s="156" t="s">
        <v>1</v>
      </c>
      <c r="N151" s="157" t="s">
        <v>40</v>
      </c>
      <c r="O151" s="58"/>
      <c r="P151" s="158">
        <f t="shared" si="11"/>
        <v>0</v>
      </c>
      <c r="Q151" s="158">
        <v>0.23480999999999999</v>
      </c>
      <c r="R151" s="158">
        <f t="shared" si="12"/>
        <v>56.854545299999998</v>
      </c>
      <c r="S151" s="158">
        <v>0</v>
      </c>
      <c r="T151" s="159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165</v>
      </c>
      <c r="AT151" s="160" t="s">
        <v>161</v>
      </c>
      <c r="AU151" s="160" t="s">
        <v>166</v>
      </c>
      <c r="AY151" s="14" t="s">
        <v>158</v>
      </c>
      <c r="BE151" s="161">
        <f t="shared" si="14"/>
        <v>0</v>
      </c>
      <c r="BF151" s="161">
        <f t="shared" si="15"/>
        <v>0</v>
      </c>
      <c r="BG151" s="161">
        <f t="shared" si="16"/>
        <v>0</v>
      </c>
      <c r="BH151" s="161">
        <f t="shared" si="17"/>
        <v>0</v>
      </c>
      <c r="BI151" s="161">
        <f t="shared" si="18"/>
        <v>0</v>
      </c>
      <c r="BJ151" s="14" t="s">
        <v>166</v>
      </c>
      <c r="BK151" s="161">
        <f t="shared" si="19"/>
        <v>0</v>
      </c>
      <c r="BL151" s="14" t="s">
        <v>165</v>
      </c>
      <c r="BM151" s="160" t="s">
        <v>246</v>
      </c>
    </row>
    <row r="152" spans="1:65" s="2" customFormat="1" ht="16.5" customHeight="1">
      <c r="A152" s="29"/>
      <c r="B152" s="147"/>
      <c r="C152" s="148" t="s">
        <v>247</v>
      </c>
      <c r="D152" s="148" t="s">
        <v>161</v>
      </c>
      <c r="E152" s="149" t="s">
        <v>1579</v>
      </c>
      <c r="F152" s="150" t="s">
        <v>1580</v>
      </c>
      <c r="G152" s="151" t="s">
        <v>164</v>
      </c>
      <c r="H152" s="152">
        <v>87.73</v>
      </c>
      <c r="I152" s="153"/>
      <c r="J152" s="154">
        <f t="shared" si="10"/>
        <v>0</v>
      </c>
      <c r="K152" s="155"/>
      <c r="L152" s="30"/>
      <c r="M152" s="156" t="s">
        <v>1</v>
      </c>
      <c r="N152" s="157" t="s">
        <v>40</v>
      </c>
      <c r="O152" s="58"/>
      <c r="P152" s="158">
        <f t="shared" si="11"/>
        <v>0</v>
      </c>
      <c r="Q152" s="158">
        <v>0</v>
      </c>
      <c r="R152" s="158">
        <f t="shared" si="12"/>
        <v>0</v>
      </c>
      <c r="S152" s="158">
        <v>0</v>
      </c>
      <c r="T152" s="159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165</v>
      </c>
      <c r="AT152" s="160" t="s">
        <v>161</v>
      </c>
      <c r="AU152" s="160" t="s">
        <v>166</v>
      </c>
      <c r="AY152" s="14" t="s">
        <v>158</v>
      </c>
      <c r="BE152" s="161">
        <f t="shared" si="14"/>
        <v>0</v>
      </c>
      <c r="BF152" s="161">
        <f t="shared" si="15"/>
        <v>0</v>
      </c>
      <c r="BG152" s="161">
        <f t="shared" si="16"/>
        <v>0</v>
      </c>
      <c r="BH152" s="161">
        <f t="shared" si="17"/>
        <v>0</v>
      </c>
      <c r="BI152" s="161">
        <f t="shared" si="18"/>
        <v>0</v>
      </c>
      <c r="BJ152" s="14" t="s">
        <v>166</v>
      </c>
      <c r="BK152" s="161">
        <f t="shared" si="19"/>
        <v>0</v>
      </c>
      <c r="BL152" s="14" t="s">
        <v>165</v>
      </c>
      <c r="BM152" s="160" t="s">
        <v>250</v>
      </c>
    </row>
    <row r="153" spans="1:65" s="2" customFormat="1" ht="24.2" customHeight="1">
      <c r="A153" s="29"/>
      <c r="B153" s="147"/>
      <c r="C153" s="148" t="s">
        <v>215</v>
      </c>
      <c r="D153" s="148" t="s">
        <v>161</v>
      </c>
      <c r="E153" s="149" t="s">
        <v>1581</v>
      </c>
      <c r="F153" s="150" t="s">
        <v>1582</v>
      </c>
      <c r="G153" s="151" t="s">
        <v>164</v>
      </c>
      <c r="H153" s="152">
        <v>73.52</v>
      </c>
      <c r="I153" s="153"/>
      <c r="J153" s="154">
        <f t="shared" si="10"/>
        <v>0</v>
      </c>
      <c r="K153" s="155"/>
      <c r="L153" s="30"/>
      <c r="M153" s="156" t="s">
        <v>1</v>
      </c>
      <c r="N153" s="157" t="s">
        <v>40</v>
      </c>
      <c r="O153" s="58"/>
      <c r="P153" s="158">
        <f t="shared" si="11"/>
        <v>0</v>
      </c>
      <c r="Q153" s="158">
        <v>7.3999999999999996E-2</v>
      </c>
      <c r="R153" s="158">
        <f t="shared" si="12"/>
        <v>5.4404799999999991</v>
      </c>
      <c r="S153" s="158">
        <v>0</v>
      </c>
      <c r="T153" s="159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165</v>
      </c>
      <c r="AT153" s="160" t="s">
        <v>161</v>
      </c>
      <c r="AU153" s="160" t="s">
        <v>166</v>
      </c>
      <c r="AY153" s="14" t="s">
        <v>158</v>
      </c>
      <c r="BE153" s="161">
        <f t="shared" si="14"/>
        <v>0</v>
      </c>
      <c r="BF153" s="161">
        <f t="shared" si="15"/>
        <v>0</v>
      </c>
      <c r="BG153" s="161">
        <f t="shared" si="16"/>
        <v>0</v>
      </c>
      <c r="BH153" s="161">
        <f t="shared" si="17"/>
        <v>0</v>
      </c>
      <c r="BI153" s="161">
        <f t="shared" si="18"/>
        <v>0</v>
      </c>
      <c r="BJ153" s="14" t="s">
        <v>166</v>
      </c>
      <c r="BK153" s="161">
        <f t="shared" si="19"/>
        <v>0</v>
      </c>
      <c r="BL153" s="14" t="s">
        <v>165</v>
      </c>
      <c r="BM153" s="160" t="s">
        <v>253</v>
      </c>
    </row>
    <row r="154" spans="1:65" s="2" customFormat="1" ht="16.5" customHeight="1">
      <c r="A154" s="29"/>
      <c r="B154" s="147"/>
      <c r="C154" s="162" t="s">
        <v>254</v>
      </c>
      <c r="D154" s="162" t="s">
        <v>193</v>
      </c>
      <c r="E154" s="163" t="s">
        <v>1583</v>
      </c>
      <c r="F154" s="164" t="s">
        <v>1584</v>
      </c>
      <c r="G154" s="165" t="s">
        <v>164</v>
      </c>
      <c r="H154" s="166">
        <v>75.725999999999999</v>
      </c>
      <c r="I154" s="167"/>
      <c r="J154" s="168">
        <f t="shared" si="10"/>
        <v>0</v>
      </c>
      <c r="K154" s="169"/>
      <c r="L154" s="170"/>
      <c r="M154" s="171" t="s">
        <v>1</v>
      </c>
      <c r="N154" s="172" t="s">
        <v>40</v>
      </c>
      <c r="O154" s="58"/>
      <c r="P154" s="158">
        <f t="shared" si="11"/>
        <v>0</v>
      </c>
      <c r="Q154" s="158">
        <v>0.13500000000000001</v>
      </c>
      <c r="R154" s="158">
        <f t="shared" si="12"/>
        <v>10.22301</v>
      </c>
      <c r="S154" s="158">
        <v>0</v>
      </c>
      <c r="T154" s="159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191</v>
      </c>
      <c r="AT154" s="160" t="s">
        <v>193</v>
      </c>
      <c r="AU154" s="160" t="s">
        <v>166</v>
      </c>
      <c r="AY154" s="14" t="s">
        <v>158</v>
      </c>
      <c r="BE154" s="161">
        <f t="shared" si="14"/>
        <v>0</v>
      </c>
      <c r="BF154" s="161">
        <f t="shared" si="15"/>
        <v>0</v>
      </c>
      <c r="BG154" s="161">
        <f t="shared" si="16"/>
        <v>0</v>
      </c>
      <c r="BH154" s="161">
        <f t="shared" si="17"/>
        <v>0</v>
      </c>
      <c r="BI154" s="161">
        <f t="shared" si="18"/>
        <v>0</v>
      </c>
      <c r="BJ154" s="14" t="s">
        <v>166</v>
      </c>
      <c r="BK154" s="161">
        <f t="shared" si="19"/>
        <v>0</v>
      </c>
      <c r="BL154" s="14" t="s">
        <v>165</v>
      </c>
      <c r="BM154" s="160" t="s">
        <v>257</v>
      </c>
    </row>
    <row r="155" spans="1:65" s="2" customFormat="1" ht="24.2" customHeight="1">
      <c r="A155" s="29"/>
      <c r="B155" s="147"/>
      <c r="C155" s="148" t="s">
        <v>218</v>
      </c>
      <c r="D155" s="148" t="s">
        <v>161</v>
      </c>
      <c r="E155" s="149" t="s">
        <v>1585</v>
      </c>
      <c r="F155" s="150" t="s">
        <v>1586</v>
      </c>
      <c r="G155" s="151" t="s">
        <v>164</v>
      </c>
      <c r="H155" s="152">
        <v>13.23</v>
      </c>
      <c r="I155" s="153"/>
      <c r="J155" s="154">
        <f t="shared" si="10"/>
        <v>0</v>
      </c>
      <c r="K155" s="155"/>
      <c r="L155" s="30"/>
      <c r="M155" s="156" t="s">
        <v>1</v>
      </c>
      <c r="N155" s="157" t="s">
        <v>40</v>
      </c>
      <c r="O155" s="58"/>
      <c r="P155" s="158">
        <f t="shared" si="11"/>
        <v>0</v>
      </c>
      <c r="Q155" s="158">
        <v>0.04</v>
      </c>
      <c r="R155" s="158">
        <f t="shared" si="12"/>
        <v>0.5292</v>
      </c>
      <c r="S155" s="158">
        <v>0</v>
      </c>
      <c r="T155" s="159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165</v>
      </c>
      <c r="AT155" s="160" t="s">
        <v>161</v>
      </c>
      <c r="AU155" s="160" t="s">
        <v>166</v>
      </c>
      <c r="AY155" s="14" t="s">
        <v>158</v>
      </c>
      <c r="BE155" s="161">
        <f t="shared" si="14"/>
        <v>0</v>
      </c>
      <c r="BF155" s="161">
        <f t="shared" si="15"/>
        <v>0</v>
      </c>
      <c r="BG155" s="161">
        <f t="shared" si="16"/>
        <v>0</v>
      </c>
      <c r="BH155" s="161">
        <f t="shared" si="17"/>
        <v>0</v>
      </c>
      <c r="BI155" s="161">
        <f t="shared" si="18"/>
        <v>0</v>
      </c>
      <c r="BJ155" s="14" t="s">
        <v>166</v>
      </c>
      <c r="BK155" s="161">
        <f t="shared" si="19"/>
        <v>0</v>
      </c>
      <c r="BL155" s="14" t="s">
        <v>165</v>
      </c>
      <c r="BM155" s="160" t="s">
        <v>260</v>
      </c>
    </row>
    <row r="156" spans="1:65" s="2" customFormat="1" ht="24.2" customHeight="1">
      <c r="A156" s="29"/>
      <c r="B156" s="147"/>
      <c r="C156" s="148" t="s">
        <v>261</v>
      </c>
      <c r="D156" s="148" t="s">
        <v>161</v>
      </c>
      <c r="E156" s="149" t="s">
        <v>1587</v>
      </c>
      <c r="F156" s="150" t="s">
        <v>1588</v>
      </c>
      <c r="G156" s="151" t="s">
        <v>164</v>
      </c>
      <c r="H156" s="152">
        <v>52.92</v>
      </c>
      <c r="I156" s="153"/>
      <c r="J156" s="154">
        <f t="shared" si="10"/>
        <v>0</v>
      </c>
      <c r="K156" s="155"/>
      <c r="L156" s="30"/>
      <c r="M156" s="156" t="s">
        <v>1</v>
      </c>
      <c r="N156" s="157" t="s">
        <v>40</v>
      </c>
      <c r="O156" s="58"/>
      <c r="P156" s="158">
        <f t="shared" si="11"/>
        <v>0</v>
      </c>
      <c r="Q156" s="158">
        <v>7.3999999999999996E-2</v>
      </c>
      <c r="R156" s="158">
        <f t="shared" si="12"/>
        <v>3.91608</v>
      </c>
      <c r="S156" s="158">
        <v>0</v>
      </c>
      <c r="T156" s="159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165</v>
      </c>
      <c r="AT156" s="160" t="s">
        <v>161</v>
      </c>
      <c r="AU156" s="160" t="s">
        <v>166</v>
      </c>
      <c r="AY156" s="14" t="s">
        <v>158</v>
      </c>
      <c r="BE156" s="161">
        <f t="shared" si="14"/>
        <v>0</v>
      </c>
      <c r="BF156" s="161">
        <f t="shared" si="15"/>
        <v>0</v>
      </c>
      <c r="BG156" s="161">
        <f t="shared" si="16"/>
        <v>0</v>
      </c>
      <c r="BH156" s="161">
        <f t="shared" si="17"/>
        <v>0</v>
      </c>
      <c r="BI156" s="161">
        <f t="shared" si="18"/>
        <v>0</v>
      </c>
      <c r="BJ156" s="14" t="s">
        <v>166</v>
      </c>
      <c r="BK156" s="161">
        <f t="shared" si="19"/>
        <v>0</v>
      </c>
      <c r="BL156" s="14" t="s">
        <v>165</v>
      </c>
      <c r="BM156" s="160" t="s">
        <v>264</v>
      </c>
    </row>
    <row r="157" spans="1:65" s="2" customFormat="1" ht="16.5" customHeight="1">
      <c r="A157" s="29"/>
      <c r="B157" s="147"/>
      <c r="C157" s="162" t="s">
        <v>222</v>
      </c>
      <c r="D157" s="162" t="s">
        <v>193</v>
      </c>
      <c r="E157" s="163" t="s">
        <v>1589</v>
      </c>
      <c r="F157" s="164" t="s">
        <v>1590</v>
      </c>
      <c r="G157" s="165" t="s">
        <v>164</v>
      </c>
      <c r="H157" s="166">
        <v>155</v>
      </c>
      <c r="I157" s="167"/>
      <c r="J157" s="168">
        <f t="shared" si="10"/>
        <v>0</v>
      </c>
      <c r="K157" s="169"/>
      <c r="L157" s="170"/>
      <c r="M157" s="171" t="s">
        <v>1</v>
      </c>
      <c r="N157" s="172" t="s">
        <v>40</v>
      </c>
      <c r="O157" s="58"/>
      <c r="P157" s="158">
        <f t="shared" si="11"/>
        <v>0</v>
      </c>
      <c r="Q157" s="158">
        <v>0.18</v>
      </c>
      <c r="R157" s="158">
        <f t="shared" si="12"/>
        <v>27.9</v>
      </c>
      <c r="S157" s="158">
        <v>0</v>
      </c>
      <c r="T157" s="159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191</v>
      </c>
      <c r="AT157" s="160" t="s">
        <v>193</v>
      </c>
      <c r="AU157" s="160" t="s">
        <v>166</v>
      </c>
      <c r="AY157" s="14" t="s">
        <v>158</v>
      </c>
      <c r="BE157" s="161">
        <f t="shared" si="14"/>
        <v>0</v>
      </c>
      <c r="BF157" s="161">
        <f t="shared" si="15"/>
        <v>0</v>
      </c>
      <c r="BG157" s="161">
        <f t="shared" si="16"/>
        <v>0</v>
      </c>
      <c r="BH157" s="161">
        <f t="shared" si="17"/>
        <v>0</v>
      </c>
      <c r="BI157" s="161">
        <f t="shared" si="18"/>
        <v>0</v>
      </c>
      <c r="BJ157" s="14" t="s">
        <v>166</v>
      </c>
      <c r="BK157" s="161">
        <f t="shared" si="19"/>
        <v>0</v>
      </c>
      <c r="BL157" s="14" t="s">
        <v>165</v>
      </c>
      <c r="BM157" s="160" t="s">
        <v>267</v>
      </c>
    </row>
    <row r="158" spans="1:65" s="12" customFormat="1" ht="22.9" customHeight="1">
      <c r="B158" s="134"/>
      <c r="D158" s="135" t="s">
        <v>73</v>
      </c>
      <c r="E158" s="145" t="s">
        <v>187</v>
      </c>
      <c r="F158" s="145" t="s">
        <v>210</v>
      </c>
      <c r="I158" s="137"/>
      <c r="J158" s="146">
        <f>BK158</f>
        <v>0</v>
      </c>
      <c r="L158" s="134"/>
      <c r="M158" s="139"/>
      <c r="N158" s="140"/>
      <c r="O158" s="140"/>
      <c r="P158" s="141">
        <f>SUM(P159:P164)</f>
        <v>0</v>
      </c>
      <c r="Q158" s="140"/>
      <c r="R158" s="141">
        <f>SUM(R159:R164)</f>
        <v>7.4798269199999998</v>
      </c>
      <c r="S158" s="140"/>
      <c r="T158" s="142">
        <f>SUM(T159:T164)</f>
        <v>0</v>
      </c>
      <c r="AR158" s="135" t="s">
        <v>82</v>
      </c>
      <c r="AT158" s="143" t="s">
        <v>73</v>
      </c>
      <c r="AU158" s="143" t="s">
        <v>82</v>
      </c>
      <c r="AY158" s="135" t="s">
        <v>158</v>
      </c>
      <c r="BK158" s="144">
        <f>SUM(BK159:BK164)</f>
        <v>0</v>
      </c>
    </row>
    <row r="159" spans="1:65" s="2" customFormat="1" ht="21.75" customHeight="1">
      <c r="A159" s="29"/>
      <c r="B159" s="147"/>
      <c r="C159" s="148" t="s">
        <v>268</v>
      </c>
      <c r="D159" s="148" t="s">
        <v>161</v>
      </c>
      <c r="E159" s="149" t="s">
        <v>1591</v>
      </c>
      <c r="F159" s="150" t="s">
        <v>1592</v>
      </c>
      <c r="G159" s="151" t="s">
        <v>182</v>
      </c>
      <c r="H159" s="152">
        <v>3.0419999999999998</v>
      </c>
      <c r="I159" s="153"/>
      <c r="J159" s="154">
        <f t="shared" ref="J159:J164" si="20">ROUND(I159*H159,2)</f>
        <v>0</v>
      </c>
      <c r="K159" s="155"/>
      <c r="L159" s="30"/>
      <c r="M159" s="156" t="s">
        <v>1</v>
      </c>
      <c r="N159" s="157" t="s">
        <v>40</v>
      </c>
      <c r="O159" s="58"/>
      <c r="P159" s="158">
        <f t="shared" ref="P159:P164" si="21">O159*H159</f>
        <v>0</v>
      </c>
      <c r="Q159" s="158">
        <v>2.42103</v>
      </c>
      <c r="R159" s="158">
        <f t="shared" ref="R159:R164" si="22">Q159*H159</f>
        <v>7.3647732599999998</v>
      </c>
      <c r="S159" s="158">
        <v>0</v>
      </c>
      <c r="T159" s="159">
        <f t="shared" ref="T159:T164" si="23">S159*H159</f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165</v>
      </c>
      <c r="AT159" s="160" t="s">
        <v>161</v>
      </c>
      <c r="AU159" s="160" t="s">
        <v>166</v>
      </c>
      <c r="AY159" s="14" t="s">
        <v>158</v>
      </c>
      <c r="BE159" s="161">
        <f t="shared" ref="BE159:BE164" si="24">IF(N159="základná",J159,0)</f>
        <v>0</v>
      </c>
      <c r="BF159" s="161">
        <f t="shared" ref="BF159:BF164" si="25">IF(N159="znížená",J159,0)</f>
        <v>0</v>
      </c>
      <c r="BG159" s="161">
        <f t="shared" ref="BG159:BG164" si="26">IF(N159="zákl. prenesená",J159,0)</f>
        <v>0</v>
      </c>
      <c r="BH159" s="161">
        <f t="shared" ref="BH159:BH164" si="27">IF(N159="zníž. prenesená",J159,0)</f>
        <v>0</v>
      </c>
      <c r="BI159" s="161">
        <f t="shared" ref="BI159:BI164" si="28">IF(N159="nulová",J159,0)</f>
        <v>0</v>
      </c>
      <c r="BJ159" s="14" t="s">
        <v>166</v>
      </c>
      <c r="BK159" s="161">
        <f t="shared" ref="BK159:BK164" si="29">ROUND(I159*H159,2)</f>
        <v>0</v>
      </c>
      <c r="BL159" s="14" t="s">
        <v>165</v>
      </c>
      <c r="BM159" s="160" t="s">
        <v>271</v>
      </c>
    </row>
    <row r="160" spans="1:65" s="2" customFormat="1" ht="24.2" customHeight="1">
      <c r="A160" s="29"/>
      <c r="B160" s="147"/>
      <c r="C160" s="148" t="s">
        <v>225</v>
      </c>
      <c r="D160" s="148" t="s">
        <v>161</v>
      </c>
      <c r="E160" s="149" t="s">
        <v>1593</v>
      </c>
      <c r="F160" s="150" t="s">
        <v>1594</v>
      </c>
      <c r="G160" s="151" t="s">
        <v>182</v>
      </c>
      <c r="H160" s="152">
        <v>3.0419999999999998</v>
      </c>
      <c r="I160" s="153"/>
      <c r="J160" s="154">
        <f t="shared" si="20"/>
        <v>0</v>
      </c>
      <c r="K160" s="155"/>
      <c r="L160" s="30"/>
      <c r="M160" s="156" t="s">
        <v>1</v>
      </c>
      <c r="N160" s="157" t="s">
        <v>40</v>
      </c>
      <c r="O160" s="58"/>
      <c r="P160" s="158">
        <f t="shared" si="21"/>
        <v>0</v>
      </c>
      <c r="Q160" s="158">
        <v>0</v>
      </c>
      <c r="R160" s="158">
        <f t="shared" si="22"/>
        <v>0</v>
      </c>
      <c r="S160" s="158">
        <v>0</v>
      </c>
      <c r="T160" s="159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165</v>
      </c>
      <c r="AT160" s="160" t="s">
        <v>161</v>
      </c>
      <c r="AU160" s="160" t="s">
        <v>166</v>
      </c>
      <c r="AY160" s="14" t="s">
        <v>158</v>
      </c>
      <c r="BE160" s="161">
        <f t="shared" si="24"/>
        <v>0</v>
      </c>
      <c r="BF160" s="161">
        <f t="shared" si="25"/>
        <v>0</v>
      </c>
      <c r="BG160" s="161">
        <f t="shared" si="26"/>
        <v>0</v>
      </c>
      <c r="BH160" s="161">
        <f t="shared" si="27"/>
        <v>0</v>
      </c>
      <c r="BI160" s="161">
        <f t="shared" si="28"/>
        <v>0</v>
      </c>
      <c r="BJ160" s="14" t="s">
        <v>166</v>
      </c>
      <c r="BK160" s="161">
        <f t="shared" si="29"/>
        <v>0</v>
      </c>
      <c r="BL160" s="14" t="s">
        <v>165</v>
      </c>
      <c r="BM160" s="160" t="s">
        <v>274</v>
      </c>
    </row>
    <row r="161" spans="1:65" s="2" customFormat="1" ht="24.2" customHeight="1">
      <c r="A161" s="29"/>
      <c r="B161" s="147"/>
      <c r="C161" s="148" t="s">
        <v>275</v>
      </c>
      <c r="D161" s="148" t="s">
        <v>161</v>
      </c>
      <c r="E161" s="149" t="s">
        <v>1595</v>
      </c>
      <c r="F161" s="150" t="s">
        <v>1596</v>
      </c>
      <c r="G161" s="151" t="s">
        <v>182</v>
      </c>
      <c r="H161" s="152">
        <v>3.0419999999999998</v>
      </c>
      <c r="I161" s="153"/>
      <c r="J161" s="154">
        <f t="shared" si="20"/>
        <v>0</v>
      </c>
      <c r="K161" s="155"/>
      <c r="L161" s="30"/>
      <c r="M161" s="156" t="s">
        <v>1</v>
      </c>
      <c r="N161" s="157" t="s">
        <v>40</v>
      </c>
      <c r="O161" s="58"/>
      <c r="P161" s="158">
        <f t="shared" si="21"/>
        <v>0</v>
      </c>
      <c r="Q161" s="158">
        <v>0</v>
      </c>
      <c r="R161" s="158">
        <f t="shared" si="22"/>
        <v>0</v>
      </c>
      <c r="S161" s="158">
        <v>0</v>
      </c>
      <c r="T161" s="159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165</v>
      </c>
      <c r="AT161" s="160" t="s">
        <v>161</v>
      </c>
      <c r="AU161" s="160" t="s">
        <v>166</v>
      </c>
      <c r="AY161" s="14" t="s">
        <v>158</v>
      </c>
      <c r="BE161" s="161">
        <f t="shared" si="24"/>
        <v>0</v>
      </c>
      <c r="BF161" s="161">
        <f t="shared" si="25"/>
        <v>0</v>
      </c>
      <c r="BG161" s="161">
        <f t="shared" si="26"/>
        <v>0</v>
      </c>
      <c r="BH161" s="161">
        <f t="shared" si="27"/>
        <v>0</v>
      </c>
      <c r="BI161" s="161">
        <f t="shared" si="28"/>
        <v>0</v>
      </c>
      <c r="BJ161" s="14" t="s">
        <v>166</v>
      </c>
      <c r="BK161" s="161">
        <f t="shared" si="29"/>
        <v>0</v>
      </c>
      <c r="BL161" s="14" t="s">
        <v>165</v>
      </c>
      <c r="BM161" s="160" t="s">
        <v>278</v>
      </c>
    </row>
    <row r="162" spans="1:65" s="2" customFormat="1" ht="21.75" customHeight="1">
      <c r="A162" s="29"/>
      <c r="B162" s="147"/>
      <c r="C162" s="148" t="s">
        <v>229</v>
      </c>
      <c r="D162" s="148" t="s">
        <v>161</v>
      </c>
      <c r="E162" s="149" t="s">
        <v>1597</v>
      </c>
      <c r="F162" s="150" t="s">
        <v>1598</v>
      </c>
      <c r="G162" s="151" t="s">
        <v>164</v>
      </c>
      <c r="H162" s="152">
        <v>2.762</v>
      </c>
      <c r="I162" s="153"/>
      <c r="J162" s="154">
        <f t="shared" si="20"/>
        <v>0</v>
      </c>
      <c r="K162" s="155"/>
      <c r="L162" s="30"/>
      <c r="M162" s="156" t="s">
        <v>1</v>
      </c>
      <c r="N162" s="157" t="s">
        <v>40</v>
      </c>
      <c r="O162" s="58"/>
      <c r="P162" s="158">
        <f t="shared" si="21"/>
        <v>0</v>
      </c>
      <c r="Q162" s="158">
        <v>1.413E-2</v>
      </c>
      <c r="R162" s="158">
        <f t="shared" si="22"/>
        <v>3.9027060000000002E-2</v>
      </c>
      <c r="S162" s="158">
        <v>0</v>
      </c>
      <c r="T162" s="159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165</v>
      </c>
      <c r="AT162" s="160" t="s">
        <v>161</v>
      </c>
      <c r="AU162" s="160" t="s">
        <v>166</v>
      </c>
      <c r="AY162" s="14" t="s">
        <v>158</v>
      </c>
      <c r="BE162" s="161">
        <f t="shared" si="24"/>
        <v>0</v>
      </c>
      <c r="BF162" s="161">
        <f t="shared" si="25"/>
        <v>0</v>
      </c>
      <c r="BG162" s="161">
        <f t="shared" si="26"/>
        <v>0</v>
      </c>
      <c r="BH162" s="161">
        <f t="shared" si="27"/>
        <v>0</v>
      </c>
      <c r="BI162" s="161">
        <f t="shared" si="28"/>
        <v>0</v>
      </c>
      <c r="BJ162" s="14" t="s">
        <v>166</v>
      </c>
      <c r="BK162" s="161">
        <f t="shared" si="29"/>
        <v>0</v>
      </c>
      <c r="BL162" s="14" t="s">
        <v>165</v>
      </c>
      <c r="BM162" s="160" t="s">
        <v>281</v>
      </c>
    </row>
    <row r="163" spans="1:65" s="2" customFormat="1" ht="21.75" customHeight="1">
      <c r="A163" s="29"/>
      <c r="B163" s="147"/>
      <c r="C163" s="148" t="s">
        <v>282</v>
      </c>
      <c r="D163" s="148" t="s">
        <v>161</v>
      </c>
      <c r="E163" s="149" t="s">
        <v>1599</v>
      </c>
      <c r="F163" s="150" t="s">
        <v>1600</v>
      </c>
      <c r="G163" s="151" t="s">
        <v>164</v>
      </c>
      <c r="H163" s="152">
        <v>2.762</v>
      </c>
      <c r="I163" s="153"/>
      <c r="J163" s="154">
        <f t="shared" si="20"/>
        <v>0</v>
      </c>
      <c r="K163" s="155"/>
      <c r="L163" s="30"/>
      <c r="M163" s="156" t="s">
        <v>1</v>
      </c>
      <c r="N163" s="157" t="s">
        <v>40</v>
      </c>
      <c r="O163" s="58"/>
      <c r="P163" s="158">
        <f t="shared" si="21"/>
        <v>0</v>
      </c>
      <c r="Q163" s="158">
        <v>0</v>
      </c>
      <c r="R163" s="158">
        <f t="shared" si="22"/>
        <v>0</v>
      </c>
      <c r="S163" s="158">
        <v>0</v>
      </c>
      <c r="T163" s="159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165</v>
      </c>
      <c r="AT163" s="160" t="s">
        <v>161</v>
      </c>
      <c r="AU163" s="160" t="s">
        <v>166</v>
      </c>
      <c r="AY163" s="14" t="s">
        <v>158</v>
      </c>
      <c r="BE163" s="161">
        <f t="shared" si="24"/>
        <v>0</v>
      </c>
      <c r="BF163" s="161">
        <f t="shared" si="25"/>
        <v>0</v>
      </c>
      <c r="BG163" s="161">
        <f t="shared" si="26"/>
        <v>0</v>
      </c>
      <c r="BH163" s="161">
        <f t="shared" si="27"/>
        <v>0</v>
      </c>
      <c r="BI163" s="161">
        <f t="shared" si="28"/>
        <v>0</v>
      </c>
      <c r="BJ163" s="14" t="s">
        <v>166</v>
      </c>
      <c r="BK163" s="161">
        <f t="shared" si="29"/>
        <v>0</v>
      </c>
      <c r="BL163" s="14" t="s">
        <v>165</v>
      </c>
      <c r="BM163" s="160" t="s">
        <v>285</v>
      </c>
    </row>
    <row r="164" spans="1:65" s="2" customFormat="1" ht="24.2" customHeight="1">
      <c r="A164" s="29"/>
      <c r="B164" s="147"/>
      <c r="C164" s="148" t="s">
        <v>232</v>
      </c>
      <c r="D164" s="148" t="s">
        <v>161</v>
      </c>
      <c r="E164" s="149" t="s">
        <v>1601</v>
      </c>
      <c r="F164" s="150" t="s">
        <v>1602</v>
      </c>
      <c r="G164" s="151" t="s">
        <v>164</v>
      </c>
      <c r="H164" s="152">
        <v>15.39</v>
      </c>
      <c r="I164" s="153"/>
      <c r="J164" s="154">
        <f t="shared" si="20"/>
        <v>0</v>
      </c>
      <c r="K164" s="155"/>
      <c r="L164" s="30"/>
      <c r="M164" s="156" t="s">
        <v>1</v>
      </c>
      <c r="N164" s="157" t="s">
        <v>40</v>
      </c>
      <c r="O164" s="58"/>
      <c r="P164" s="158">
        <f t="shared" si="21"/>
        <v>0</v>
      </c>
      <c r="Q164" s="158">
        <v>4.9399999999999999E-3</v>
      </c>
      <c r="R164" s="158">
        <f t="shared" si="22"/>
        <v>7.60266E-2</v>
      </c>
      <c r="S164" s="158">
        <v>0</v>
      </c>
      <c r="T164" s="159">
        <f t="shared" si="2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165</v>
      </c>
      <c r="AT164" s="160" t="s">
        <v>161</v>
      </c>
      <c r="AU164" s="160" t="s">
        <v>166</v>
      </c>
      <c r="AY164" s="14" t="s">
        <v>158</v>
      </c>
      <c r="BE164" s="161">
        <f t="shared" si="24"/>
        <v>0</v>
      </c>
      <c r="BF164" s="161">
        <f t="shared" si="25"/>
        <v>0</v>
      </c>
      <c r="BG164" s="161">
        <f t="shared" si="26"/>
        <v>0</v>
      </c>
      <c r="BH164" s="161">
        <f t="shared" si="27"/>
        <v>0</v>
      </c>
      <c r="BI164" s="161">
        <f t="shared" si="28"/>
        <v>0</v>
      </c>
      <c r="BJ164" s="14" t="s">
        <v>166</v>
      </c>
      <c r="BK164" s="161">
        <f t="shared" si="29"/>
        <v>0</v>
      </c>
      <c r="BL164" s="14" t="s">
        <v>165</v>
      </c>
      <c r="BM164" s="160" t="s">
        <v>289</v>
      </c>
    </row>
    <row r="165" spans="1:65" s="12" customFormat="1" ht="22.9" customHeight="1">
      <c r="B165" s="134"/>
      <c r="D165" s="135" t="s">
        <v>73</v>
      </c>
      <c r="E165" s="145" t="s">
        <v>191</v>
      </c>
      <c r="F165" s="145" t="s">
        <v>1325</v>
      </c>
      <c r="I165" s="137"/>
      <c r="J165" s="146">
        <f>BK165</f>
        <v>0</v>
      </c>
      <c r="L165" s="134"/>
      <c r="M165" s="139"/>
      <c r="N165" s="140"/>
      <c r="O165" s="140"/>
      <c r="P165" s="141">
        <f>P166</f>
        <v>0</v>
      </c>
      <c r="Q165" s="140"/>
      <c r="R165" s="141">
        <f>R166</f>
        <v>0.40605999999999998</v>
      </c>
      <c r="S165" s="140"/>
      <c r="T165" s="142">
        <f>T166</f>
        <v>0</v>
      </c>
      <c r="AR165" s="135" t="s">
        <v>82</v>
      </c>
      <c r="AT165" s="143" t="s">
        <v>73</v>
      </c>
      <c r="AU165" s="143" t="s">
        <v>82</v>
      </c>
      <c r="AY165" s="135" t="s">
        <v>158</v>
      </c>
      <c r="BK165" s="144">
        <f>BK166</f>
        <v>0</v>
      </c>
    </row>
    <row r="166" spans="1:65" s="2" customFormat="1" ht="24.2" customHeight="1">
      <c r="A166" s="29"/>
      <c r="B166" s="147"/>
      <c r="C166" s="148" t="s">
        <v>290</v>
      </c>
      <c r="D166" s="148" t="s">
        <v>161</v>
      </c>
      <c r="E166" s="149" t="s">
        <v>1603</v>
      </c>
      <c r="F166" s="150" t="s">
        <v>1604</v>
      </c>
      <c r="G166" s="151" t="s">
        <v>190</v>
      </c>
      <c r="H166" s="152">
        <v>1</v>
      </c>
      <c r="I166" s="153"/>
      <c r="J166" s="154">
        <f>ROUND(I166*H166,2)</f>
        <v>0</v>
      </c>
      <c r="K166" s="155"/>
      <c r="L166" s="30"/>
      <c r="M166" s="156" t="s">
        <v>1</v>
      </c>
      <c r="N166" s="157" t="s">
        <v>40</v>
      </c>
      <c r="O166" s="58"/>
      <c r="P166" s="158">
        <f>O166*H166</f>
        <v>0</v>
      </c>
      <c r="Q166" s="158">
        <v>0.40605999999999998</v>
      </c>
      <c r="R166" s="158">
        <f>Q166*H166</f>
        <v>0.40605999999999998</v>
      </c>
      <c r="S166" s="158">
        <v>0</v>
      </c>
      <c r="T166" s="159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165</v>
      </c>
      <c r="AT166" s="160" t="s">
        <v>161</v>
      </c>
      <c r="AU166" s="160" t="s">
        <v>166</v>
      </c>
      <c r="AY166" s="14" t="s">
        <v>158</v>
      </c>
      <c r="BE166" s="161">
        <f>IF(N166="základná",J166,0)</f>
        <v>0</v>
      </c>
      <c r="BF166" s="161">
        <f>IF(N166="znížená",J166,0)</f>
        <v>0</v>
      </c>
      <c r="BG166" s="161">
        <f>IF(N166="zákl. prenesená",J166,0)</f>
        <v>0</v>
      </c>
      <c r="BH166" s="161">
        <f>IF(N166="zníž. prenesená",J166,0)</f>
        <v>0</v>
      </c>
      <c r="BI166" s="161">
        <f>IF(N166="nulová",J166,0)</f>
        <v>0</v>
      </c>
      <c r="BJ166" s="14" t="s">
        <v>166</v>
      </c>
      <c r="BK166" s="161">
        <f>ROUND(I166*H166,2)</f>
        <v>0</v>
      </c>
      <c r="BL166" s="14" t="s">
        <v>165</v>
      </c>
      <c r="BM166" s="160" t="s">
        <v>293</v>
      </c>
    </row>
    <row r="167" spans="1:65" s="12" customFormat="1" ht="22.9" customHeight="1">
      <c r="B167" s="134"/>
      <c r="D167" s="135" t="s">
        <v>73</v>
      </c>
      <c r="E167" s="145" t="s">
        <v>206</v>
      </c>
      <c r="F167" s="145" t="s">
        <v>294</v>
      </c>
      <c r="I167" s="137"/>
      <c r="J167" s="146">
        <f>BK167</f>
        <v>0</v>
      </c>
      <c r="L167" s="134"/>
      <c r="M167" s="139"/>
      <c r="N167" s="140"/>
      <c r="O167" s="140"/>
      <c r="P167" s="141">
        <f>SUM(P168:P177)</f>
        <v>0</v>
      </c>
      <c r="Q167" s="140"/>
      <c r="R167" s="141">
        <f>SUM(R168:R177)</f>
        <v>3.4765250000000001</v>
      </c>
      <c r="S167" s="140"/>
      <c r="T167" s="142">
        <f>SUM(T168:T177)</f>
        <v>0.77</v>
      </c>
      <c r="AR167" s="135" t="s">
        <v>82</v>
      </c>
      <c r="AT167" s="143" t="s">
        <v>73</v>
      </c>
      <c r="AU167" s="143" t="s">
        <v>82</v>
      </c>
      <c r="AY167" s="135" t="s">
        <v>158</v>
      </c>
      <c r="BK167" s="144">
        <f>SUM(BK168:BK177)</f>
        <v>0</v>
      </c>
    </row>
    <row r="168" spans="1:65" s="2" customFormat="1" ht="24.2" customHeight="1">
      <c r="A168" s="29"/>
      <c r="B168" s="147"/>
      <c r="C168" s="148" t="s">
        <v>236</v>
      </c>
      <c r="D168" s="148" t="s">
        <v>161</v>
      </c>
      <c r="E168" s="149" t="s">
        <v>1605</v>
      </c>
      <c r="F168" s="150" t="s">
        <v>1606</v>
      </c>
      <c r="G168" s="151" t="s">
        <v>288</v>
      </c>
      <c r="H168" s="152">
        <v>158.05000000000001</v>
      </c>
      <c r="I168" s="153"/>
      <c r="J168" s="154">
        <f t="shared" ref="J168:J177" si="30">ROUND(I168*H168,2)</f>
        <v>0</v>
      </c>
      <c r="K168" s="155"/>
      <c r="L168" s="30"/>
      <c r="M168" s="156" t="s">
        <v>1</v>
      </c>
      <c r="N168" s="157" t="s">
        <v>40</v>
      </c>
      <c r="O168" s="58"/>
      <c r="P168" s="158">
        <f t="shared" ref="P168:P177" si="31">O168*H168</f>
        <v>0</v>
      </c>
      <c r="Q168" s="158">
        <v>0</v>
      </c>
      <c r="R168" s="158">
        <f t="shared" ref="R168:R177" si="32">Q168*H168</f>
        <v>0</v>
      </c>
      <c r="S168" s="158">
        <v>0</v>
      </c>
      <c r="T168" s="159">
        <f t="shared" ref="T168:T177" si="33"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0" t="s">
        <v>165</v>
      </c>
      <c r="AT168" s="160" t="s">
        <v>161</v>
      </c>
      <c r="AU168" s="160" t="s">
        <v>166</v>
      </c>
      <c r="AY168" s="14" t="s">
        <v>158</v>
      </c>
      <c r="BE168" s="161">
        <f t="shared" ref="BE168:BE177" si="34">IF(N168="základná",J168,0)</f>
        <v>0</v>
      </c>
      <c r="BF168" s="161">
        <f t="shared" ref="BF168:BF177" si="35">IF(N168="znížená",J168,0)</f>
        <v>0</v>
      </c>
      <c r="BG168" s="161">
        <f t="shared" ref="BG168:BG177" si="36">IF(N168="zákl. prenesená",J168,0)</f>
        <v>0</v>
      </c>
      <c r="BH168" s="161">
        <f t="shared" ref="BH168:BH177" si="37">IF(N168="zníž. prenesená",J168,0)</f>
        <v>0</v>
      </c>
      <c r="BI168" s="161">
        <f t="shared" ref="BI168:BI177" si="38">IF(N168="nulová",J168,0)</f>
        <v>0</v>
      </c>
      <c r="BJ168" s="14" t="s">
        <v>166</v>
      </c>
      <c r="BK168" s="161">
        <f t="shared" ref="BK168:BK177" si="39">ROUND(I168*H168,2)</f>
        <v>0</v>
      </c>
      <c r="BL168" s="14" t="s">
        <v>165</v>
      </c>
      <c r="BM168" s="160" t="s">
        <v>297</v>
      </c>
    </row>
    <row r="169" spans="1:65" s="2" customFormat="1" ht="16.5" customHeight="1">
      <c r="A169" s="29"/>
      <c r="B169" s="147"/>
      <c r="C169" s="162" t="s">
        <v>298</v>
      </c>
      <c r="D169" s="162" t="s">
        <v>193</v>
      </c>
      <c r="E169" s="163" t="s">
        <v>1607</v>
      </c>
      <c r="F169" s="164" t="s">
        <v>1608</v>
      </c>
      <c r="G169" s="165" t="s">
        <v>190</v>
      </c>
      <c r="H169" s="166">
        <v>158</v>
      </c>
      <c r="I169" s="167"/>
      <c r="J169" s="168">
        <f t="shared" si="30"/>
        <v>0</v>
      </c>
      <c r="K169" s="169"/>
      <c r="L169" s="170"/>
      <c r="M169" s="171" t="s">
        <v>1</v>
      </c>
      <c r="N169" s="172" t="s">
        <v>40</v>
      </c>
      <c r="O169" s="58"/>
      <c r="P169" s="158">
        <f t="shared" si="31"/>
        <v>0</v>
      </c>
      <c r="Q169" s="158">
        <v>2.1999999999999999E-2</v>
      </c>
      <c r="R169" s="158">
        <f t="shared" si="32"/>
        <v>3.476</v>
      </c>
      <c r="S169" s="158">
        <v>0</v>
      </c>
      <c r="T169" s="159">
        <f t="shared" si="3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0" t="s">
        <v>191</v>
      </c>
      <c r="AT169" s="160" t="s">
        <v>193</v>
      </c>
      <c r="AU169" s="160" t="s">
        <v>166</v>
      </c>
      <c r="AY169" s="14" t="s">
        <v>158</v>
      </c>
      <c r="BE169" s="161">
        <f t="shared" si="34"/>
        <v>0</v>
      </c>
      <c r="BF169" s="161">
        <f t="shared" si="35"/>
        <v>0</v>
      </c>
      <c r="BG169" s="161">
        <f t="shared" si="36"/>
        <v>0</v>
      </c>
      <c r="BH169" s="161">
        <f t="shared" si="37"/>
        <v>0</v>
      </c>
      <c r="BI169" s="161">
        <f t="shared" si="38"/>
        <v>0</v>
      </c>
      <c r="BJ169" s="14" t="s">
        <v>166</v>
      </c>
      <c r="BK169" s="161">
        <f t="shared" si="39"/>
        <v>0</v>
      </c>
      <c r="BL169" s="14" t="s">
        <v>165</v>
      </c>
      <c r="BM169" s="160" t="s">
        <v>301</v>
      </c>
    </row>
    <row r="170" spans="1:65" s="2" customFormat="1" ht="21.75" customHeight="1">
      <c r="A170" s="29"/>
      <c r="B170" s="147"/>
      <c r="C170" s="148" t="s">
        <v>239</v>
      </c>
      <c r="D170" s="148" t="s">
        <v>161</v>
      </c>
      <c r="E170" s="149" t="s">
        <v>1521</v>
      </c>
      <c r="F170" s="150" t="s">
        <v>1522</v>
      </c>
      <c r="G170" s="151" t="s">
        <v>182</v>
      </c>
      <c r="H170" s="152">
        <v>0.35</v>
      </c>
      <c r="I170" s="153"/>
      <c r="J170" s="154">
        <f t="shared" si="30"/>
        <v>0</v>
      </c>
      <c r="K170" s="155"/>
      <c r="L170" s="30"/>
      <c r="M170" s="156" t="s">
        <v>1</v>
      </c>
      <c r="N170" s="157" t="s">
        <v>40</v>
      </c>
      <c r="O170" s="58"/>
      <c r="P170" s="158">
        <f t="shared" si="31"/>
        <v>0</v>
      </c>
      <c r="Q170" s="158">
        <v>1.5E-3</v>
      </c>
      <c r="R170" s="158">
        <f t="shared" si="32"/>
        <v>5.2499999999999997E-4</v>
      </c>
      <c r="S170" s="158">
        <v>2.2000000000000002</v>
      </c>
      <c r="T170" s="159">
        <f t="shared" si="33"/>
        <v>0.77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0" t="s">
        <v>165</v>
      </c>
      <c r="AT170" s="160" t="s">
        <v>161</v>
      </c>
      <c r="AU170" s="160" t="s">
        <v>166</v>
      </c>
      <c r="AY170" s="14" t="s">
        <v>158</v>
      </c>
      <c r="BE170" s="161">
        <f t="shared" si="34"/>
        <v>0</v>
      </c>
      <c r="BF170" s="161">
        <f t="shared" si="35"/>
        <v>0</v>
      </c>
      <c r="BG170" s="161">
        <f t="shared" si="36"/>
        <v>0</v>
      </c>
      <c r="BH170" s="161">
        <f t="shared" si="37"/>
        <v>0</v>
      </c>
      <c r="BI170" s="161">
        <f t="shared" si="38"/>
        <v>0</v>
      </c>
      <c r="BJ170" s="14" t="s">
        <v>166</v>
      </c>
      <c r="BK170" s="161">
        <f t="shared" si="39"/>
        <v>0</v>
      </c>
      <c r="BL170" s="14" t="s">
        <v>165</v>
      </c>
      <c r="BM170" s="160" t="s">
        <v>304</v>
      </c>
    </row>
    <row r="171" spans="1:65" s="2" customFormat="1" ht="16.5" customHeight="1">
      <c r="A171" s="29"/>
      <c r="B171" s="147"/>
      <c r="C171" s="148" t="s">
        <v>305</v>
      </c>
      <c r="D171" s="148" t="s">
        <v>161</v>
      </c>
      <c r="E171" s="149" t="s">
        <v>1609</v>
      </c>
      <c r="F171" s="150" t="s">
        <v>1610</v>
      </c>
      <c r="G171" s="151" t="s">
        <v>176</v>
      </c>
      <c r="H171" s="152">
        <v>86.183000000000007</v>
      </c>
      <c r="I171" s="153"/>
      <c r="J171" s="154">
        <f t="shared" si="30"/>
        <v>0</v>
      </c>
      <c r="K171" s="155"/>
      <c r="L171" s="30"/>
      <c r="M171" s="156" t="s">
        <v>1</v>
      </c>
      <c r="N171" s="157" t="s">
        <v>40</v>
      </c>
      <c r="O171" s="58"/>
      <c r="P171" s="158">
        <f t="shared" si="31"/>
        <v>0</v>
      </c>
      <c r="Q171" s="158">
        <v>0</v>
      </c>
      <c r="R171" s="158">
        <f t="shared" si="32"/>
        <v>0</v>
      </c>
      <c r="S171" s="158">
        <v>0</v>
      </c>
      <c r="T171" s="159">
        <f t="shared" si="3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0" t="s">
        <v>165</v>
      </c>
      <c r="AT171" s="160" t="s">
        <v>161</v>
      </c>
      <c r="AU171" s="160" t="s">
        <v>166</v>
      </c>
      <c r="AY171" s="14" t="s">
        <v>158</v>
      </c>
      <c r="BE171" s="161">
        <f t="shared" si="34"/>
        <v>0</v>
      </c>
      <c r="BF171" s="161">
        <f t="shared" si="35"/>
        <v>0</v>
      </c>
      <c r="BG171" s="161">
        <f t="shared" si="36"/>
        <v>0</v>
      </c>
      <c r="BH171" s="161">
        <f t="shared" si="37"/>
        <v>0</v>
      </c>
      <c r="BI171" s="161">
        <f t="shared" si="38"/>
        <v>0</v>
      </c>
      <c r="BJ171" s="14" t="s">
        <v>166</v>
      </c>
      <c r="BK171" s="161">
        <f t="shared" si="39"/>
        <v>0</v>
      </c>
      <c r="BL171" s="14" t="s">
        <v>165</v>
      </c>
      <c r="BM171" s="160" t="s">
        <v>308</v>
      </c>
    </row>
    <row r="172" spans="1:65" s="2" customFormat="1" ht="16.5" customHeight="1">
      <c r="A172" s="29"/>
      <c r="B172" s="147"/>
      <c r="C172" s="148" t="s">
        <v>243</v>
      </c>
      <c r="D172" s="148" t="s">
        <v>161</v>
      </c>
      <c r="E172" s="149" t="s">
        <v>1611</v>
      </c>
      <c r="F172" s="150" t="s">
        <v>1612</v>
      </c>
      <c r="G172" s="151" t="s">
        <v>176</v>
      </c>
      <c r="H172" s="152">
        <v>344.73200000000003</v>
      </c>
      <c r="I172" s="153"/>
      <c r="J172" s="154">
        <f t="shared" si="30"/>
        <v>0</v>
      </c>
      <c r="K172" s="155"/>
      <c r="L172" s="30"/>
      <c r="M172" s="156" t="s">
        <v>1</v>
      </c>
      <c r="N172" s="157" t="s">
        <v>40</v>
      </c>
      <c r="O172" s="58"/>
      <c r="P172" s="158">
        <f t="shared" si="31"/>
        <v>0</v>
      </c>
      <c r="Q172" s="158">
        <v>0</v>
      </c>
      <c r="R172" s="158">
        <f t="shared" si="32"/>
        <v>0</v>
      </c>
      <c r="S172" s="158">
        <v>0</v>
      </c>
      <c r="T172" s="159">
        <f t="shared" si="3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0" t="s">
        <v>165</v>
      </c>
      <c r="AT172" s="160" t="s">
        <v>161</v>
      </c>
      <c r="AU172" s="160" t="s">
        <v>166</v>
      </c>
      <c r="AY172" s="14" t="s">
        <v>158</v>
      </c>
      <c r="BE172" s="161">
        <f t="shared" si="34"/>
        <v>0</v>
      </c>
      <c r="BF172" s="161">
        <f t="shared" si="35"/>
        <v>0</v>
      </c>
      <c r="BG172" s="161">
        <f t="shared" si="36"/>
        <v>0</v>
      </c>
      <c r="BH172" s="161">
        <f t="shared" si="37"/>
        <v>0</v>
      </c>
      <c r="BI172" s="161">
        <f t="shared" si="38"/>
        <v>0</v>
      </c>
      <c r="BJ172" s="14" t="s">
        <v>166</v>
      </c>
      <c r="BK172" s="161">
        <f t="shared" si="39"/>
        <v>0</v>
      </c>
      <c r="BL172" s="14" t="s">
        <v>165</v>
      </c>
      <c r="BM172" s="160" t="s">
        <v>311</v>
      </c>
    </row>
    <row r="173" spans="1:65" s="2" customFormat="1" ht="16.5" customHeight="1">
      <c r="A173" s="29"/>
      <c r="B173" s="147"/>
      <c r="C173" s="148" t="s">
        <v>312</v>
      </c>
      <c r="D173" s="148" t="s">
        <v>161</v>
      </c>
      <c r="E173" s="149" t="s">
        <v>1524</v>
      </c>
      <c r="F173" s="150" t="s">
        <v>1525</v>
      </c>
      <c r="G173" s="151" t="s">
        <v>176</v>
      </c>
      <c r="H173" s="152">
        <v>86.183000000000007</v>
      </c>
      <c r="I173" s="153"/>
      <c r="J173" s="154">
        <f t="shared" si="30"/>
        <v>0</v>
      </c>
      <c r="K173" s="155"/>
      <c r="L173" s="30"/>
      <c r="M173" s="156" t="s">
        <v>1</v>
      </c>
      <c r="N173" s="157" t="s">
        <v>40</v>
      </c>
      <c r="O173" s="58"/>
      <c r="P173" s="158">
        <f t="shared" si="31"/>
        <v>0</v>
      </c>
      <c r="Q173" s="158">
        <v>0</v>
      </c>
      <c r="R173" s="158">
        <f t="shared" si="32"/>
        <v>0</v>
      </c>
      <c r="S173" s="158">
        <v>0</v>
      </c>
      <c r="T173" s="159">
        <f t="shared" si="3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0" t="s">
        <v>165</v>
      </c>
      <c r="AT173" s="160" t="s">
        <v>161</v>
      </c>
      <c r="AU173" s="160" t="s">
        <v>166</v>
      </c>
      <c r="AY173" s="14" t="s">
        <v>158</v>
      </c>
      <c r="BE173" s="161">
        <f t="shared" si="34"/>
        <v>0</v>
      </c>
      <c r="BF173" s="161">
        <f t="shared" si="35"/>
        <v>0</v>
      </c>
      <c r="BG173" s="161">
        <f t="shared" si="36"/>
        <v>0</v>
      </c>
      <c r="BH173" s="161">
        <f t="shared" si="37"/>
        <v>0</v>
      </c>
      <c r="BI173" s="161">
        <f t="shared" si="38"/>
        <v>0</v>
      </c>
      <c r="BJ173" s="14" t="s">
        <v>166</v>
      </c>
      <c r="BK173" s="161">
        <f t="shared" si="39"/>
        <v>0</v>
      </c>
      <c r="BL173" s="14" t="s">
        <v>165</v>
      </c>
      <c r="BM173" s="160" t="s">
        <v>315</v>
      </c>
    </row>
    <row r="174" spans="1:65" s="2" customFormat="1" ht="24.2" customHeight="1">
      <c r="A174" s="29"/>
      <c r="B174" s="147"/>
      <c r="C174" s="148" t="s">
        <v>246</v>
      </c>
      <c r="D174" s="148" t="s">
        <v>161</v>
      </c>
      <c r="E174" s="149" t="s">
        <v>1613</v>
      </c>
      <c r="F174" s="150" t="s">
        <v>1614</v>
      </c>
      <c r="G174" s="151" t="s">
        <v>176</v>
      </c>
      <c r="H174" s="152">
        <v>0.246</v>
      </c>
      <c r="I174" s="153"/>
      <c r="J174" s="154">
        <f t="shared" si="30"/>
        <v>0</v>
      </c>
      <c r="K174" s="155"/>
      <c r="L174" s="30"/>
      <c r="M174" s="156" t="s">
        <v>1</v>
      </c>
      <c r="N174" s="157" t="s">
        <v>40</v>
      </c>
      <c r="O174" s="58"/>
      <c r="P174" s="158">
        <f t="shared" si="31"/>
        <v>0</v>
      </c>
      <c r="Q174" s="158">
        <v>0</v>
      </c>
      <c r="R174" s="158">
        <f t="shared" si="32"/>
        <v>0</v>
      </c>
      <c r="S174" s="158">
        <v>0</v>
      </c>
      <c r="T174" s="159">
        <f t="shared" si="3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0" t="s">
        <v>165</v>
      </c>
      <c r="AT174" s="160" t="s">
        <v>161</v>
      </c>
      <c r="AU174" s="160" t="s">
        <v>166</v>
      </c>
      <c r="AY174" s="14" t="s">
        <v>158</v>
      </c>
      <c r="BE174" s="161">
        <f t="shared" si="34"/>
        <v>0</v>
      </c>
      <c r="BF174" s="161">
        <f t="shared" si="35"/>
        <v>0</v>
      </c>
      <c r="BG174" s="161">
        <f t="shared" si="36"/>
        <v>0</v>
      </c>
      <c r="BH174" s="161">
        <f t="shared" si="37"/>
        <v>0</v>
      </c>
      <c r="BI174" s="161">
        <f t="shared" si="38"/>
        <v>0</v>
      </c>
      <c r="BJ174" s="14" t="s">
        <v>166</v>
      </c>
      <c r="BK174" s="161">
        <f t="shared" si="39"/>
        <v>0</v>
      </c>
      <c r="BL174" s="14" t="s">
        <v>165</v>
      </c>
      <c r="BM174" s="160" t="s">
        <v>318</v>
      </c>
    </row>
    <row r="175" spans="1:65" s="2" customFormat="1" ht="24.2" customHeight="1">
      <c r="A175" s="29"/>
      <c r="B175" s="147"/>
      <c r="C175" s="148" t="s">
        <v>319</v>
      </c>
      <c r="D175" s="148" t="s">
        <v>161</v>
      </c>
      <c r="E175" s="149" t="s">
        <v>411</v>
      </c>
      <c r="F175" s="150" t="s">
        <v>412</v>
      </c>
      <c r="G175" s="151" t="s">
        <v>176</v>
      </c>
      <c r="H175" s="152">
        <v>85.936999999999998</v>
      </c>
      <c r="I175" s="153"/>
      <c r="J175" s="154">
        <f t="shared" si="30"/>
        <v>0</v>
      </c>
      <c r="K175" s="155"/>
      <c r="L175" s="30"/>
      <c r="M175" s="156" t="s">
        <v>1</v>
      </c>
      <c r="N175" s="157" t="s">
        <v>40</v>
      </c>
      <c r="O175" s="58"/>
      <c r="P175" s="158">
        <f t="shared" si="31"/>
        <v>0</v>
      </c>
      <c r="Q175" s="158">
        <v>0</v>
      </c>
      <c r="R175" s="158">
        <f t="shared" si="32"/>
        <v>0</v>
      </c>
      <c r="S175" s="158">
        <v>0</v>
      </c>
      <c r="T175" s="159">
        <f t="shared" si="3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0" t="s">
        <v>165</v>
      </c>
      <c r="AT175" s="160" t="s">
        <v>161</v>
      </c>
      <c r="AU175" s="160" t="s">
        <v>166</v>
      </c>
      <c r="AY175" s="14" t="s">
        <v>158</v>
      </c>
      <c r="BE175" s="161">
        <f t="shared" si="34"/>
        <v>0</v>
      </c>
      <c r="BF175" s="161">
        <f t="shared" si="35"/>
        <v>0</v>
      </c>
      <c r="BG175" s="161">
        <f t="shared" si="36"/>
        <v>0</v>
      </c>
      <c r="BH175" s="161">
        <f t="shared" si="37"/>
        <v>0</v>
      </c>
      <c r="BI175" s="161">
        <f t="shared" si="38"/>
        <v>0</v>
      </c>
      <c r="BJ175" s="14" t="s">
        <v>166</v>
      </c>
      <c r="BK175" s="161">
        <f t="shared" si="39"/>
        <v>0</v>
      </c>
      <c r="BL175" s="14" t="s">
        <v>165</v>
      </c>
      <c r="BM175" s="160" t="s">
        <v>322</v>
      </c>
    </row>
    <row r="176" spans="1:65" s="2" customFormat="1" ht="16.5" customHeight="1">
      <c r="A176" s="29"/>
      <c r="B176" s="147"/>
      <c r="C176" s="148" t="s">
        <v>250</v>
      </c>
      <c r="D176" s="148" t="s">
        <v>161</v>
      </c>
      <c r="E176" s="149" t="s">
        <v>1526</v>
      </c>
      <c r="F176" s="150" t="s">
        <v>1527</v>
      </c>
      <c r="G176" s="151" t="s">
        <v>182</v>
      </c>
      <c r="H176" s="152">
        <v>85.936999999999998</v>
      </c>
      <c r="I176" s="153"/>
      <c r="J176" s="154">
        <f t="shared" si="30"/>
        <v>0</v>
      </c>
      <c r="K176" s="155"/>
      <c r="L176" s="30"/>
      <c r="M176" s="156" t="s">
        <v>1</v>
      </c>
      <c r="N176" s="157" t="s">
        <v>40</v>
      </c>
      <c r="O176" s="58"/>
      <c r="P176" s="158">
        <f t="shared" si="31"/>
        <v>0</v>
      </c>
      <c r="Q176" s="158">
        <v>0</v>
      </c>
      <c r="R176" s="158">
        <f t="shared" si="32"/>
        <v>0</v>
      </c>
      <c r="S176" s="158">
        <v>0</v>
      </c>
      <c r="T176" s="159">
        <f t="shared" si="3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0" t="s">
        <v>165</v>
      </c>
      <c r="AT176" s="160" t="s">
        <v>161</v>
      </c>
      <c r="AU176" s="160" t="s">
        <v>166</v>
      </c>
      <c r="AY176" s="14" t="s">
        <v>158</v>
      </c>
      <c r="BE176" s="161">
        <f t="shared" si="34"/>
        <v>0</v>
      </c>
      <c r="BF176" s="161">
        <f t="shared" si="35"/>
        <v>0</v>
      </c>
      <c r="BG176" s="161">
        <f t="shared" si="36"/>
        <v>0</v>
      </c>
      <c r="BH176" s="161">
        <f t="shared" si="37"/>
        <v>0</v>
      </c>
      <c r="BI176" s="161">
        <f t="shared" si="38"/>
        <v>0</v>
      </c>
      <c r="BJ176" s="14" t="s">
        <v>166</v>
      </c>
      <c r="BK176" s="161">
        <f t="shared" si="39"/>
        <v>0</v>
      </c>
      <c r="BL176" s="14" t="s">
        <v>165</v>
      </c>
      <c r="BM176" s="160" t="s">
        <v>325</v>
      </c>
    </row>
    <row r="177" spans="1:65" s="2" customFormat="1" ht="21.75" customHeight="1">
      <c r="A177" s="29"/>
      <c r="B177" s="147"/>
      <c r="C177" s="148" t="s">
        <v>326</v>
      </c>
      <c r="D177" s="148" t="s">
        <v>161</v>
      </c>
      <c r="E177" s="149" t="s">
        <v>1615</v>
      </c>
      <c r="F177" s="150" t="s">
        <v>1616</v>
      </c>
      <c r="G177" s="151" t="s">
        <v>176</v>
      </c>
      <c r="H177" s="152">
        <v>147.41</v>
      </c>
      <c r="I177" s="153"/>
      <c r="J177" s="154">
        <f t="shared" si="30"/>
        <v>0</v>
      </c>
      <c r="K177" s="155"/>
      <c r="L177" s="30"/>
      <c r="M177" s="156" t="s">
        <v>1</v>
      </c>
      <c r="N177" s="157" t="s">
        <v>40</v>
      </c>
      <c r="O177" s="58"/>
      <c r="P177" s="158">
        <f t="shared" si="31"/>
        <v>0</v>
      </c>
      <c r="Q177" s="158">
        <v>0</v>
      </c>
      <c r="R177" s="158">
        <f t="shared" si="32"/>
        <v>0</v>
      </c>
      <c r="S177" s="158">
        <v>0</v>
      </c>
      <c r="T177" s="159">
        <f t="shared" si="3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0" t="s">
        <v>165</v>
      </c>
      <c r="AT177" s="160" t="s">
        <v>161</v>
      </c>
      <c r="AU177" s="160" t="s">
        <v>166</v>
      </c>
      <c r="AY177" s="14" t="s">
        <v>158</v>
      </c>
      <c r="BE177" s="161">
        <f t="shared" si="34"/>
        <v>0</v>
      </c>
      <c r="BF177" s="161">
        <f t="shared" si="35"/>
        <v>0</v>
      </c>
      <c r="BG177" s="161">
        <f t="shared" si="36"/>
        <v>0</v>
      </c>
      <c r="BH177" s="161">
        <f t="shared" si="37"/>
        <v>0</v>
      </c>
      <c r="BI177" s="161">
        <f t="shared" si="38"/>
        <v>0</v>
      </c>
      <c r="BJ177" s="14" t="s">
        <v>166</v>
      </c>
      <c r="BK177" s="161">
        <f t="shared" si="39"/>
        <v>0</v>
      </c>
      <c r="BL177" s="14" t="s">
        <v>165</v>
      </c>
      <c r="BM177" s="160" t="s">
        <v>329</v>
      </c>
    </row>
    <row r="178" spans="1:65" s="12" customFormat="1" ht="25.9" customHeight="1">
      <c r="B178" s="134"/>
      <c r="D178" s="135" t="s">
        <v>73</v>
      </c>
      <c r="E178" s="136" t="s">
        <v>418</v>
      </c>
      <c r="F178" s="136" t="s">
        <v>419</v>
      </c>
      <c r="I178" s="137"/>
      <c r="J178" s="138">
        <f>BK178</f>
        <v>0</v>
      </c>
      <c r="L178" s="134"/>
      <c r="M178" s="139"/>
      <c r="N178" s="140"/>
      <c r="O178" s="140"/>
      <c r="P178" s="141">
        <f>P179+P182+P185</f>
        <v>0</v>
      </c>
      <c r="Q178" s="140"/>
      <c r="R178" s="141">
        <f>R179+R182+R185</f>
        <v>0.51272032000000001</v>
      </c>
      <c r="S178" s="140"/>
      <c r="T178" s="142">
        <f>T179+T182+T185</f>
        <v>0.246</v>
      </c>
      <c r="AR178" s="135" t="s">
        <v>82</v>
      </c>
      <c r="AT178" s="143" t="s">
        <v>73</v>
      </c>
      <c r="AU178" s="143" t="s">
        <v>74</v>
      </c>
      <c r="AY178" s="135" t="s">
        <v>158</v>
      </c>
      <c r="BK178" s="144">
        <f>BK179+BK182+BK185</f>
        <v>0</v>
      </c>
    </row>
    <row r="179" spans="1:65" s="12" customFormat="1" ht="22.9" customHeight="1">
      <c r="B179" s="134"/>
      <c r="D179" s="135" t="s">
        <v>73</v>
      </c>
      <c r="E179" s="145" t="s">
        <v>420</v>
      </c>
      <c r="F179" s="145" t="s">
        <v>421</v>
      </c>
      <c r="I179" s="137"/>
      <c r="J179" s="146">
        <f>BK179</f>
        <v>0</v>
      </c>
      <c r="L179" s="134"/>
      <c r="M179" s="139"/>
      <c r="N179" s="140"/>
      <c r="O179" s="140"/>
      <c r="P179" s="141">
        <f>SUM(P180:P181)</f>
        <v>0</v>
      </c>
      <c r="Q179" s="140"/>
      <c r="R179" s="141">
        <f>SUM(R180:R181)</f>
        <v>2.0632319999999999E-2</v>
      </c>
      <c r="S179" s="140"/>
      <c r="T179" s="142">
        <f>SUM(T180:T181)</f>
        <v>0</v>
      </c>
      <c r="AR179" s="135" t="s">
        <v>166</v>
      </c>
      <c r="AT179" s="143" t="s">
        <v>73</v>
      </c>
      <c r="AU179" s="143" t="s">
        <v>82</v>
      </c>
      <c r="AY179" s="135" t="s">
        <v>158</v>
      </c>
      <c r="BK179" s="144">
        <f>SUM(BK180:BK181)</f>
        <v>0</v>
      </c>
    </row>
    <row r="180" spans="1:65" s="2" customFormat="1" ht="24.2" customHeight="1">
      <c r="A180" s="29"/>
      <c r="B180" s="147"/>
      <c r="C180" s="148" t="s">
        <v>253</v>
      </c>
      <c r="D180" s="148" t="s">
        <v>161</v>
      </c>
      <c r="E180" s="149" t="s">
        <v>422</v>
      </c>
      <c r="F180" s="150" t="s">
        <v>423</v>
      </c>
      <c r="G180" s="151" t="s">
        <v>164</v>
      </c>
      <c r="H180" s="152">
        <v>5.76</v>
      </c>
      <c r="I180" s="153"/>
      <c r="J180" s="154">
        <f>ROUND(I180*H180,2)</f>
        <v>0</v>
      </c>
      <c r="K180" s="155"/>
      <c r="L180" s="30"/>
      <c r="M180" s="156" t="s">
        <v>1</v>
      </c>
      <c r="N180" s="157" t="s">
        <v>40</v>
      </c>
      <c r="O180" s="58"/>
      <c r="P180" s="158">
        <f>O180*H180</f>
        <v>0</v>
      </c>
      <c r="Q180" s="158">
        <v>2.16E-3</v>
      </c>
      <c r="R180" s="158">
        <f>Q180*H180</f>
        <v>1.2441599999999999E-2</v>
      </c>
      <c r="S180" s="158">
        <v>0</v>
      </c>
      <c r="T180" s="159">
        <f>S180*H180</f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60" t="s">
        <v>205</v>
      </c>
      <c r="AT180" s="160" t="s">
        <v>161</v>
      </c>
      <c r="AU180" s="160" t="s">
        <v>166</v>
      </c>
      <c r="AY180" s="14" t="s">
        <v>158</v>
      </c>
      <c r="BE180" s="161">
        <f>IF(N180="základná",J180,0)</f>
        <v>0</v>
      </c>
      <c r="BF180" s="161">
        <f>IF(N180="znížená",J180,0)</f>
        <v>0</v>
      </c>
      <c r="BG180" s="161">
        <f>IF(N180="zákl. prenesená",J180,0)</f>
        <v>0</v>
      </c>
      <c r="BH180" s="161">
        <f>IF(N180="zníž. prenesená",J180,0)</f>
        <v>0</v>
      </c>
      <c r="BI180" s="161">
        <f>IF(N180="nulová",J180,0)</f>
        <v>0</v>
      </c>
      <c r="BJ180" s="14" t="s">
        <v>166</v>
      </c>
      <c r="BK180" s="161">
        <f>ROUND(I180*H180,2)</f>
        <v>0</v>
      </c>
      <c r="BL180" s="14" t="s">
        <v>205</v>
      </c>
      <c r="BM180" s="160" t="s">
        <v>332</v>
      </c>
    </row>
    <row r="181" spans="1:65" s="2" customFormat="1" ht="24.2" customHeight="1">
      <c r="A181" s="29"/>
      <c r="B181" s="147"/>
      <c r="C181" s="148" t="s">
        <v>333</v>
      </c>
      <c r="D181" s="148" t="s">
        <v>161</v>
      </c>
      <c r="E181" s="149" t="s">
        <v>426</v>
      </c>
      <c r="F181" s="150" t="s">
        <v>427</v>
      </c>
      <c r="G181" s="151" t="s">
        <v>164</v>
      </c>
      <c r="H181" s="152">
        <v>3.456</v>
      </c>
      <c r="I181" s="153"/>
      <c r="J181" s="154">
        <f>ROUND(I181*H181,2)</f>
        <v>0</v>
      </c>
      <c r="K181" s="155"/>
      <c r="L181" s="30"/>
      <c r="M181" s="156" t="s">
        <v>1</v>
      </c>
      <c r="N181" s="157" t="s">
        <v>40</v>
      </c>
      <c r="O181" s="58"/>
      <c r="P181" s="158">
        <f>O181*H181</f>
        <v>0</v>
      </c>
      <c r="Q181" s="158">
        <v>2.3700000000000001E-3</v>
      </c>
      <c r="R181" s="158">
        <f>Q181*H181</f>
        <v>8.1907200000000003E-3</v>
      </c>
      <c r="S181" s="158">
        <v>0</v>
      </c>
      <c r="T181" s="159">
        <f>S181*H181</f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60" t="s">
        <v>205</v>
      </c>
      <c r="AT181" s="160" t="s">
        <v>161</v>
      </c>
      <c r="AU181" s="160" t="s">
        <v>166</v>
      </c>
      <c r="AY181" s="14" t="s">
        <v>158</v>
      </c>
      <c r="BE181" s="161">
        <f>IF(N181="základná",J181,0)</f>
        <v>0</v>
      </c>
      <c r="BF181" s="161">
        <f>IF(N181="znížená",J181,0)</f>
        <v>0</v>
      </c>
      <c r="BG181" s="161">
        <f>IF(N181="zákl. prenesená",J181,0)</f>
        <v>0</v>
      </c>
      <c r="BH181" s="161">
        <f>IF(N181="zníž. prenesená",J181,0)</f>
        <v>0</v>
      </c>
      <c r="BI181" s="161">
        <f>IF(N181="nulová",J181,0)</f>
        <v>0</v>
      </c>
      <c r="BJ181" s="14" t="s">
        <v>166</v>
      </c>
      <c r="BK181" s="161">
        <f>ROUND(I181*H181,2)</f>
        <v>0</v>
      </c>
      <c r="BL181" s="14" t="s">
        <v>205</v>
      </c>
      <c r="BM181" s="160" t="s">
        <v>336</v>
      </c>
    </row>
    <row r="182" spans="1:65" s="12" customFormat="1" ht="22.9" customHeight="1">
      <c r="B182" s="134"/>
      <c r="D182" s="135" t="s">
        <v>73</v>
      </c>
      <c r="E182" s="145" t="s">
        <v>668</v>
      </c>
      <c r="F182" s="145" t="s">
        <v>669</v>
      </c>
      <c r="I182" s="137"/>
      <c r="J182" s="146">
        <f>BK182</f>
        <v>0</v>
      </c>
      <c r="L182" s="134"/>
      <c r="M182" s="139"/>
      <c r="N182" s="140"/>
      <c r="O182" s="140"/>
      <c r="P182" s="141">
        <f>SUM(P183:P184)</f>
        <v>0</v>
      </c>
      <c r="Q182" s="140"/>
      <c r="R182" s="141">
        <f>SUM(R183:R184)</f>
        <v>0.265065</v>
      </c>
      <c r="S182" s="140"/>
      <c r="T182" s="142">
        <f>SUM(T183:T184)</f>
        <v>0.246</v>
      </c>
      <c r="AR182" s="135" t="s">
        <v>166</v>
      </c>
      <c r="AT182" s="143" t="s">
        <v>73</v>
      </c>
      <c r="AU182" s="143" t="s">
        <v>82</v>
      </c>
      <c r="AY182" s="135" t="s">
        <v>158</v>
      </c>
      <c r="BK182" s="144">
        <f>SUM(BK183:BK184)</f>
        <v>0</v>
      </c>
    </row>
    <row r="183" spans="1:65" s="2" customFormat="1" ht="24.2" customHeight="1">
      <c r="A183" s="29"/>
      <c r="B183" s="147"/>
      <c r="C183" s="148" t="s">
        <v>257</v>
      </c>
      <c r="D183" s="148" t="s">
        <v>161</v>
      </c>
      <c r="E183" s="149" t="s">
        <v>1617</v>
      </c>
      <c r="F183" s="150" t="s">
        <v>1618</v>
      </c>
      <c r="G183" s="151" t="s">
        <v>164</v>
      </c>
      <c r="H183" s="152">
        <v>20.5</v>
      </c>
      <c r="I183" s="153"/>
      <c r="J183" s="154">
        <f>ROUND(I183*H183,2)</f>
        <v>0</v>
      </c>
      <c r="K183" s="155"/>
      <c r="L183" s="30"/>
      <c r="M183" s="156" t="s">
        <v>1</v>
      </c>
      <c r="N183" s="157" t="s">
        <v>40</v>
      </c>
      <c r="O183" s="58"/>
      <c r="P183" s="158">
        <f>O183*H183</f>
        <v>0</v>
      </c>
      <c r="Q183" s="158">
        <v>0</v>
      </c>
      <c r="R183" s="158">
        <f>Q183*H183</f>
        <v>0</v>
      </c>
      <c r="S183" s="158">
        <v>1.2E-2</v>
      </c>
      <c r="T183" s="159">
        <f>S183*H183</f>
        <v>0.246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60" t="s">
        <v>205</v>
      </c>
      <c r="AT183" s="160" t="s">
        <v>161</v>
      </c>
      <c r="AU183" s="160" t="s">
        <v>166</v>
      </c>
      <c r="AY183" s="14" t="s">
        <v>158</v>
      </c>
      <c r="BE183" s="161">
        <f>IF(N183="základná",J183,0)</f>
        <v>0</v>
      </c>
      <c r="BF183" s="161">
        <f>IF(N183="znížená",J183,0)</f>
        <v>0</v>
      </c>
      <c r="BG183" s="161">
        <f>IF(N183="zákl. prenesená",J183,0)</f>
        <v>0</v>
      </c>
      <c r="BH183" s="161">
        <f>IF(N183="zníž. prenesená",J183,0)</f>
        <v>0</v>
      </c>
      <c r="BI183" s="161">
        <f>IF(N183="nulová",J183,0)</f>
        <v>0</v>
      </c>
      <c r="BJ183" s="14" t="s">
        <v>166</v>
      </c>
      <c r="BK183" s="161">
        <f>ROUND(I183*H183,2)</f>
        <v>0</v>
      </c>
      <c r="BL183" s="14" t="s">
        <v>205</v>
      </c>
      <c r="BM183" s="160" t="s">
        <v>339</v>
      </c>
    </row>
    <row r="184" spans="1:65" s="2" customFormat="1" ht="33" customHeight="1">
      <c r="A184" s="29"/>
      <c r="B184" s="147"/>
      <c r="C184" s="148" t="s">
        <v>340</v>
      </c>
      <c r="D184" s="148" t="s">
        <v>161</v>
      </c>
      <c r="E184" s="149" t="s">
        <v>1619</v>
      </c>
      <c r="F184" s="150" t="s">
        <v>1620</v>
      </c>
      <c r="G184" s="151" t="s">
        <v>164</v>
      </c>
      <c r="H184" s="152">
        <v>20.5</v>
      </c>
      <c r="I184" s="153"/>
      <c r="J184" s="154">
        <f>ROUND(I184*H184,2)</f>
        <v>0</v>
      </c>
      <c r="K184" s="155"/>
      <c r="L184" s="30"/>
      <c r="M184" s="156" t="s">
        <v>1</v>
      </c>
      <c r="N184" s="157" t="s">
        <v>40</v>
      </c>
      <c r="O184" s="58"/>
      <c r="P184" s="158">
        <f>O184*H184</f>
        <v>0</v>
      </c>
      <c r="Q184" s="158">
        <v>1.2930000000000001E-2</v>
      </c>
      <c r="R184" s="158">
        <f>Q184*H184</f>
        <v>0.265065</v>
      </c>
      <c r="S184" s="158">
        <v>0</v>
      </c>
      <c r="T184" s="159">
        <f>S184*H184</f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60" t="s">
        <v>205</v>
      </c>
      <c r="AT184" s="160" t="s">
        <v>161</v>
      </c>
      <c r="AU184" s="160" t="s">
        <v>166</v>
      </c>
      <c r="AY184" s="14" t="s">
        <v>158</v>
      </c>
      <c r="BE184" s="161">
        <f>IF(N184="základná",J184,0)</f>
        <v>0</v>
      </c>
      <c r="BF184" s="161">
        <f>IF(N184="znížená",J184,0)</f>
        <v>0</v>
      </c>
      <c r="BG184" s="161">
        <f>IF(N184="zákl. prenesená",J184,0)</f>
        <v>0</v>
      </c>
      <c r="BH184" s="161">
        <f>IF(N184="zníž. prenesená",J184,0)</f>
        <v>0</v>
      </c>
      <c r="BI184" s="161">
        <f>IF(N184="nulová",J184,0)</f>
        <v>0</v>
      </c>
      <c r="BJ184" s="14" t="s">
        <v>166</v>
      </c>
      <c r="BK184" s="161">
        <f>ROUND(I184*H184,2)</f>
        <v>0</v>
      </c>
      <c r="BL184" s="14" t="s">
        <v>205</v>
      </c>
      <c r="BM184" s="160" t="s">
        <v>343</v>
      </c>
    </row>
    <row r="185" spans="1:65" s="12" customFormat="1" ht="22.9" customHeight="1">
      <c r="B185" s="134"/>
      <c r="D185" s="135" t="s">
        <v>73</v>
      </c>
      <c r="E185" s="145" t="s">
        <v>773</v>
      </c>
      <c r="F185" s="145" t="s">
        <v>774</v>
      </c>
      <c r="I185" s="137"/>
      <c r="J185" s="146">
        <f>BK185</f>
        <v>0</v>
      </c>
      <c r="L185" s="134"/>
      <c r="M185" s="139"/>
      <c r="N185" s="140"/>
      <c r="O185" s="140"/>
      <c r="P185" s="141">
        <f>SUM(P186:P191)</f>
        <v>0</v>
      </c>
      <c r="Q185" s="140"/>
      <c r="R185" s="141">
        <f>SUM(R186:R191)</f>
        <v>0.227023</v>
      </c>
      <c r="S185" s="140"/>
      <c r="T185" s="142">
        <f>SUM(T186:T191)</f>
        <v>0</v>
      </c>
      <c r="AR185" s="135" t="s">
        <v>166</v>
      </c>
      <c r="AT185" s="143" t="s">
        <v>73</v>
      </c>
      <c r="AU185" s="143" t="s">
        <v>82</v>
      </c>
      <c r="AY185" s="135" t="s">
        <v>158</v>
      </c>
      <c r="BK185" s="144">
        <f>SUM(BK186:BK191)</f>
        <v>0</v>
      </c>
    </row>
    <row r="186" spans="1:65" s="2" customFormat="1" ht="24.2" customHeight="1">
      <c r="A186" s="29"/>
      <c r="B186" s="147"/>
      <c r="C186" s="148" t="s">
        <v>260</v>
      </c>
      <c r="D186" s="148" t="s">
        <v>161</v>
      </c>
      <c r="E186" s="149" t="s">
        <v>775</v>
      </c>
      <c r="F186" s="150" t="s">
        <v>776</v>
      </c>
      <c r="G186" s="151" t="s">
        <v>288</v>
      </c>
      <c r="H186" s="152">
        <v>2.88</v>
      </c>
      <c r="I186" s="153"/>
      <c r="J186" s="154">
        <f t="shared" ref="J186:J191" si="40">ROUND(I186*H186,2)</f>
        <v>0</v>
      </c>
      <c r="K186" s="155"/>
      <c r="L186" s="30"/>
      <c r="M186" s="156" t="s">
        <v>1</v>
      </c>
      <c r="N186" s="157" t="s">
        <v>40</v>
      </c>
      <c r="O186" s="58"/>
      <c r="P186" s="158">
        <f t="shared" ref="P186:P191" si="41">O186*H186</f>
        <v>0</v>
      </c>
      <c r="Q186" s="158">
        <v>0</v>
      </c>
      <c r="R186" s="158">
        <f t="shared" ref="R186:R191" si="42">Q186*H186</f>
        <v>0</v>
      </c>
      <c r="S186" s="158">
        <v>0</v>
      </c>
      <c r="T186" s="159">
        <f t="shared" ref="T186:T191" si="43">S186*H186</f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60" t="s">
        <v>205</v>
      </c>
      <c r="AT186" s="160" t="s">
        <v>161</v>
      </c>
      <c r="AU186" s="160" t="s">
        <v>166</v>
      </c>
      <c r="AY186" s="14" t="s">
        <v>158</v>
      </c>
      <c r="BE186" s="161">
        <f t="shared" ref="BE186:BE191" si="44">IF(N186="základná",J186,0)</f>
        <v>0</v>
      </c>
      <c r="BF186" s="161">
        <f t="shared" ref="BF186:BF191" si="45">IF(N186="znížená",J186,0)</f>
        <v>0</v>
      </c>
      <c r="BG186" s="161">
        <f t="shared" ref="BG186:BG191" si="46">IF(N186="zákl. prenesená",J186,0)</f>
        <v>0</v>
      </c>
      <c r="BH186" s="161">
        <f t="shared" ref="BH186:BH191" si="47">IF(N186="zníž. prenesená",J186,0)</f>
        <v>0</v>
      </c>
      <c r="BI186" s="161">
        <f t="shared" ref="BI186:BI191" si="48">IF(N186="nulová",J186,0)</f>
        <v>0</v>
      </c>
      <c r="BJ186" s="14" t="s">
        <v>166</v>
      </c>
      <c r="BK186" s="161">
        <f t="shared" ref="BK186:BK191" si="49">ROUND(I186*H186,2)</f>
        <v>0</v>
      </c>
      <c r="BL186" s="14" t="s">
        <v>205</v>
      </c>
      <c r="BM186" s="160" t="s">
        <v>346</v>
      </c>
    </row>
    <row r="187" spans="1:65" s="2" customFormat="1" ht="24.2" customHeight="1">
      <c r="A187" s="29"/>
      <c r="B187" s="147"/>
      <c r="C187" s="148" t="s">
        <v>351</v>
      </c>
      <c r="D187" s="148" t="s">
        <v>161</v>
      </c>
      <c r="E187" s="149" t="s">
        <v>779</v>
      </c>
      <c r="F187" s="150" t="s">
        <v>780</v>
      </c>
      <c r="G187" s="151" t="s">
        <v>288</v>
      </c>
      <c r="H187" s="152">
        <v>2.88</v>
      </c>
      <c r="I187" s="153"/>
      <c r="J187" s="154">
        <f t="shared" si="40"/>
        <v>0</v>
      </c>
      <c r="K187" s="155"/>
      <c r="L187" s="30"/>
      <c r="M187" s="156" t="s">
        <v>1</v>
      </c>
      <c r="N187" s="157" t="s">
        <v>40</v>
      </c>
      <c r="O187" s="58"/>
      <c r="P187" s="158">
        <f t="shared" si="41"/>
        <v>0</v>
      </c>
      <c r="Q187" s="158">
        <v>0</v>
      </c>
      <c r="R187" s="158">
        <f t="shared" si="42"/>
        <v>0</v>
      </c>
      <c r="S187" s="158">
        <v>0</v>
      </c>
      <c r="T187" s="159">
        <f t="shared" si="4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60" t="s">
        <v>205</v>
      </c>
      <c r="AT187" s="160" t="s">
        <v>161</v>
      </c>
      <c r="AU187" s="160" t="s">
        <v>166</v>
      </c>
      <c r="AY187" s="14" t="s">
        <v>158</v>
      </c>
      <c r="BE187" s="161">
        <f t="shared" si="44"/>
        <v>0</v>
      </c>
      <c r="BF187" s="161">
        <f t="shared" si="45"/>
        <v>0</v>
      </c>
      <c r="BG187" s="161">
        <f t="shared" si="46"/>
        <v>0</v>
      </c>
      <c r="BH187" s="161">
        <f t="shared" si="47"/>
        <v>0</v>
      </c>
      <c r="BI187" s="161">
        <f t="shared" si="48"/>
        <v>0</v>
      </c>
      <c r="BJ187" s="14" t="s">
        <v>166</v>
      </c>
      <c r="BK187" s="161">
        <f t="shared" si="49"/>
        <v>0</v>
      </c>
      <c r="BL187" s="14" t="s">
        <v>205</v>
      </c>
      <c r="BM187" s="160" t="s">
        <v>354</v>
      </c>
    </row>
    <row r="188" spans="1:65" s="2" customFormat="1" ht="21.75" customHeight="1">
      <c r="A188" s="29"/>
      <c r="B188" s="147"/>
      <c r="C188" s="148" t="s">
        <v>264</v>
      </c>
      <c r="D188" s="148" t="s">
        <v>161</v>
      </c>
      <c r="E188" s="149" t="s">
        <v>782</v>
      </c>
      <c r="F188" s="150" t="s">
        <v>783</v>
      </c>
      <c r="G188" s="151" t="s">
        <v>288</v>
      </c>
      <c r="H188" s="152">
        <v>19.2</v>
      </c>
      <c r="I188" s="153"/>
      <c r="J188" s="154">
        <f t="shared" si="40"/>
        <v>0</v>
      </c>
      <c r="K188" s="155"/>
      <c r="L188" s="30"/>
      <c r="M188" s="156" t="s">
        <v>1</v>
      </c>
      <c r="N188" s="157" t="s">
        <v>40</v>
      </c>
      <c r="O188" s="58"/>
      <c r="P188" s="158">
        <f t="shared" si="41"/>
        <v>0</v>
      </c>
      <c r="Q188" s="158">
        <v>1.47E-3</v>
      </c>
      <c r="R188" s="158">
        <f t="shared" si="42"/>
        <v>2.8223999999999999E-2</v>
      </c>
      <c r="S188" s="158">
        <v>0</v>
      </c>
      <c r="T188" s="159">
        <f t="shared" si="4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60" t="s">
        <v>205</v>
      </c>
      <c r="AT188" s="160" t="s">
        <v>161</v>
      </c>
      <c r="AU188" s="160" t="s">
        <v>166</v>
      </c>
      <c r="AY188" s="14" t="s">
        <v>158</v>
      </c>
      <c r="BE188" s="161">
        <f t="shared" si="44"/>
        <v>0</v>
      </c>
      <c r="BF188" s="161">
        <f t="shared" si="45"/>
        <v>0</v>
      </c>
      <c r="BG188" s="161">
        <f t="shared" si="46"/>
        <v>0</v>
      </c>
      <c r="BH188" s="161">
        <f t="shared" si="47"/>
        <v>0</v>
      </c>
      <c r="BI188" s="161">
        <f t="shared" si="48"/>
        <v>0</v>
      </c>
      <c r="BJ188" s="14" t="s">
        <v>166</v>
      </c>
      <c r="BK188" s="161">
        <f t="shared" si="49"/>
        <v>0</v>
      </c>
      <c r="BL188" s="14" t="s">
        <v>205</v>
      </c>
      <c r="BM188" s="160" t="s">
        <v>357</v>
      </c>
    </row>
    <row r="189" spans="1:65" s="2" customFormat="1" ht="16.5" customHeight="1">
      <c r="A189" s="29"/>
      <c r="B189" s="147"/>
      <c r="C189" s="148" t="s">
        <v>358</v>
      </c>
      <c r="D189" s="148" t="s">
        <v>161</v>
      </c>
      <c r="E189" s="149" t="s">
        <v>786</v>
      </c>
      <c r="F189" s="150" t="s">
        <v>787</v>
      </c>
      <c r="G189" s="151" t="s">
        <v>288</v>
      </c>
      <c r="H189" s="152">
        <v>19.2</v>
      </c>
      <c r="I189" s="153"/>
      <c r="J189" s="154">
        <f t="shared" si="40"/>
        <v>0</v>
      </c>
      <c r="K189" s="155"/>
      <c r="L189" s="30"/>
      <c r="M189" s="156" t="s">
        <v>1</v>
      </c>
      <c r="N189" s="157" t="s">
        <v>40</v>
      </c>
      <c r="O189" s="58"/>
      <c r="P189" s="158">
        <f t="shared" si="41"/>
        <v>0</v>
      </c>
      <c r="Q189" s="158">
        <v>9.6000000000000002E-4</v>
      </c>
      <c r="R189" s="158">
        <f t="shared" si="42"/>
        <v>1.8432E-2</v>
      </c>
      <c r="S189" s="158">
        <v>0</v>
      </c>
      <c r="T189" s="159">
        <f t="shared" si="4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60" t="s">
        <v>205</v>
      </c>
      <c r="AT189" s="160" t="s">
        <v>161</v>
      </c>
      <c r="AU189" s="160" t="s">
        <v>166</v>
      </c>
      <c r="AY189" s="14" t="s">
        <v>158</v>
      </c>
      <c r="BE189" s="161">
        <f t="shared" si="44"/>
        <v>0</v>
      </c>
      <c r="BF189" s="161">
        <f t="shared" si="45"/>
        <v>0</v>
      </c>
      <c r="BG189" s="161">
        <f t="shared" si="46"/>
        <v>0</v>
      </c>
      <c r="BH189" s="161">
        <f t="shared" si="47"/>
        <v>0</v>
      </c>
      <c r="BI189" s="161">
        <f t="shared" si="48"/>
        <v>0</v>
      </c>
      <c r="BJ189" s="14" t="s">
        <v>166</v>
      </c>
      <c r="BK189" s="161">
        <f t="shared" si="49"/>
        <v>0</v>
      </c>
      <c r="BL189" s="14" t="s">
        <v>205</v>
      </c>
      <c r="BM189" s="160" t="s">
        <v>361</v>
      </c>
    </row>
    <row r="190" spans="1:65" s="2" customFormat="1" ht="16.5" customHeight="1">
      <c r="A190" s="29"/>
      <c r="B190" s="147"/>
      <c r="C190" s="162" t="s">
        <v>267</v>
      </c>
      <c r="D190" s="162" t="s">
        <v>193</v>
      </c>
      <c r="E190" s="163" t="s">
        <v>1621</v>
      </c>
      <c r="F190" s="164" t="s">
        <v>790</v>
      </c>
      <c r="G190" s="165" t="s">
        <v>164</v>
      </c>
      <c r="H190" s="166">
        <v>9.4930000000000003</v>
      </c>
      <c r="I190" s="167"/>
      <c r="J190" s="168">
        <f t="shared" si="40"/>
        <v>0</v>
      </c>
      <c r="K190" s="169"/>
      <c r="L190" s="170"/>
      <c r="M190" s="171" t="s">
        <v>1</v>
      </c>
      <c r="N190" s="172" t="s">
        <v>40</v>
      </c>
      <c r="O190" s="58"/>
      <c r="P190" s="158">
        <f t="shared" si="41"/>
        <v>0</v>
      </c>
      <c r="Q190" s="158">
        <v>1.9E-2</v>
      </c>
      <c r="R190" s="158">
        <f t="shared" si="42"/>
        <v>0.180367</v>
      </c>
      <c r="S190" s="158">
        <v>0</v>
      </c>
      <c r="T190" s="159">
        <f t="shared" si="4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60" t="s">
        <v>232</v>
      </c>
      <c r="AT190" s="160" t="s">
        <v>193</v>
      </c>
      <c r="AU190" s="160" t="s">
        <v>166</v>
      </c>
      <c r="AY190" s="14" t="s">
        <v>158</v>
      </c>
      <c r="BE190" s="161">
        <f t="shared" si="44"/>
        <v>0</v>
      </c>
      <c r="BF190" s="161">
        <f t="shared" si="45"/>
        <v>0</v>
      </c>
      <c r="BG190" s="161">
        <f t="shared" si="46"/>
        <v>0</v>
      </c>
      <c r="BH190" s="161">
        <f t="shared" si="47"/>
        <v>0</v>
      </c>
      <c r="BI190" s="161">
        <f t="shared" si="48"/>
        <v>0</v>
      </c>
      <c r="BJ190" s="14" t="s">
        <v>166</v>
      </c>
      <c r="BK190" s="161">
        <f t="shared" si="49"/>
        <v>0</v>
      </c>
      <c r="BL190" s="14" t="s">
        <v>205</v>
      </c>
      <c r="BM190" s="160" t="s">
        <v>364</v>
      </c>
    </row>
    <row r="191" spans="1:65" s="2" customFormat="1" ht="24.2" customHeight="1">
      <c r="A191" s="29"/>
      <c r="B191" s="147"/>
      <c r="C191" s="148" t="s">
        <v>365</v>
      </c>
      <c r="D191" s="148" t="s">
        <v>161</v>
      </c>
      <c r="E191" s="149" t="s">
        <v>803</v>
      </c>
      <c r="F191" s="150" t="s">
        <v>804</v>
      </c>
      <c r="G191" s="151" t="s">
        <v>176</v>
      </c>
      <c r="H191" s="152">
        <v>0.22700000000000001</v>
      </c>
      <c r="I191" s="153"/>
      <c r="J191" s="154">
        <f t="shared" si="40"/>
        <v>0</v>
      </c>
      <c r="K191" s="155"/>
      <c r="L191" s="30"/>
      <c r="M191" s="173" t="s">
        <v>1</v>
      </c>
      <c r="N191" s="174" t="s">
        <v>40</v>
      </c>
      <c r="O191" s="175"/>
      <c r="P191" s="176">
        <f t="shared" si="41"/>
        <v>0</v>
      </c>
      <c r="Q191" s="176">
        <v>0</v>
      </c>
      <c r="R191" s="176">
        <f t="shared" si="42"/>
        <v>0</v>
      </c>
      <c r="S191" s="176">
        <v>0</v>
      </c>
      <c r="T191" s="177">
        <f t="shared" si="43"/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60" t="s">
        <v>205</v>
      </c>
      <c r="AT191" s="160" t="s">
        <v>161</v>
      </c>
      <c r="AU191" s="160" t="s">
        <v>166</v>
      </c>
      <c r="AY191" s="14" t="s">
        <v>158</v>
      </c>
      <c r="BE191" s="161">
        <f t="shared" si="44"/>
        <v>0</v>
      </c>
      <c r="BF191" s="161">
        <f t="shared" si="45"/>
        <v>0</v>
      </c>
      <c r="BG191" s="161">
        <f t="shared" si="46"/>
        <v>0</v>
      </c>
      <c r="BH191" s="161">
        <f t="shared" si="47"/>
        <v>0</v>
      </c>
      <c r="BI191" s="161">
        <f t="shared" si="48"/>
        <v>0</v>
      </c>
      <c r="BJ191" s="14" t="s">
        <v>166</v>
      </c>
      <c r="BK191" s="161">
        <f t="shared" si="49"/>
        <v>0</v>
      </c>
      <c r="BL191" s="14" t="s">
        <v>205</v>
      </c>
      <c r="BM191" s="160" t="s">
        <v>368</v>
      </c>
    </row>
    <row r="192" spans="1:65" s="2" customFormat="1" ht="6.95" customHeight="1">
      <c r="A192" s="29"/>
      <c r="B192" s="47"/>
      <c r="C192" s="48"/>
      <c r="D192" s="48"/>
      <c r="E192" s="48"/>
      <c r="F192" s="48"/>
      <c r="G192" s="48"/>
      <c r="H192" s="48"/>
      <c r="I192" s="48"/>
      <c r="J192" s="48"/>
      <c r="K192" s="48"/>
      <c r="L192" s="30"/>
      <c r="M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</row>
  </sheetData>
  <autoFilter ref="C126:K191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59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4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4" t="s">
        <v>114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115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3" t="str">
        <f>'Rekapitulácia stavby'!K6</f>
        <v>Rekonštrukcia objektu Biovetská 36, Nitra - 1.etapa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116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30" customHeight="1">
      <c r="A9" s="29"/>
      <c r="B9" s="30"/>
      <c r="C9" s="29"/>
      <c r="D9" s="29"/>
      <c r="E9" s="207" t="s">
        <v>1622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84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14. 12. 2022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3"/>
      <c r="G18" s="213"/>
      <c r="H18" s="213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ROUND(J122,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ROUND((SUM(BE122:BE158)),  2)</f>
        <v>0</v>
      </c>
      <c r="G33" s="100"/>
      <c r="H33" s="100"/>
      <c r="I33" s="101">
        <v>0.2</v>
      </c>
      <c r="J33" s="99">
        <f>ROUND(((SUM(BE122:BE158))*I33),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ROUND((SUM(BF122:BF158)),  2)</f>
        <v>0</v>
      </c>
      <c r="G34" s="100"/>
      <c r="H34" s="100"/>
      <c r="I34" s="101">
        <v>0.2</v>
      </c>
      <c r="J34" s="99">
        <f>ROUND(((SUM(BF122:BF158))*I34),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ROUND((SUM(BG122:BG158)),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ROUND((SUM(BH122:BH158)),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ROUND((SUM(BI122:BI158)),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118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Rekonštrukcia objektu Biovetská 36, Nitra - 1.etapa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116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30" hidden="1" customHeight="1">
      <c r="A87" s="29"/>
      <c r="B87" s="30"/>
      <c r="C87" s="29"/>
      <c r="D87" s="29"/>
      <c r="E87" s="207" t="str">
        <f>E9</f>
        <v>11 - SO 04 Oplotenie - navýš. pletivo. oplotenie okolo celého  pozemku v. 1,8m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Biovetská </v>
      </c>
      <c r="G89" s="29"/>
      <c r="H89" s="29"/>
      <c r="I89" s="24" t="s">
        <v>20</v>
      </c>
      <c r="J89" s="55" t="str">
        <f>IF(J12="","",J12)</f>
        <v>14. 12. 2022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SOAR - ING. BÁRTA JIŘÍ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SOAR - ING. BÁRTA JIŘÍ               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119</v>
      </c>
      <c r="D94" s="104"/>
      <c r="E94" s="104"/>
      <c r="F94" s="104"/>
      <c r="G94" s="104"/>
      <c r="H94" s="104"/>
      <c r="I94" s="104"/>
      <c r="J94" s="113" t="s">
        <v>120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121</v>
      </c>
      <c r="D96" s="29"/>
      <c r="E96" s="29"/>
      <c r="F96" s="29"/>
      <c r="G96" s="29"/>
      <c r="H96" s="29"/>
      <c r="I96" s="29"/>
      <c r="J96" s="71">
        <f>J122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122</v>
      </c>
    </row>
    <row r="97" spans="1:31" s="9" customFormat="1" ht="24.95" hidden="1" customHeight="1">
      <c r="B97" s="115"/>
      <c r="D97" s="116" t="s">
        <v>1300</v>
      </c>
      <c r="E97" s="117"/>
      <c r="F97" s="117"/>
      <c r="G97" s="117"/>
      <c r="H97" s="117"/>
      <c r="I97" s="117"/>
      <c r="J97" s="118">
        <f>J123</f>
        <v>0</v>
      </c>
      <c r="L97" s="115"/>
    </row>
    <row r="98" spans="1:31" s="10" customFormat="1" ht="19.899999999999999" hidden="1" customHeight="1">
      <c r="B98" s="119"/>
      <c r="D98" s="120" t="s">
        <v>1301</v>
      </c>
      <c r="E98" s="121"/>
      <c r="F98" s="121"/>
      <c r="G98" s="121"/>
      <c r="H98" s="121"/>
      <c r="I98" s="121"/>
      <c r="J98" s="122">
        <f>J124</f>
        <v>0</v>
      </c>
      <c r="L98" s="119"/>
    </row>
    <row r="99" spans="1:31" s="10" customFormat="1" ht="19.899999999999999" hidden="1" customHeight="1">
      <c r="B99" s="119"/>
      <c r="D99" s="120" t="s">
        <v>125</v>
      </c>
      <c r="E99" s="121"/>
      <c r="F99" s="121"/>
      <c r="G99" s="121"/>
      <c r="H99" s="121"/>
      <c r="I99" s="121"/>
      <c r="J99" s="122">
        <f>J130</f>
        <v>0</v>
      </c>
      <c r="L99" s="119"/>
    </row>
    <row r="100" spans="1:31" s="10" customFormat="1" ht="19.899999999999999" hidden="1" customHeight="1">
      <c r="B100" s="119"/>
      <c r="D100" s="120" t="s">
        <v>127</v>
      </c>
      <c r="E100" s="121"/>
      <c r="F100" s="121"/>
      <c r="G100" s="121"/>
      <c r="H100" s="121"/>
      <c r="I100" s="121"/>
      <c r="J100" s="122">
        <f>J138</f>
        <v>0</v>
      </c>
      <c r="L100" s="119"/>
    </row>
    <row r="101" spans="1:31" s="9" customFormat="1" ht="24.95" hidden="1" customHeight="1">
      <c r="B101" s="115"/>
      <c r="D101" s="116" t="s">
        <v>128</v>
      </c>
      <c r="E101" s="117"/>
      <c r="F101" s="117"/>
      <c r="G101" s="117"/>
      <c r="H101" s="117"/>
      <c r="I101" s="117"/>
      <c r="J101" s="118">
        <f>J140</f>
        <v>0</v>
      </c>
      <c r="L101" s="115"/>
    </row>
    <row r="102" spans="1:31" s="10" customFormat="1" ht="19.899999999999999" hidden="1" customHeight="1">
      <c r="B102" s="119"/>
      <c r="D102" s="120" t="s">
        <v>137</v>
      </c>
      <c r="E102" s="121"/>
      <c r="F102" s="121"/>
      <c r="G102" s="121"/>
      <c r="H102" s="121"/>
      <c r="I102" s="121"/>
      <c r="J102" s="122">
        <f>J141</f>
        <v>0</v>
      </c>
      <c r="L102" s="119"/>
    </row>
    <row r="103" spans="1:31" s="2" customFormat="1" ht="21.75" hidden="1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6.95" hidden="1" customHeight="1">
      <c r="A104" s="29"/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hidden="1"/>
    <row r="106" spans="1:31" hidden="1"/>
    <row r="107" spans="1:31" hidden="1"/>
    <row r="108" spans="1:31" s="2" customFormat="1" ht="6.95" customHeight="1">
      <c r="A108" s="29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4.95" customHeight="1">
      <c r="A109" s="29"/>
      <c r="B109" s="30"/>
      <c r="C109" s="18" t="s">
        <v>144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5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14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23" t="str">
        <f>E7</f>
        <v>Rekonštrukcia objektu Biovetská 36, Nitra - 1.etapa</v>
      </c>
      <c r="F112" s="224"/>
      <c r="G112" s="224"/>
      <c r="H112" s="224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116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30" customHeight="1">
      <c r="A114" s="29"/>
      <c r="B114" s="30"/>
      <c r="C114" s="29"/>
      <c r="D114" s="29"/>
      <c r="E114" s="207" t="str">
        <f>E9</f>
        <v>11 - SO 04 Oplotenie - navýš. pletivo. oplotenie okolo celého  pozemku v. 1,8m</v>
      </c>
      <c r="F114" s="222"/>
      <c r="G114" s="222"/>
      <c r="H114" s="222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18</v>
      </c>
      <c r="D116" s="29"/>
      <c r="E116" s="29"/>
      <c r="F116" s="22" t="str">
        <f>F12</f>
        <v xml:space="preserve">Biovetská </v>
      </c>
      <c r="G116" s="29"/>
      <c r="H116" s="29"/>
      <c r="I116" s="24" t="s">
        <v>20</v>
      </c>
      <c r="J116" s="55" t="str">
        <f>IF(J12="","",J12)</f>
        <v>14. 12. 2022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25.7" customHeight="1">
      <c r="A118" s="29"/>
      <c r="B118" s="30"/>
      <c r="C118" s="24" t="s">
        <v>22</v>
      </c>
      <c r="D118" s="29"/>
      <c r="E118" s="29"/>
      <c r="F118" s="22" t="str">
        <f>E15</f>
        <v>Mesto Nitra</v>
      </c>
      <c r="G118" s="29"/>
      <c r="H118" s="29"/>
      <c r="I118" s="24" t="s">
        <v>28</v>
      </c>
      <c r="J118" s="27" t="str">
        <f>E21</f>
        <v xml:space="preserve">SOAR - ING. BÁRTA JIŘÍ 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25.7" customHeight="1">
      <c r="A119" s="29"/>
      <c r="B119" s="30"/>
      <c r="C119" s="24" t="s">
        <v>26</v>
      </c>
      <c r="D119" s="29"/>
      <c r="E119" s="29"/>
      <c r="F119" s="22" t="str">
        <f>IF(E18="","",E18)</f>
        <v>Vyplň údaj</v>
      </c>
      <c r="G119" s="29"/>
      <c r="H119" s="29"/>
      <c r="I119" s="24" t="s">
        <v>31</v>
      </c>
      <c r="J119" s="27" t="str">
        <f>E24</f>
        <v xml:space="preserve">SOAR - ING. BÁRTA JIŘÍ                  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0.3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11" customFormat="1" ht="29.25" customHeight="1">
      <c r="A121" s="123"/>
      <c r="B121" s="124"/>
      <c r="C121" s="125" t="s">
        <v>145</v>
      </c>
      <c r="D121" s="126" t="s">
        <v>59</v>
      </c>
      <c r="E121" s="126" t="s">
        <v>55</v>
      </c>
      <c r="F121" s="126" t="s">
        <v>56</v>
      </c>
      <c r="G121" s="126" t="s">
        <v>146</v>
      </c>
      <c r="H121" s="126" t="s">
        <v>147</v>
      </c>
      <c r="I121" s="126" t="s">
        <v>148</v>
      </c>
      <c r="J121" s="127" t="s">
        <v>120</v>
      </c>
      <c r="K121" s="128" t="s">
        <v>149</v>
      </c>
      <c r="L121" s="129"/>
      <c r="M121" s="62" t="s">
        <v>1</v>
      </c>
      <c r="N121" s="63" t="s">
        <v>38</v>
      </c>
      <c r="O121" s="63" t="s">
        <v>150</v>
      </c>
      <c r="P121" s="63" t="s">
        <v>151</v>
      </c>
      <c r="Q121" s="63" t="s">
        <v>152</v>
      </c>
      <c r="R121" s="63" t="s">
        <v>153</v>
      </c>
      <c r="S121" s="63" t="s">
        <v>154</v>
      </c>
      <c r="T121" s="64" t="s">
        <v>155</v>
      </c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</row>
    <row r="122" spans="1:65" s="2" customFormat="1" ht="22.9" customHeight="1">
      <c r="A122" s="29"/>
      <c r="B122" s="30"/>
      <c r="C122" s="69" t="s">
        <v>121</v>
      </c>
      <c r="D122" s="29"/>
      <c r="E122" s="29"/>
      <c r="F122" s="29"/>
      <c r="G122" s="29"/>
      <c r="H122" s="29"/>
      <c r="I122" s="29"/>
      <c r="J122" s="130">
        <f>BK122</f>
        <v>0</v>
      </c>
      <c r="K122" s="29"/>
      <c r="L122" s="30"/>
      <c r="M122" s="65"/>
      <c r="N122" s="56"/>
      <c r="O122" s="66"/>
      <c r="P122" s="131">
        <f>P123+P140</f>
        <v>0</v>
      </c>
      <c r="Q122" s="66"/>
      <c r="R122" s="131">
        <f>R123+R140</f>
        <v>8.3056399999999986</v>
      </c>
      <c r="S122" s="66"/>
      <c r="T122" s="132">
        <f>T123+T140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T122" s="14" t="s">
        <v>73</v>
      </c>
      <c r="AU122" s="14" t="s">
        <v>122</v>
      </c>
      <c r="BK122" s="133">
        <f>BK123+BK140</f>
        <v>0</v>
      </c>
    </row>
    <row r="123" spans="1:65" s="12" customFormat="1" ht="25.9" customHeight="1">
      <c r="B123" s="134"/>
      <c r="D123" s="135" t="s">
        <v>73</v>
      </c>
      <c r="E123" s="136" t="s">
        <v>872</v>
      </c>
      <c r="F123" s="136" t="s">
        <v>1304</v>
      </c>
      <c r="I123" s="137"/>
      <c r="J123" s="138">
        <f>BK123</f>
        <v>0</v>
      </c>
      <c r="L123" s="134"/>
      <c r="M123" s="139"/>
      <c r="N123" s="140"/>
      <c r="O123" s="140"/>
      <c r="P123" s="141">
        <f>P124+P130+P138</f>
        <v>0</v>
      </c>
      <c r="Q123" s="140"/>
      <c r="R123" s="141">
        <f>R124+R130+R138</f>
        <v>8.1706399999999988</v>
      </c>
      <c r="S123" s="140"/>
      <c r="T123" s="142">
        <f>T124+T130+T138</f>
        <v>0</v>
      </c>
      <c r="AR123" s="135" t="s">
        <v>82</v>
      </c>
      <c r="AT123" s="143" t="s">
        <v>73</v>
      </c>
      <c r="AU123" s="143" t="s">
        <v>74</v>
      </c>
      <c r="AY123" s="135" t="s">
        <v>158</v>
      </c>
      <c r="BK123" s="144">
        <f>BK124+BK130+BK138</f>
        <v>0</v>
      </c>
    </row>
    <row r="124" spans="1:65" s="12" customFormat="1" ht="22.9" customHeight="1">
      <c r="B124" s="134"/>
      <c r="D124" s="135" t="s">
        <v>73</v>
      </c>
      <c r="E124" s="145" t="s">
        <v>82</v>
      </c>
      <c r="F124" s="145" t="s">
        <v>1305</v>
      </c>
      <c r="I124" s="137"/>
      <c r="J124" s="146">
        <f>BK124</f>
        <v>0</v>
      </c>
      <c r="L124" s="134"/>
      <c r="M124" s="139"/>
      <c r="N124" s="140"/>
      <c r="O124" s="140"/>
      <c r="P124" s="141">
        <f>SUM(P125:P129)</f>
        <v>0</v>
      </c>
      <c r="Q124" s="140"/>
      <c r="R124" s="141">
        <f>SUM(R125:R129)</f>
        <v>0</v>
      </c>
      <c r="S124" s="140"/>
      <c r="T124" s="142">
        <f>SUM(T125:T129)</f>
        <v>0</v>
      </c>
      <c r="AR124" s="135" t="s">
        <v>82</v>
      </c>
      <c r="AT124" s="143" t="s">
        <v>73</v>
      </c>
      <c r="AU124" s="143" t="s">
        <v>82</v>
      </c>
      <c r="AY124" s="135" t="s">
        <v>158</v>
      </c>
      <c r="BK124" s="144">
        <f>SUM(BK125:BK129)</f>
        <v>0</v>
      </c>
    </row>
    <row r="125" spans="1:65" s="2" customFormat="1" ht="24.2" customHeight="1">
      <c r="A125" s="29"/>
      <c r="B125" s="147"/>
      <c r="C125" s="148" t="s">
        <v>82</v>
      </c>
      <c r="D125" s="148" t="s">
        <v>161</v>
      </c>
      <c r="E125" s="149" t="s">
        <v>1623</v>
      </c>
      <c r="F125" s="150" t="s">
        <v>1624</v>
      </c>
      <c r="G125" s="151" t="s">
        <v>164</v>
      </c>
      <c r="H125" s="152">
        <v>129.75</v>
      </c>
      <c r="I125" s="153"/>
      <c r="J125" s="154">
        <f>ROUND(I125*H125,2)</f>
        <v>0</v>
      </c>
      <c r="K125" s="155"/>
      <c r="L125" s="30"/>
      <c r="M125" s="156" t="s">
        <v>1</v>
      </c>
      <c r="N125" s="157" t="s">
        <v>40</v>
      </c>
      <c r="O125" s="58"/>
      <c r="P125" s="158">
        <f>O125*H125</f>
        <v>0</v>
      </c>
      <c r="Q125" s="158">
        <v>0</v>
      </c>
      <c r="R125" s="158">
        <f>Q125*H125</f>
        <v>0</v>
      </c>
      <c r="S125" s="158">
        <v>0</v>
      </c>
      <c r="T125" s="159">
        <f>S125*H125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0" t="s">
        <v>165</v>
      </c>
      <c r="AT125" s="160" t="s">
        <v>161</v>
      </c>
      <c r="AU125" s="160" t="s">
        <v>166</v>
      </c>
      <c r="AY125" s="14" t="s">
        <v>158</v>
      </c>
      <c r="BE125" s="161">
        <f>IF(N125="základná",J125,0)</f>
        <v>0</v>
      </c>
      <c r="BF125" s="161">
        <f>IF(N125="znížená",J125,0)</f>
        <v>0</v>
      </c>
      <c r="BG125" s="161">
        <f>IF(N125="zákl. prenesená",J125,0)</f>
        <v>0</v>
      </c>
      <c r="BH125" s="161">
        <f>IF(N125="zníž. prenesená",J125,0)</f>
        <v>0</v>
      </c>
      <c r="BI125" s="161">
        <f>IF(N125="nulová",J125,0)</f>
        <v>0</v>
      </c>
      <c r="BJ125" s="14" t="s">
        <v>166</v>
      </c>
      <c r="BK125" s="161">
        <f>ROUND(I125*H125,2)</f>
        <v>0</v>
      </c>
      <c r="BL125" s="14" t="s">
        <v>165</v>
      </c>
      <c r="BM125" s="160" t="s">
        <v>166</v>
      </c>
    </row>
    <row r="126" spans="1:65" s="2" customFormat="1" ht="24.2" customHeight="1">
      <c r="A126" s="29"/>
      <c r="B126" s="147"/>
      <c r="C126" s="148" t="s">
        <v>166</v>
      </c>
      <c r="D126" s="148" t="s">
        <v>161</v>
      </c>
      <c r="E126" s="149" t="s">
        <v>1625</v>
      </c>
      <c r="F126" s="150" t="s">
        <v>1626</v>
      </c>
      <c r="G126" s="151" t="s">
        <v>182</v>
      </c>
      <c r="H126" s="152">
        <v>3.3340000000000001</v>
      </c>
      <c r="I126" s="153"/>
      <c r="J126" s="154">
        <f>ROUND(I126*H126,2)</f>
        <v>0</v>
      </c>
      <c r="K126" s="155"/>
      <c r="L126" s="30"/>
      <c r="M126" s="156" t="s">
        <v>1</v>
      </c>
      <c r="N126" s="157" t="s">
        <v>40</v>
      </c>
      <c r="O126" s="58"/>
      <c r="P126" s="158">
        <f>O126*H126</f>
        <v>0</v>
      </c>
      <c r="Q126" s="158">
        <v>0</v>
      </c>
      <c r="R126" s="158">
        <f>Q126*H126</f>
        <v>0</v>
      </c>
      <c r="S126" s="158">
        <v>0</v>
      </c>
      <c r="T126" s="159">
        <f>S126*H126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165</v>
      </c>
      <c r="AT126" s="160" t="s">
        <v>161</v>
      </c>
      <c r="AU126" s="160" t="s">
        <v>166</v>
      </c>
      <c r="AY126" s="14" t="s">
        <v>158</v>
      </c>
      <c r="BE126" s="161">
        <f>IF(N126="základná",J126,0)</f>
        <v>0</v>
      </c>
      <c r="BF126" s="161">
        <f>IF(N126="znížená",J126,0)</f>
        <v>0</v>
      </c>
      <c r="BG126" s="161">
        <f>IF(N126="zákl. prenesená",J126,0)</f>
        <v>0</v>
      </c>
      <c r="BH126" s="161">
        <f>IF(N126="zníž. prenesená",J126,0)</f>
        <v>0</v>
      </c>
      <c r="BI126" s="161">
        <f>IF(N126="nulová",J126,0)</f>
        <v>0</v>
      </c>
      <c r="BJ126" s="14" t="s">
        <v>166</v>
      </c>
      <c r="BK126" s="161">
        <f>ROUND(I126*H126,2)</f>
        <v>0</v>
      </c>
      <c r="BL126" s="14" t="s">
        <v>165</v>
      </c>
      <c r="BM126" s="160" t="s">
        <v>165</v>
      </c>
    </row>
    <row r="127" spans="1:65" s="2" customFormat="1" ht="16.5" customHeight="1">
      <c r="A127" s="29"/>
      <c r="B127" s="147"/>
      <c r="C127" s="148" t="s">
        <v>178</v>
      </c>
      <c r="D127" s="148" t="s">
        <v>161</v>
      </c>
      <c r="E127" s="149" t="s">
        <v>1627</v>
      </c>
      <c r="F127" s="150" t="s">
        <v>1628</v>
      </c>
      <c r="G127" s="151" t="s">
        <v>182</v>
      </c>
      <c r="H127" s="152">
        <v>3.3340000000000001</v>
      </c>
      <c r="I127" s="153"/>
      <c r="J127" s="154">
        <f>ROUND(I127*H127,2)</f>
        <v>0</v>
      </c>
      <c r="K127" s="155"/>
      <c r="L127" s="30"/>
      <c r="M127" s="156" t="s">
        <v>1</v>
      </c>
      <c r="N127" s="157" t="s">
        <v>40</v>
      </c>
      <c r="O127" s="58"/>
      <c r="P127" s="158">
        <f>O127*H127</f>
        <v>0</v>
      </c>
      <c r="Q127" s="158">
        <v>0</v>
      </c>
      <c r="R127" s="158">
        <f>Q127*H127</f>
        <v>0</v>
      </c>
      <c r="S127" s="158">
        <v>0</v>
      </c>
      <c r="T127" s="159">
        <f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165</v>
      </c>
      <c r="AT127" s="160" t="s">
        <v>161</v>
      </c>
      <c r="AU127" s="160" t="s">
        <v>166</v>
      </c>
      <c r="AY127" s="14" t="s">
        <v>158</v>
      </c>
      <c r="BE127" s="161">
        <f>IF(N127="základná",J127,0)</f>
        <v>0</v>
      </c>
      <c r="BF127" s="161">
        <f>IF(N127="znížená",J127,0)</f>
        <v>0</v>
      </c>
      <c r="BG127" s="161">
        <f>IF(N127="zákl. prenesená",J127,0)</f>
        <v>0</v>
      </c>
      <c r="BH127" s="161">
        <f>IF(N127="zníž. prenesená",J127,0)</f>
        <v>0</v>
      </c>
      <c r="BI127" s="161">
        <f>IF(N127="nulová",J127,0)</f>
        <v>0</v>
      </c>
      <c r="BJ127" s="14" t="s">
        <v>166</v>
      </c>
      <c r="BK127" s="161">
        <f>ROUND(I127*H127,2)</f>
        <v>0</v>
      </c>
      <c r="BL127" s="14" t="s">
        <v>165</v>
      </c>
      <c r="BM127" s="160" t="s">
        <v>187</v>
      </c>
    </row>
    <row r="128" spans="1:65" s="2" customFormat="1" ht="16.5" customHeight="1">
      <c r="A128" s="29"/>
      <c r="B128" s="147"/>
      <c r="C128" s="148" t="s">
        <v>165</v>
      </c>
      <c r="D128" s="148" t="s">
        <v>161</v>
      </c>
      <c r="E128" s="149" t="s">
        <v>1629</v>
      </c>
      <c r="F128" s="150" t="s">
        <v>1630</v>
      </c>
      <c r="G128" s="151" t="s">
        <v>164</v>
      </c>
      <c r="H128" s="152">
        <v>129.75</v>
      </c>
      <c r="I128" s="153"/>
      <c r="J128" s="154">
        <f>ROUND(I128*H128,2)</f>
        <v>0</v>
      </c>
      <c r="K128" s="155"/>
      <c r="L128" s="30"/>
      <c r="M128" s="156" t="s">
        <v>1</v>
      </c>
      <c r="N128" s="157" t="s">
        <v>40</v>
      </c>
      <c r="O128" s="58"/>
      <c r="P128" s="158">
        <f>O128*H128</f>
        <v>0</v>
      </c>
      <c r="Q128" s="158">
        <v>0</v>
      </c>
      <c r="R128" s="158">
        <f>Q128*H128</f>
        <v>0</v>
      </c>
      <c r="S128" s="158">
        <v>0</v>
      </c>
      <c r="T128" s="159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165</v>
      </c>
      <c r="AT128" s="160" t="s">
        <v>161</v>
      </c>
      <c r="AU128" s="160" t="s">
        <v>166</v>
      </c>
      <c r="AY128" s="14" t="s">
        <v>158</v>
      </c>
      <c r="BE128" s="161">
        <f>IF(N128="základná",J128,0)</f>
        <v>0</v>
      </c>
      <c r="BF128" s="161">
        <f>IF(N128="znížená",J128,0)</f>
        <v>0</v>
      </c>
      <c r="BG128" s="161">
        <f>IF(N128="zákl. prenesená",J128,0)</f>
        <v>0</v>
      </c>
      <c r="BH128" s="161">
        <f>IF(N128="zníž. prenesená",J128,0)</f>
        <v>0</v>
      </c>
      <c r="BI128" s="161">
        <f>IF(N128="nulová",J128,0)</f>
        <v>0</v>
      </c>
      <c r="BJ128" s="14" t="s">
        <v>166</v>
      </c>
      <c r="BK128" s="161">
        <f>ROUND(I128*H128,2)</f>
        <v>0</v>
      </c>
      <c r="BL128" s="14" t="s">
        <v>165</v>
      </c>
      <c r="BM128" s="160" t="s">
        <v>191</v>
      </c>
    </row>
    <row r="129" spans="1:65" s="2" customFormat="1" ht="21.75" customHeight="1">
      <c r="A129" s="29"/>
      <c r="B129" s="147"/>
      <c r="C129" s="148" t="s">
        <v>192</v>
      </c>
      <c r="D129" s="148" t="s">
        <v>161</v>
      </c>
      <c r="E129" s="149" t="s">
        <v>1631</v>
      </c>
      <c r="F129" s="150" t="s">
        <v>1632</v>
      </c>
      <c r="G129" s="151" t="s">
        <v>164</v>
      </c>
      <c r="H129" s="152">
        <v>129.75</v>
      </c>
      <c r="I129" s="153"/>
      <c r="J129" s="154">
        <f>ROUND(I129*H129,2)</f>
        <v>0</v>
      </c>
      <c r="K129" s="155"/>
      <c r="L129" s="30"/>
      <c r="M129" s="156" t="s">
        <v>1</v>
      </c>
      <c r="N129" s="157" t="s">
        <v>40</v>
      </c>
      <c r="O129" s="58"/>
      <c r="P129" s="158">
        <f>O129*H129</f>
        <v>0</v>
      </c>
      <c r="Q129" s="158">
        <v>0</v>
      </c>
      <c r="R129" s="158">
        <f>Q129*H129</f>
        <v>0</v>
      </c>
      <c r="S129" s="158">
        <v>0</v>
      </c>
      <c r="T129" s="159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165</v>
      </c>
      <c r="AT129" s="160" t="s">
        <v>161</v>
      </c>
      <c r="AU129" s="160" t="s">
        <v>166</v>
      </c>
      <c r="AY129" s="14" t="s">
        <v>158</v>
      </c>
      <c r="BE129" s="161">
        <f>IF(N129="základná",J129,0)</f>
        <v>0</v>
      </c>
      <c r="BF129" s="161">
        <f>IF(N129="znížená",J129,0)</f>
        <v>0</v>
      </c>
      <c r="BG129" s="161">
        <f>IF(N129="zákl. prenesená",J129,0)</f>
        <v>0</v>
      </c>
      <c r="BH129" s="161">
        <f>IF(N129="zníž. prenesená",J129,0)</f>
        <v>0</v>
      </c>
      <c r="BI129" s="161">
        <f>IF(N129="nulová",J129,0)</f>
        <v>0</v>
      </c>
      <c r="BJ129" s="14" t="s">
        <v>166</v>
      </c>
      <c r="BK129" s="161">
        <f>ROUND(I129*H129,2)</f>
        <v>0</v>
      </c>
      <c r="BL129" s="14" t="s">
        <v>165</v>
      </c>
      <c r="BM129" s="160" t="s">
        <v>109</v>
      </c>
    </row>
    <row r="130" spans="1:65" s="12" customFormat="1" ht="22.9" customHeight="1">
      <c r="B130" s="134"/>
      <c r="D130" s="135" t="s">
        <v>73</v>
      </c>
      <c r="E130" s="145" t="s">
        <v>178</v>
      </c>
      <c r="F130" s="145" t="s">
        <v>179</v>
      </c>
      <c r="I130" s="137"/>
      <c r="J130" s="146">
        <f>BK130</f>
        <v>0</v>
      </c>
      <c r="L130" s="134"/>
      <c r="M130" s="139"/>
      <c r="N130" s="140"/>
      <c r="O130" s="140"/>
      <c r="P130" s="141">
        <f>SUM(P131:P137)</f>
        <v>0</v>
      </c>
      <c r="Q130" s="140"/>
      <c r="R130" s="141">
        <f>SUM(R131:R137)</f>
        <v>8.1706399999999988</v>
      </c>
      <c r="S130" s="140"/>
      <c r="T130" s="142">
        <f>SUM(T131:T137)</f>
        <v>0</v>
      </c>
      <c r="AR130" s="135" t="s">
        <v>82</v>
      </c>
      <c r="AT130" s="143" t="s">
        <v>73</v>
      </c>
      <c r="AU130" s="143" t="s">
        <v>82</v>
      </c>
      <c r="AY130" s="135" t="s">
        <v>158</v>
      </c>
      <c r="BK130" s="144">
        <f>SUM(BK131:BK137)</f>
        <v>0</v>
      </c>
    </row>
    <row r="131" spans="1:65" s="2" customFormat="1" ht="24.2" customHeight="1">
      <c r="A131" s="29"/>
      <c r="B131" s="147"/>
      <c r="C131" s="148" t="s">
        <v>187</v>
      </c>
      <c r="D131" s="148" t="s">
        <v>161</v>
      </c>
      <c r="E131" s="149" t="s">
        <v>1633</v>
      </c>
      <c r="F131" s="150" t="s">
        <v>1634</v>
      </c>
      <c r="G131" s="151" t="s">
        <v>190</v>
      </c>
      <c r="H131" s="152">
        <v>40</v>
      </c>
      <c r="I131" s="153"/>
      <c r="J131" s="154">
        <f t="shared" ref="J131:J137" si="0">ROUND(I131*H131,2)</f>
        <v>0</v>
      </c>
      <c r="K131" s="155"/>
      <c r="L131" s="30"/>
      <c r="M131" s="156" t="s">
        <v>1</v>
      </c>
      <c r="N131" s="157" t="s">
        <v>40</v>
      </c>
      <c r="O131" s="58"/>
      <c r="P131" s="158">
        <f t="shared" ref="P131:P137" si="1">O131*H131</f>
        <v>0</v>
      </c>
      <c r="Q131" s="158">
        <v>0.12152</v>
      </c>
      <c r="R131" s="158">
        <f t="shared" ref="R131:R137" si="2">Q131*H131</f>
        <v>4.8608000000000002</v>
      </c>
      <c r="S131" s="158">
        <v>0</v>
      </c>
      <c r="T131" s="159">
        <f t="shared" ref="T131:T137" si="3"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165</v>
      </c>
      <c r="AT131" s="160" t="s">
        <v>161</v>
      </c>
      <c r="AU131" s="160" t="s">
        <v>166</v>
      </c>
      <c r="AY131" s="14" t="s">
        <v>158</v>
      </c>
      <c r="BE131" s="161">
        <f t="shared" ref="BE131:BE137" si="4">IF(N131="základná",J131,0)</f>
        <v>0</v>
      </c>
      <c r="BF131" s="161">
        <f t="shared" ref="BF131:BF137" si="5">IF(N131="znížená",J131,0)</f>
        <v>0</v>
      </c>
      <c r="BG131" s="161">
        <f t="shared" ref="BG131:BG137" si="6">IF(N131="zákl. prenesená",J131,0)</f>
        <v>0</v>
      </c>
      <c r="BH131" s="161">
        <f t="shared" ref="BH131:BH137" si="7">IF(N131="zníž. prenesená",J131,0)</f>
        <v>0</v>
      </c>
      <c r="BI131" s="161">
        <f t="shared" ref="BI131:BI137" si="8">IF(N131="nulová",J131,0)</f>
        <v>0</v>
      </c>
      <c r="BJ131" s="14" t="s">
        <v>166</v>
      </c>
      <c r="BK131" s="161">
        <f t="shared" ref="BK131:BK137" si="9">ROUND(I131*H131,2)</f>
        <v>0</v>
      </c>
      <c r="BL131" s="14" t="s">
        <v>165</v>
      </c>
      <c r="BM131" s="160" t="s">
        <v>198</v>
      </c>
    </row>
    <row r="132" spans="1:65" s="2" customFormat="1" ht="16.5" customHeight="1">
      <c r="A132" s="29"/>
      <c r="B132" s="147"/>
      <c r="C132" s="162" t="s">
        <v>199</v>
      </c>
      <c r="D132" s="162" t="s">
        <v>193</v>
      </c>
      <c r="E132" s="163" t="s">
        <v>1635</v>
      </c>
      <c r="F132" s="164" t="s">
        <v>1636</v>
      </c>
      <c r="G132" s="165" t="s">
        <v>190</v>
      </c>
      <c r="H132" s="166">
        <v>40</v>
      </c>
      <c r="I132" s="167"/>
      <c r="J132" s="168">
        <f t="shared" si="0"/>
        <v>0</v>
      </c>
      <c r="K132" s="169"/>
      <c r="L132" s="170"/>
      <c r="M132" s="171" t="s">
        <v>1</v>
      </c>
      <c r="N132" s="172" t="s">
        <v>40</v>
      </c>
      <c r="O132" s="58"/>
      <c r="P132" s="158">
        <f t="shared" si="1"/>
        <v>0</v>
      </c>
      <c r="Q132" s="158">
        <v>4.7000000000000002E-3</v>
      </c>
      <c r="R132" s="158">
        <f t="shared" si="2"/>
        <v>0.188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191</v>
      </c>
      <c r="AT132" s="160" t="s">
        <v>193</v>
      </c>
      <c r="AU132" s="160" t="s">
        <v>166</v>
      </c>
      <c r="AY132" s="14" t="s">
        <v>158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166</v>
      </c>
      <c r="BK132" s="161">
        <f t="shared" si="9"/>
        <v>0</v>
      </c>
      <c r="BL132" s="14" t="s">
        <v>165</v>
      </c>
      <c r="BM132" s="160" t="s">
        <v>202</v>
      </c>
    </row>
    <row r="133" spans="1:65" s="2" customFormat="1" ht="21.75" customHeight="1">
      <c r="A133" s="29"/>
      <c r="B133" s="147"/>
      <c r="C133" s="162" t="s">
        <v>191</v>
      </c>
      <c r="D133" s="162" t="s">
        <v>193</v>
      </c>
      <c r="E133" s="163" t="s">
        <v>1637</v>
      </c>
      <c r="F133" s="164" t="s">
        <v>1638</v>
      </c>
      <c r="G133" s="165" t="s">
        <v>190</v>
      </c>
      <c r="H133" s="166">
        <v>6</v>
      </c>
      <c r="I133" s="167"/>
      <c r="J133" s="168">
        <f t="shared" si="0"/>
        <v>0</v>
      </c>
      <c r="K133" s="169"/>
      <c r="L133" s="170"/>
      <c r="M133" s="171" t="s">
        <v>1</v>
      </c>
      <c r="N133" s="172" t="s">
        <v>40</v>
      </c>
      <c r="O133" s="58"/>
      <c r="P133" s="158">
        <f t="shared" si="1"/>
        <v>0</v>
      </c>
      <c r="Q133" s="158">
        <v>2.8E-3</v>
      </c>
      <c r="R133" s="158">
        <f t="shared" si="2"/>
        <v>1.6799999999999999E-2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191</v>
      </c>
      <c r="AT133" s="160" t="s">
        <v>193</v>
      </c>
      <c r="AU133" s="160" t="s">
        <v>166</v>
      </c>
      <c r="AY133" s="14" t="s">
        <v>158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166</v>
      </c>
      <c r="BK133" s="161">
        <f t="shared" si="9"/>
        <v>0</v>
      </c>
      <c r="BL133" s="14" t="s">
        <v>165</v>
      </c>
      <c r="BM133" s="160" t="s">
        <v>205</v>
      </c>
    </row>
    <row r="134" spans="1:65" s="2" customFormat="1" ht="24.2" customHeight="1">
      <c r="A134" s="29"/>
      <c r="B134" s="147"/>
      <c r="C134" s="148" t="s">
        <v>206</v>
      </c>
      <c r="D134" s="148" t="s">
        <v>161</v>
      </c>
      <c r="E134" s="149" t="s">
        <v>1639</v>
      </c>
      <c r="F134" s="150" t="s">
        <v>1640</v>
      </c>
      <c r="G134" s="151" t="s">
        <v>190</v>
      </c>
      <c r="H134" s="152">
        <v>6</v>
      </c>
      <c r="I134" s="153"/>
      <c r="J134" s="154">
        <f t="shared" si="0"/>
        <v>0</v>
      </c>
      <c r="K134" s="155"/>
      <c r="L134" s="30"/>
      <c r="M134" s="156" t="s">
        <v>1</v>
      </c>
      <c r="N134" s="157" t="s">
        <v>40</v>
      </c>
      <c r="O134" s="58"/>
      <c r="P134" s="158">
        <f t="shared" si="1"/>
        <v>0</v>
      </c>
      <c r="Q134" s="158">
        <v>0.15084</v>
      </c>
      <c r="R134" s="158">
        <f t="shared" si="2"/>
        <v>0.90504000000000007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165</v>
      </c>
      <c r="AT134" s="160" t="s">
        <v>161</v>
      </c>
      <c r="AU134" s="160" t="s">
        <v>166</v>
      </c>
      <c r="AY134" s="14" t="s">
        <v>158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166</v>
      </c>
      <c r="BK134" s="161">
        <f t="shared" si="9"/>
        <v>0</v>
      </c>
      <c r="BL134" s="14" t="s">
        <v>165</v>
      </c>
      <c r="BM134" s="160" t="s">
        <v>209</v>
      </c>
    </row>
    <row r="135" spans="1:65" s="2" customFormat="1" ht="24.2" customHeight="1">
      <c r="A135" s="29"/>
      <c r="B135" s="147"/>
      <c r="C135" s="148" t="s">
        <v>109</v>
      </c>
      <c r="D135" s="148" t="s">
        <v>161</v>
      </c>
      <c r="E135" s="149" t="s">
        <v>1641</v>
      </c>
      <c r="F135" s="150" t="s">
        <v>1642</v>
      </c>
      <c r="G135" s="151" t="s">
        <v>164</v>
      </c>
      <c r="H135" s="152">
        <v>25</v>
      </c>
      <c r="I135" s="153"/>
      <c r="J135" s="154">
        <f t="shared" si="0"/>
        <v>0</v>
      </c>
      <c r="K135" s="155"/>
      <c r="L135" s="30"/>
      <c r="M135" s="156" t="s">
        <v>1</v>
      </c>
      <c r="N135" s="157" t="s">
        <v>40</v>
      </c>
      <c r="O135" s="58"/>
      <c r="P135" s="158">
        <f t="shared" si="1"/>
        <v>0</v>
      </c>
      <c r="Q135" s="158">
        <v>0</v>
      </c>
      <c r="R135" s="158">
        <f t="shared" si="2"/>
        <v>0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165</v>
      </c>
      <c r="AT135" s="160" t="s">
        <v>161</v>
      </c>
      <c r="AU135" s="160" t="s">
        <v>166</v>
      </c>
      <c r="AY135" s="14" t="s">
        <v>158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166</v>
      </c>
      <c r="BK135" s="161">
        <f t="shared" si="9"/>
        <v>0</v>
      </c>
      <c r="BL135" s="14" t="s">
        <v>165</v>
      </c>
      <c r="BM135" s="160" t="s">
        <v>7</v>
      </c>
    </row>
    <row r="136" spans="1:65" s="2" customFormat="1" ht="16.5" customHeight="1">
      <c r="A136" s="29"/>
      <c r="B136" s="147"/>
      <c r="C136" s="162" t="s">
        <v>112</v>
      </c>
      <c r="D136" s="162" t="s">
        <v>193</v>
      </c>
      <c r="E136" s="163" t="s">
        <v>1643</v>
      </c>
      <c r="F136" s="164" t="s">
        <v>1644</v>
      </c>
      <c r="G136" s="165" t="s">
        <v>190</v>
      </c>
      <c r="H136" s="166">
        <v>80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40</v>
      </c>
      <c r="O136" s="58"/>
      <c r="P136" s="158">
        <f t="shared" si="1"/>
        <v>0</v>
      </c>
      <c r="Q136" s="158">
        <v>0</v>
      </c>
      <c r="R136" s="158">
        <f t="shared" si="2"/>
        <v>0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191</v>
      </c>
      <c r="AT136" s="160" t="s">
        <v>193</v>
      </c>
      <c r="AU136" s="160" t="s">
        <v>166</v>
      </c>
      <c r="AY136" s="14" t="s">
        <v>158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166</v>
      </c>
      <c r="BK136" s="161">
        <f t="shared" si="9"/>
        <v>0</v>
      </c>
      <c r="BL136" s="14" t="s">
        <v>165</v>
      </c>
      <c r="BM136" s="160" t="s">
        <v>215</v>
      </c>
    </row>
    <row r="137" spans="1:65" s="2" customFormat="1" ht="16.5" customHeight="1">
      <c r="A137" s="29"/>
      <c r="B137" s="147"/>
      <c r="C137" s="162" t="s">
        <v>198</v>
      </c>
      <c r="D137" s="162" t="s">
        <v>193</v>
      </c>
      <c r="E137" s="163" t="s">
        <v>1645</v>
      </c>
      <c r="F137" s="164" t="s">
        <v>1646</v>
      </c>
      <c r="G137" s="165" t="s">
        <v>190</v>
      </c>
      <c r="H137" s="166">
        <v>40</v>
      </c>
      <c r="I137" s="167"/>
      <c r="J137" s="168">
        <f t="shared" si="0"/>
        <v>0</v>
      </c>
      <c r="K137" s="169"/>
      <c r="L137" s="170"/>
      <c r="M137" s="171" t="s">
        <v>1</v>
      </c>
      <c r="N137" s="172" t="s">
        <v>40</v>
      </c>
      <c r="O137" s="58"/>
      <c r="P137" s="158">
        <f t="shared" si="1"/>
        <v>0</v>
      </c>
      <c r="Q137" s="158">
        <v>5.5E-2</v>
      </c>
      <c r="R137" s="158">
        <f t="shared" si="2"/>
        <v>2.2000000000000002</v>
      </c>
      <c r="S137" s="158">
        <v>0</v>
      </c>
      <c r="T137" s="159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191</v>
      </c>
      <c r="AT137" s="160" t="s">
        <v>193</v>
      </c>
      <c r="AU137" s="160" t="s">
        <v>166</v>
      </c>
      <c r="AY137" s="14" t="s">
        <v>158</v>
      </c>
      <c r="BE137" s="161">
        <f t="shared" si="4"/>
        <v>0</v>
      </c>
      <c r="BF137" s="161">
        <f t="shared" si="5"/>
        <v>0</v>
      </c>
      <c r="BG137" s="161">
        <f t="shared" si="6"/>
        <v>0</v>
      </c>
      <c r="BH137" s="161">
        <f t="shared" si="7"/>
        <v>0</v>
      </c>
      <c r="BI137" s="161">
        <f t="shared" si="8"/>
        <v>0</v>
      </c>
      <c r="BJ137" s="14" t="s">
        <v>166</v>
      </c>
      <c r="BK137" s="161">
        <f t="shared" si="9"/>
        <v>0</v>
      </c>
      <c r="BL137" s="14" t="s">
        <v>165</v>
      </c>
      <c r="BM137" s="160" t="s">
        <v>218</v>
      </c>
    </row>
    <row r="138" spans="1:65" s="12" customFormat="1" ht="22.9" customHeight="1">
      <c r="B138" s="134"/>
      <c r="D138" s="135" t="s">
        <v>73</v>
      </c>
      <c r="E138" s="145" t="s">
        <v>206</v>
      </c>
      <c r="F138" s="145" t="s">
        <v>294</v>
      </c>
      <c r="I138" s="137"/>
      <c r="J138" s="146">
        <f>BK138</f>
        <v>0</v>
      </c>
      <c r="L138" s="134"/>
      <c r="M138" s="139"/>
      <c r="N138" s="140"/>
      <c r="O138" s="140"/>
      <c r="P138" s="141">
        <f>P139</f>
        <v>0</v>
      </c>
      <c r="Q138" s="140"/>
      <c r="R138" s="141">
        <f>R139</f>
        <v>0</v>
      </c>
      <c r="S138" s="140"/>
      <c r="T138" s="142">
        <f>T139</f>
        <v>0</v>
      </c>
      <c r="AR138" s="135" t="s">
        <v>82</v>
      </c>
      <c r="AT138" s="143" t="s">
        <v>73</v>
      </c>
      <c r="AU138" s="143" t="s">
        <v>82</v>
      </c>
      <c r="AY138" s="135" t="s">
        <v>158</v>
      </c>
      <c r="BK138" s="144">
        <f>BK139</f>
        <v>0</v>
      </c>
    </row>
    <row r="139" spans="1:65" s="2" customFormat="1" ht="24.2" customHeight="1">
      <c r="A139" s="29"/>
      <c r="B139" s="147"/>
      <c r="C139" s="148" t="s">
        <v>219</v>
      </c>
      <c r="D139" s="148" t="s">
        <v>161</v>
      </c>
      <c r="E139" s="149" t="s">
        <v>1528</v>
      </c>
      <c r="F139" s="150" t="s">
        <v>1529</v>
      </c>
      <c r="G139" s="151" t="s">
        <v>176</v>
      </c>
      <c r="H139" s="152">
        <v>8.1709999999999994</v>
      </c>
      <c r="I139" s="153"/>
      <c r="J139" s="154">
        <f>ROUND(I139*H139,2)</f>
        <v>0</v>
      </c>
      <c r="K139" s="155"/>
      <c r="L139" s="30"/>
      <c r="M139" s="156" t="s">
        <v>1</v>
      </c>
      <c r="N139" s="157" t="s">
        <v>40</v>
      </c>
      <c r="O139" s="58"/>
      <c r="P139" s="158">
        <f>O139*H139</f>
        <v>0</v>
      </c>
      <c r="Q139" s="158">
        <v>0</v>
      </c>
      <c r="R139" s="158">
        <f>Q139*H139</f>
        <v>0</v>
      </c>
      <c r="S139" s="158">
        <v>0</v>
      </c>
      <c r="T139" s="159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165</v>
      </c>
      <c r="AT139" s="160" t="s">
        <v>161</v>
      </c>
      <c r="AU139" s="160" t="s">
        <v>166</v>
      </c>
      <c r="AY139" s="14" t="s">
        <v>158</v>
      </c>
      <c r="BE139" s="161">
        <f>IF(N139="základná",J139,0)</f>
        <v>0</v>
      </c>
      <c r="BF139" s="161">
        <f>IF(N139="znížená",J139,0)</f>
        <v>0</v>
      </c>
      <c r="BG139" s="161">
        <f>IF(N139="zákl. prenesená",J139,0)</f>
        <v>0</v>
      </c>
      <c r="BH139" s="161">
        <f>IF(N139="zníž. prenesená",J139,0)</f>
        <v>0</v>
      </c>
      <c r="BI139" s="161">
        <f>IF(N139="nulová",J139,0)</f>
        <v>0</v>
      </c>
      <c r="BJ139" s="14" t="s">
        <v>166</v>
      </c>
      <c r="BK139" s="161">
        <f>ROUND(I139*H139,2)</f>
        <v>0</v>
      </c>
      <c r="BL139" s="14" t="s">
        <v>165</v>
      </c>
      <c r="BM139" s="160" t="s">
        <v>222</v>
      </c>
    </row>
    <row r="140" spans="1:65" s="12" customFormat="1" ht="25.9" customHeight="1">
      <c r="B140" s="134"/>
      <c r="D140" s="135" t="s">
        <v>73</v>
      </c>
      <c r="E140" s="136" t="s">
        <v>418</v>
      </c>
      <c r="F140" s="136" t="s">
        <v>419</v>
      </c>
      <c r="I140" s="137"/>
      <c r="J140" s="138">
        <f>BK140</f>
        <v>0</v>
      </c>
      <c r="L140" s="134"/>
      <c r="M140" s="139"/>
      <c r="N140" s="140"/>
      <c r="O140" s="140"/>
      <c r="P140" s="141">
        <f>P141</f>
        <v>0</v>
      </c>
      <c r="Q140" s="140"/>
      <c r="R140" s="141">
        <f>R141</f>
        <v>0.13500000000000001</v>
      </c>
      <c r="S140" s="140"/>
      <c r="T140" s="142">
        <f>T141</f>
        <v>0</v>
      </c>
      <c r="AR140" s="135" t="s">
        <v>82</v>
      </c>
      <c r="AT140" s="143" t="s">
        <v>73</v>
      </c>
      <c r="AU140" s="143" t="s">
        <v>74</v>
      </c>
      <c r="AY140" s="135" t="s">
        <v>158</v>
      </c>
      <c r="BK140" s="144">
        <f>BK141</f>
        <v>0</v>
      </c>
    </row>
    <row r="141" spans="1:65" s="12" customFormat="1" ht="22.9" customHeight="1">
      <c r="B141" s="134"/>
      <c r="D141" s="135" t="s">
        <v>73</v>
      </c>
      <c r="E141" s="145" t="s">
        <v>668</v>
      </c>
      <c r="F141" s="145" t="s">
        <v>669</v>
      </c>
      <c r="I141" s="137"/>
      <c r="J141" s="146">
        <f>BK141</f>
        <v>0</v>
      </c>
      <c r="L141" s="134"/>
      <c r="M141" s="139"/>
      <c r="N141" s="140"/>
      <c r="O141" s="140"/>
      <c r="P141" s="141">
        <f>SUM(P142:P158)</f>
        <v>0</v>
      </c>
      <c r="Q141" s="140"/>
      <c r="R141" s="141">
        <f>SUM(R142:R158)</f>
        <v>0.13500000000000001</v>
      </c>
      <c r="S141" s="140"/>
      <c r="T141" s="142">
        <f>SUM(T142:T158)</f>
        <v>0</v>
      </c>
      <c r="AR141" s="135" t="s">
        <v>166</v>
      </c>
      <c r="AT141" s="143" t="s">
        <v>73</v>
      </c>
      <c r="AU141" s="143" t="s">
        <v>82</v>
      </c>
      <c r="AY141" s="135" t="s">
        <v>158</v>
      </c>
      <c r="BK141" s="144">
        <f>SUM(BK142:BK158)</f>
        <v>0</v>
      </c>
    </row>
    <row r="142" spans="1:65" s="2" customFormat="1" ht="16.5" customHeight="1">
      <c r="A142" s="29"/>
      <c r="B142" s="147"/>
      <c r="C142" s="148" t="s">
        <v>202</v>
      </c>
      <c r="D142" s="148" t="s">
        <v>161</v>
      </c>
      <c r="E142" s="149" t="s">
        <v>1647</v>
      </c>
      <c r="F142" s="150" t="s">
        <v>1648</v>
      </c>
      <c r="G142" s="151" t="s">
        <v>288</v>
      </c>
      <c r="H142" s="152">
        <v>100.75</v>
      </c>
      <c r="I142" s="153"/>
      <c r="J142" s="154">
        <f t="shared" ref="J142:J158" si="10">ROUND(I142*H142,2)</f>
        <v>0</v>
      </c>
      <c r="K142" s="155"/>
      <c r="L142" s="30"/>
      <c r="M142" s="156" t="s">
        <v>1</v>
      </c>
      <c r="N142" s="157" t="s">
        <v>40</v>
      </c>
      <c r="O142" s="58"/>
      <c r="P142" s="158">
        <f t="shared" ref="P142:P158" si="11">O142*H142</f>
        <v>0</v>
      </c>
      <c r="Q142" s="158">
        <v>0</v>
      </c>
      <c r="R142" s="158">
        <f t="shared" ref="R142:R158" si="12">Q142*H142</f>
        <v>0</v>
      </c>
      <c r="S142" s="158">
        <v>0</v>
      </c>
      <c r="T142" s="159">
        <f t="shared" ref="T142:T158" si="13"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205</v>
      </c>
      <c r="AT142" s="160" t="s">
        <v>161</v>
      </c>
      <c r="AU142" s="160" t="s">
        <v>166</v>
      </c>
      <c r="AY142" s="14" t="s">
        <v>158</v>
      </c>
      <c r="BE142" s="161">
        <f t="shared" ref="BE142:BE158" si="14">IF(N142="základná",J142,0)</f>
        <v>0</v>
      </c>
      <c r="BF142" s="161">
        <f t="shared" ref="BF142:BF158" si="15">IF(N142="znížená",J142,0)</f>
        <v>0</v>
      </c>
      <c r="BG142" s="161">
        <f t="shared" ref="BG142:BG158" si="16">IF(N142="zákl. prenesená",J142,0)</f>
        <v>0</v>
      </c>
      <c r="BH142" s="161">
        <f t="shared" ref="BH142:BH158" si="17">IF(N142="zníž. prenesená",J142,0)</f>
        <v>0</v>
      </c>
      <c r="BI142" s="161">
        <f t="shared" ref="BI142:BI158" si="18">IF(N142="nulová",J142,0)</f>
        <v>0</v>
      </c>
      <c r="BJ142" s="14" t="s">
        <v>166</v>
      </c>
      <c r="BK142" s="161">
        <f t="shared" ref="BK142:BK158" si="19">ROUND(I142*H142,2)</f>
        <v>0</v>
      </c>
      <c r="BL142" s="14" t="s">
        <v>205</v>
      </c>
      <c r="BM142" s="160" t="s">
        <v>225</v>
      </c>
    </row>
    <row r="143" spans="1:65" s="2" customFormat="1" ht="24.2" customHeight="1">
      <c r="A143" s="29"/>
      <c r="B143" s="147"/>
      <c r="C143" s="162" t="s">
        <v>226</v>
      </c>
      <c r="D143" s="162" t="s">
        <v>193</v>
      </c>
      <c r="E143" s="163" t="s">
        <v>1649</v>
      </c>
      <c r="F143" s="164" t="s">
        <v>1650</v>
      </c>
      <c r="G143" s="165" t="s">
        <v>288</v>
      </c>
      <c r="H143" s="166">
        <v>100.75</v>
      </c>
      <c r="I143" s="167"/>
      <c r="J143" s="168">
        <f t="shared" si="10"/>
        <v>0</v>
      </c>
      <c r="K143" s="169"/>
      <c r="L143" s="170"/>
      <c r="M143" s="171" t="s">
        <v>1</v>
      </c>
      <c r="N143" s="172" t="s">
        <v>40</v>
      </c>
      <c r="O143" s="58"/>
      <c r="P143" s="158">
        <f t="shared" si="11"/>
        <v>0</v>
      </c>
      <c r="Q143" s="158">
        <v>1.1999999999999999E-3</v>
      </c>
      <c r="R143" s="158">
        <f t="shared" si="12"/>
        <v>0.12089999999999999</v>
      </c>
      <c r="S143" s="158">
        <v>0</v>
      </c>
      <c r="T143" s="159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232</v>
      </c>
      <c r="AT143" s="160" t="s">
        <v>193</v>
      </c>
      <c r="AU143" s="160" t="s">
        <v>166</v>
      </c>
      <c r="AY143" s="14" t="s">
        <v>158</v>
      </c>
      <c r="BE143" s="161">
        <f t="shared" si="14"/>
        <v>0</v>
      </c>
      <c r="BF143" s="161">
        <f t="shared" si="15"/>
        <v>0</v>
      </c>
      <c r="BG143" s="161">
        <f t="shared" si="16"/>
        <v>0</v>
      </c>
      <c r="BH143" s="161">
        <f t="shared" si="17"/>
        <v>0</v>
      </c>
      <c r="BI143" s="161">
        <f t="shared" si="18"/>
        <v>0</v>
      </c>
      <c r="BJ143" s="14" t="s">
        <v>166</v>
      </c>
      <c r="BK143" s="161">
        <f t="shared" si="19"/>
        <v>0</v>
      </c>
      <c r="BL143" s="14" t="s">
        <v>205</v>
      </c>
      <c r="BM143" s="160" t="s">
        <v>229</v>
      </c>
    </row>
    <row r="144" spans="1:65" s="2" customFormat="1" ht="24.2" customHeight="1">
      <c r="A144" s="29"/>
      <c r="B144" s="147"/>
      <c r="C144" s="148" t="s">
        <v>205</v>
      </c>
      <c r="D144" s="148" t="s">
        <v>161</v>
      </c>
      <c r="E144" s="149" t="s">
        <v>1651</v>
      </c>
      <c r="F144" s="150" t="s">
        <v>1652</v>
      </c>
      <c r="G144" s="151" t="s">
        <v>288</v>
      </c>
      <c r="H144" s="152">
        <v>129.75</v>
      </c>
      <c r="I144" s="153"/>
      <c r="J144" s="154">
        <f t="shared" si="10"/>
        <v>0</v>
      </c>
      <c r="K144" s="155"/>
      <c r="L144" s="30"/>
      <c r="M144" s="156" t="s">
        <v>1</v>
      </c>
      <c r="N144" s="157" t="s">
        <v>40</v>
      </c>
      <c r="O144" s="58"/>
      <c r="P144" s="158">
        <f t="shared" si="11"/>
        <v>0</v>
      </c>
      <c r="Q144" s="158">
        <v>0</v>
      </c>
      <c r="R144" s="158">
        <f t="shared" si="12"/>
        <v>0</v>
      </c>
      <c r="S144" s="158">
        <v>0</v>
      </c>
      <c r="T144" s="159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205</v>
      </c>
      <c r="AT144" s="160" t="s">
        <v>161</v>
      </c>
      <c r="AU144" s="160" t="s">
        <v>166</v>
      </c>
      <c r="AY144" s="14" t="s">
        <v>158</v>
      </c>
      <c r="BE144" s="161">
        <f t="shared" si="14"/>
        <v>0</v>
      </c>
      <c r="BF144" s="161">
        <f t="shared" si="15"/>
        <v>0</v>
      </c>
      <c r="BG144" s="161">
        <f t="shared" si="16"/>
        <v>0</v>
      </c>
      <c r="BH144" s="161">
        <f t="shared" si="17"/>
        <v>0</v>
      </c>
      <c r="BI144" s="161">
        <f t="shared" si="18"/>
        <v>0</v>
      </c>
      <c r="BJ144" s="14" t="s">
        <v>166</v>
      </c>
      <c r="BK144" s="161">
        <f t="shared" si="19"/>
        <v>0</v>
      </c>
      <c r="BL144" s="14" t="s">
        <v>205</v>
      </c>
      <c r="BM144" s="160" t="s">
        <v>232</v>
      </c>
    </row>
    <row r="145" spans="1:65" s="2" customFormat="1" ht="16.5" customHeight="1">
      <c r="A145" s="29"/>
      <c r="B145" s="147"/>
      <c r="C145" s="148" t="s">
        <v>233</v>
      </c>
      <c r="D145" s="148" t="s">
        <v>161</v>
      </c>
      <c r="E145" s="149" t="s">
        <v>1653</v>
      </c>
      <c r="F145" s="150" t="s">
        <v>1654</v>
      </c>
      <c r="G145" s="151" t="s">
        <v>288</v>
      </c>
      <c r="H145" s="152">
        <v>302.25</v>
      </c>
      <c r="I145" s="153"/>
      <c r="J145" s="154">
        <f t="shared" si="10"/>
        <v>0</v>
      </c>
      <c r="K145" s="155"/>
      <c r="L145" s="30"/>
      <c r="M145" s="156" t="s">
        <v>1</v>
      </c>
      <c r="N145" s="157" t="s">
        <v>40</v>
      </c>
      <c r="O145" s="58"/>
      <c r="P145" s="158">
        <f t="shared" si="11"/>
        <v>0</v>
      </c>
      <c r="Q145" s="158">
        <v>0</v>
      </c>
      <c r="R145" s="158">
        <f t="shared" si="12"/>
        <v>0</v>
      </c>
      <c r="S145" s="158">
        <v>0</v>
      </c>
      <c r="T145" s="159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205</v>
      </c>
      <c r="AT145" s="160" t="s">
        <v>161</v>
      </c>
      <c r="AU145" s="160" t="s">
        <v>166</v>
      </c>
      <c r="AY145" s="14" t="s">
        <v>158</v>
      </c>
      <c r="BE145" s="161">
        <f t="shared" si="14"/>
        <v>0</v>
      </c>
      <c r="BF145" s="161">
        <f t="shared" si="15"/>
        <v>0</v>
      </c>
      <c r="BG145" s="161">
        <f t="shared" si="16"/>
        <v>0</v>
      </c>
      <c r="BH145" s="161">
        <f t="shared" si="17"/>
        <v>0</v>
      </c>
      <c r="BI145" s="161">
        <f t="shared" si="18"/>
        <v>0</v>
      </c>
      <c r="BJ145" s="14" t="s">
        <v>166</v>
      </c>
      <c r="BK145" s="161">
        <f t="shared" si="19"/>
        <v>0</v>
      </c>
      <c r="BL145" s="14" t="s">
        <v>205</v>
      </c>
      <c r="BM145" s="160" t="s">
        <v>236</v>
      </c>
    </row>
    <row r="146" spans="1:65" s="2" customFormat="1" ht="24.2" customHeight="1">
      <c r="A146" s="29"/>
      <c r="B146" s="147"/>
      <c r="C146" s="162" t="s">
        <v>209</v>
      </c>
      <c r="D146" s="162" t="s">
        <v>193</v>
      </c>
      <c r="E146" s="163" t="s">
        <v>1655</v>
      </c>
      <c r="F146" s="164" t="s">
        <v>1656</v>
      </c>
      <c r="G146" s="165" t="s">
        <v>190</v>
      </c>
      <c r="H146" s="166">
        <v>1</v>
      </c>
      <c r="I146" s="167"/>
      <c r="J146" s="168">
        <f t="shared" si="10"/>
        <v>0</v>
      </c>
      <c r="K146" s="169"/>
      <c r="L146" s="170"/>
      <c r="M146" s="171" t="s">
        <v>1</v>
      </c>
      <c r="N146" s="172" t="s">
        <v>40</v>
      </c>
      <c r="O146" s="58"/>
      <c r="P146" s="158">
        <f t="shared" si="11"/>
        <v>0</v>
      </c>
      <c r="Q146" s="158">
        <v>1E-4</v>
      </c>
      <c r="R146" s="158">
        <f t="shared" si="12"/>
        <v>1E-4</v>
      </c>
      <c r="S146" s="158">
        <v>0</v>
      </c>
      <c r="T146" s="159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232</v>
      </c>
      <c r="AT146" s="160" t="s">
        <v>193</v>
      </c>
      <c r="AU146" s="160" t="s">
        <v>166</v>
      </c>
      <c r="AY146" s="14" t="s">
        <v>158</v>
      </c>
      <c r="BE146" s="161">
        <f t="shared" si="14"/>
        <v>0</v>
      </c>
      <c r="BF146" s="161">
        <f t="shared" si="15"/>
        <v>0</v>
      </c>
      <c r="BG146" s="161">
        <f t="shared" si="16"/>
        <v>0</v>
      </c>
      <c r="BH146" s="161">
        <f t="shared" si="17"/>
        <v>0</v>
      </c>
      <c r="BI146" s="161">
        <f t="shared" si="18"/>
        <v>0</v>
      </c>
      <c r="BJ146" s="14" t="s">
        <v>166</v>
      </c>
      <c r="BK146" s="161">
        <f t="shared" si="19"/>
        <v>0</v>
      </c>
      <c r="BL146" s="14" t="s">
        <v>205</v>
      </c>
      <c r="BM146" s="160" t="s">
        <v>239</v>
      </c>
    </row>
    <row r="147" spans="1:65" s="2" customFormat="1" ht="24.2" customHeight="1">
      <c r="A147" s="29"/>
      <c r="B147" s="147"/>
      <c r="C147" s="162" t="s">
        <v>240</v>
      </c>
      <c r="D147" s="162" t="s">
        <v>193</v>
      </c>
      <c r="E147" s="163" t="s">
        <v>1657</v>
      </c>
      <c r="F147" s="164" t="s">
        <v>1658</v>
      </c>
      <c r="G147" s="165" t="s">
        <v>190</v>
      </c>
      <c r="H147" s="166">
        <v>4</v>
      </c>
      <c r="I147" s="167"/>
      <c r="J147" s="168">
        <f t="shared" si="10"/>
        <v>0</v>
      </c>
      <c r="K147" s="169"/>
      <c r="L147" s="170"/>
      <c r="M147" s="171" t="s">
        <v>1</v>
      </c>
      <c r="N147" s="172" t="s">
        <v>40</v>
      </c>
      <c r="O147" s="58"/>
      <c r="P147" s="158">
        <f t="shared" si="11"/>
        <v>0</v>
      </c>
      <c r="Q147" s="158">
        <v>3.5000000000000001E-3</v>
      </c>
      <c r="R147" s="158">
        <f t="shared" si="12"/>
        <v>1.4E-2</v>
      </c>
      <c r="S147" s="158">
        <v>0</v>
      </c>
      <c r="T147" s="159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232</v>
      </c>
      <c r="AT147" s="160" t="s">
        <v>193</v>
      </c>
      <c r="AU147" s="160" t="s">
        <v>166</v>
      </c>
      <c r="AY147" s="14" t="s">
        <v>158</v>
      </c>
      <c r="BE147" s="161">
        <f t="shared" si="14"/>
        <v>0</v>
      </c>
      <c r="BF147" s="161">
        <f t="shared" si="15"/>
        <v>0</v>
      </c>
      <c r="BG147" s="161">
        <f t="shared" si="16"/>
        <v>0</v>
      </c>
      <c r="BH147" s="161">
        <f t="shared" si="17"/>
        <v>0</v>
      </c>
      <c r="BI147" s="161">
        <f t="shared" si="18"/>
        <v>0</v>
      </c>
      <c r="BJ147" s="14" t="s">
        <v>166</v>
      </c>
      <c r="BK147" s="161">
        <f t="shared" si="19"/>
        <v>0</v>
      </c>
      <c r="BL147" s="14" t="s">
        <v>205</v>
      </c>
      <c r="BM147" s="160" t="s">
        <v>243</v>
      </c>
    </row>
    <row r="148" spans="1:65" s="2" customFormat="1" ht="16.5" customHeight="1">
      <c r="A148" s="29"/>
      <c r="B148" s="147"/>
      <c r="C148" s="162" t="s">
        <v>7</v>
      </c>
      <c r="D148" s="162" t="s">
        <v>193</v>
      </c>
      <c r="E148" s="163" t="s">
        <v>1659</v>
      </c>
      <c r="F148" s="164" t="s">
        <v>1660</v>
      </c>
      <c r="G148" s="165" t="s">
        <v>1661</v>
      </c>
      <c r="H148" s="166">
        <v>0.12</v>
      </c>
      <c r="I148" s="167"/>
      <c r="J148" s="168">
        <f t="shared" si="10"/>
        <v>0</v>
      </c>
      <c r="K148" s="169"/>
      <c r="L148" s="170"/>
      <c r="M148" s="171" t="s">
        <v>1</v>
      </c>
      <c r="N148" s="172" t="s">
        <v>40</v>
      </c>
      <c r="O148" s="58"/>
      <c r="P148" s="158">
        <f t="shared" si="11"/>
        <v>0</v>
      </c>
      <c r="Q148" s="158">
        <v>0</v>
      </c>
      <c r="R148" s="158">
        <f t="shared" si="12"/>
        <v>0</v>
      </c>
      <c r="S148" s="158">
        <v>0</v>
      </c>
      <c r="T148" s="159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232</v>
      </c>
      <c r="AT148" s="160" t="s">
        <v>193</v>
      </c>
      <c r="AU148" s="160" t="s">
        <v>166</v>
      </c>
      <c r="AY148" s="14" t="s">
        <v>158</v>
      </c>
      <c r="BE148" s="161">
        <f t="shared" si="14"/>
        <v>0</v>
      </c>
      <c r="BF148" s="161">
        <f t="shared" si="15"/>
        <v>0</v>
      </c>
      <c r="BG148" s="161">
        <f t="shared" si="16"/>
        <v>0</v>
      </c>
      <c r="BH148" s="161">
        <f t="shared" si="17"/>
        <v>0</v>
      </c>
      <c r="BI148" s="161">
        <f t="shared" si="18"/>
        <v>0</v>
      </c>
      <c r="BJ148" s="14" t="s">
        <v>166</v>
      </c>
      <c r="BK148" s="161">
        <f t="shared" si="19"/>
        <v>0</v>
      </c>
      <c r="BL148" s="14" t="s">
        <v>205</v>
      </c>
      <c r="BM148" s="160" t="s">
        <v>246</v>
      </c>
    </row>
    <row r="149" spans="1:65" s="2" customFormat="1" ht="16.5" customHeight="1">
      <c r="A149" s="29"/>
      <c r="B149" s="147"/>
      <c r="C149" s="162" t="s">
        <v>247</v>
      </c>
      <c r="D149" s="162" t="s">
        <v>193</v>
      </c>
      <c r="E149" s="163" t="s">
        <v>1662</v>
      </c>
      <c r="F149" s="164" t="s">
        <v>1663</v>
      </c>
      <c r="G149" s="165" t="s">
        <v>190</v>
      </c>
      <c r="H149" s="166">
        <v>18</v>
      </c>
      <c r="I149" s="167"/>
      <c r="J149" s="168">
        <f t="shared" si="10"/>
        <v>0</v>
      </c>
      <c r="K149" s="169"/>
      <c r="L149" s="170"/>
      <c r="M149" s="171" t="s">
        <v>1</v>
      </c>
      <c r="N149" s="172" t="s">
        <v>40</v>
      </c>
      <c r="O149" s="58"/>
      <c r="P149" s="158">
        <f t="shared" si="11"/>
        <v>0</v>
      </c>
      <c r="Q149" s="158">
        <v>0</v>
      </c>
      <c r="R149" s="158">
        <f t="shared" si="12"/>
        <v>0</v>
      </c>
      <c r="S149" s="158">
        <v>0</v>
      </c>
      <c r="T149" s="159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232</v>
      </c>
      <c r="AT149" s="160" t="s">
        <v>193</v>
      </c>
      <c r="AU149" s="160" t="s">
        <v>166</v>
      </c>
      <c r="AY149" s="14" t="s">
        <v>158</v>
      </c>
      <c r="BE149" s="161">
        <f t="shared" si="14"/>
        <v>0</v>
      </c>
      <c r="BF149" s="161">
        <f t="shared" si="15"/>
        <v>0</v>
      </c>
      <c r="BG149" s="161">
        <f t="shared" si="16"/>
        <v>0</v>
      </c>
      <c r="BH149" s="161">
        <f t="shared" si="17"/>
        <v>0</v>
      </c>
      <c r="BI149" s="161">
        <f t="shared" si="18"/>
        <v>0</v>
      </c>
      <c r="BJ149" s="14" t="s">
        <v>166</v>
      </c>
      <c r="BK149" s="161">
        <f t="shared" si="19"/>
        <v>0</v>
      </c>
      <c r="BL149" s="14" t="s">
        <v>205</v>
      </c>
      <c r="BM149" s="160" t="s">
        <v>250</v>
      </c>
    </row>
    <row r="150" spans="1:65" s="2" customFormat="1" ht="16.5" customHeight="1">
      <c r="A150" s="29"/>
      <c r="B150" s="147"/>
      <c r="C150" s="162" t="s">
        <v>215</v>
      </c>
      <c r="D150" s="162" t="s">
        <v>193</v>
      </c>
      <c r="E150" s="163" t="s">
        <v>1664</v>
      </c>
      <c r="F150" s="164" t="s">
        <v>1665</v>
      </c>
      <c r="G150" s="165" t="s">
        <v>190</v>
      </c>
      <c r="H150" s="166">
        <v>6</v>
      </c>
      <c r="I150" s="167"/>
      <c r="J150" s="168">
        <f t="shared" si="10"/>
        <v>0</v>
      </c>
      <c r="K150" s="169"/>
      <c r="L150" s="170"/>
      <c r="M150" s="171" t="s">
        <v>1</v>
      </c>
      <c r="N150" s="172" t="s">
        <v>40</v>
      </c>
      <c r="O150" s="58"/>
      <c r="P150" s="158">
        <f t="shared" si="11"/>
        <v>0</v>
      </c>
      <c r="Q150" s="158">
        <v>0</v>
      </c>
      <c r="R150" s="158">
        <f t="shared" si="12"/>
        <v>0</v>
      </c>
      <c r="S150" s="158">
        <v>0</v>
      </c>
      <c r="T150" s="159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232</v>
      </c>
      <c r="AT150" s="160" t="s">
        <v>193</v>
      </c>
      <c r="AU150" s="160" t="s">
        <v>166</v>
      </c>
      <c r="AY150" s="14" t="s">
        <v>158</v>
      </c>
      <c r="BE150" s="161">
        <f t="shared" si="14"/>
        <v>0</v>
      </c>
      <c r="BF150" s="161">
        <f t="shared" si="15"/>
        <v>0</v>
      </c>
      <c r="BG150" s="161">
        <f t="shared" si="16"/>
        <v>0</v>
      </c>
      <c r="BH150" s="161">
        <f t="shared" si="17"/>
        <v>0</v>
      </c>
      <c r="BI150" s="161">
        <f t="shared" si="18"/>
        <v>0</v>
      </c>
      <c r="BJ150" s="14" t="s">
        <v>166</v>
      </c>
      <c r="BK150" s="161">
        <f t="shared" si="19"/>
        <v>0</v>
      </c>
      <c r="BL150" s="14" t="s">
        <v>205</v>
      </c>
      <c r="BM150" s="160" t="s">
        <v>253</v>
      </c>
    </row>
    <row r="151" spans="1:65" s="2" customFormat="1" ht="16.5" customHeight="1">
      <c r="A151" s="29"/>
      <c r="B151" s="147"/>
      <c r="C151" s="162" t="s">
        <v>254</v>
      </c>
      <c r="D151" s="162" t="s">
        <v>193</v>
      </c>
      <c r="E151" s="163" t="s">
        <v>1666</v>
      </c>
      <c r="F151" s="164" t="s">
        <v>1667</v>
      </c>
      <c r="G151" s="165" t="s">
        <v>1661</v>
      </c>
      <c r="H151" s="166">
        <v>1.7999999999999999E-2</v>
      </c>
      <c r="I151" s="167"/>
      <c r="J151" s="168">
        <f t="shared" si="10"/>
        <v>0</v>
      </c>
      <c r="K151" s="169"/>
      <c r="L151" s="170"/>
      <c r="M151" s="171" t="s">
        <v>1</v>
      </c>
      <c r="N151" s="172" t="s">
        <v>40</v>
      </c>
      <c r="O151" s="58"/>
      <c r="P151" s="158">
        <f t="shared" si="11"/>
        <v>0</v>
      </c>
      <c r="Q151" s="158">
        <v>0</v>
      </c>
      <c r="R151" s="158">
        <f t="shared" si="12"/>
        <v>0</v>
      </c>
      <c r="S151" s="158">
        <v>0</v>
      </c>
      <c r="T151" s="159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232</v>
      </c>
      <c r="AT151" s="160" t="s">
        <v>193</v>
      </c>
      <c r="AU151" s="160" t="s">
        <v>166</v>
      </c>
      <c r="AY151" s="14" t="s">
        <v>158</v>
      </c>
      <c r="BE151" s="161">
        <f t="shared" si="14"/>
        <v>0</v>
      </c>
      <c r="BF151" s="161">
        <f t="shared" si="15"/>
        <v>0</v>
      </c>
      <c r="BG151" s="161">
        <f t="shared" si="16"/>
        <v>0</v>
      </c>
      <c r="BH151" s="161">
        <f t="shared" si="17"/>
        <v>0</v>
      </c>
      <c r="BI151" s="161">
        <f t="shared" si="18"/>
        <v>0</v>
      </c>
      <c r="BJ151" s="14" t="s">
        <v>166</v>
      </c>
      <c r="BK151" s="161">
        <f t="shared" si="19"/>
        <v>0</v>
      </c>
      <c r="BL151" s="14" t="s">
        <v>205</v>
      </c>
      <c r="BM151" s="160" t="s">
        <v>257</v>
      </c>
    </row>
    <row r="152" spans="1:65" s="2" customFormat="1" ht="16.5" customHeight="1">
      <c r="A152" s="29"/>
      <c r="B152" s="147"/>
      <c r="C152" s="162" t="s">
        <v>218</v>
      </c>
      <c r="D152" s="162" t="s">
        <v>193</v>
      </c>
      <c r="E152" s="163" t="s">
        <v>1668</v>
      </c>
      <c r="F152" s="164" t="s">
        <v>1669</v>
      </c>
      <c r="G152" s="165" t="s">
        <v>190</v>
      </c>
      <c r="H152" s="166">
        <v>18</v>
      </c>
      <c r="I152" s="167"/>
      <c r="J152" s="168">
        <f t="shared" si="10"/>
        <v>0</v>
      </c>
      <c r="K152" s="169"/>
      <c r="L152" s="170"/>
      <c r="M152" s="171" t="s">
        <v>1</v>
      </c>
      <c r="N152" s="172" t="s">
        <v>40</v>
      </c>
      <c r="O152" s="58"/>
      <c r="P152" s="158">
        <f t="shared" si="11"/>
        <v>0</v>
      </c>
      <c r="Q152" s="158">
        <v>0</v>
      </c>
      <c r="R152" s="158">
        <f t="shared" si="12"/>
        <v>0</v>
      </c>
      <c r="S152" s="158">
        <v>0</v>
      </c>
      <c r="T152" s="159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232</v>
      </c>
      <c r="AT152" s="160" t="s">
        <v>193</v>
      </c>
      <c r="AU152" s="160" t="s">
        <v>166</v>
      </c>
      <c r="AY152" s="14" t="s">
        <v>158</v>
      </c>
      <c r="BE152" s="161">
        <f t="shared" si="14"/>
        <v>0</v>
      </c>
      <c r="BF152" s="161">
        <f t="shared" si="15"/>
        <v>0</v>
      </c>
      <c r="BG152" s="161">
        <f t="shared" si="16"/>
        <v>0</v>
      </c>
      <c r="BH152" s="161">
        <f t="shared" si="17"/>
        <v>0</v>
      </c>
      <c r="BI152" s="161">
        <f t="shared" si="18"/>
        <v>0</v>
      </c>
      <c r="BJ152" s="14" t="s">
        <v>166</v>
      </c>
      <c r="BK152" s="161">
        <f t="shared" si="19"/>
        <v>0</v>
      </c>
      <c r="BL152" s="14" t="s">
        <v>205</v>
      </c>
      <c r="BM152" s="160" t="s">
        <v>260</v>
      </c>
    </row>
    <row r="153" spans="1:65" s="2" customFormat="1" ht="21.75" customHeight="1">
      <c r="A153" s="29"/>
      <c r="B153" s="147"/>
      <c r="C153" s="148" t="s">
        <v>261</v>
      </c>
      <c r="D153" s="148" t="s">
        <v>161</v>
      </c>
      <c r="E153" s="149" t="s">
        <v>1670</v>
      </c>
      <c r="F153" s="150" t="s">
        <v>1671</v>
      </c>
      <c r="G153" s="151" t="s">
        <v>288</v>
      </c>
      <c r="H153" s="152">
        <v>100.75</v>
      </c>
      <c r="I153" s="153"/>
      <c r="J153" s="154">
        <f t="shared" si="10"/>
        <v>0</v>
      </c>
      <c r="K153" s="155"/>
      <c r="L153" s="30"/>
      <c r="M153" s="156" t="s">
        <v>1</v>
      </c>
      <c r="N153" s="157" t="s">
        <v>40</v>
      </c>
      <c r="O153" s="58"/>
      <c r="P153" s="158">
        <f t="shared" si="11"/>
        <v>0</v>
      </c>
      <c r="Q153" s="158">
        <v>0</v>
      </c>
      <c r="R153" s="158">
        <f t="shared" si="12"/>
        <v>0</v>
      </c>
      <c r="S153" s="158">
        <v>0</v>
      </c>
      <c r="T153" s="159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205</v>
      </c>
      <c r="AT153" s="160" t="s">
        <v>161</v>
      </c>
      <c r="AU153" s="160" t="s">
        <v>166</v>
      </c>
      <c r="AY153" s="14" t="s">
        <v>158</v>
      </c>
      <c r="BE153" s="161">
        <f t="shared" si="14"/>
        <v>0</v>
      </c>
      <c r="BF153" s="161">
        <f t="shared" si="15"/>
        <v>0</v>
      </c>
      <c r="BG153" s="161">
        <f t="shared" si="16"/>
        <v>0</v>
      </c>
      <c r="BH153" s="161">
        <f t="shared" si="17"/>
        <v>0</v>
      </c>
      <c r="BI153" s="161">
        <f t="shared" si="18"/>
        <v>0</v>
      </c>
      <c r="BJ153" s="14" t="s">
        <v>166</v>
      </c>
      <c r="BK153" s="161">
        <f t="shared" si="19"/>
        <v>0</v>
      </c>
      <c r="BL153" s="14" t="s">
        <v>205</v>
      </c>
      <c r="BM153" s="160" t="s">
        <v>264</v>
      </c>
    </row>
    <row r="154" spans="1:65" s="2" customFormat="1" ht="16.5" customHeight="1">
      <c r="A154" s="29"/>
      <c r="B154" s="147"/>
      <c r="C154" s="148" t="s">
        <v>222</v>
      </c>
      <c r="D154" s="148" t="s">
        <v>161</v>
      </c>
      <c r="E154" s="149" t="s">
        <v>1672</v>
      </c>
      <c r="F154" s="150" t="s">
        <v>1673</v>
      </c>
      <c r="G154" s="151" t="s">
        <v>288</v>
      </c>
      <c r="H154" s="152">
        <v>129.75</v>
      </c>
      <c r="I154" s="153"/>
      <c r="J154" s="154">
        <f t="shared" si="10"/>
        <v>0</v>
      </c>
      <c r="K154" s="155"/>
      <c r="L154" s="30"/>
      <c r="M154" s="156" t="s">
        <v>1</v>
      </c>
      <c r="N154" s="157" t="s">
        <v>40</v>
      </c>
      <c r="O154" s="58"/>
      <c r="P154" s="158">
        <f t="shared" si="11"/>
        <v>0</v>
      </c>
      <c r="Q154" s="158">
        <v>0</v>
      </c>
      <c r="R154" s="158">
        <f t="shared" si="12"/>
        <v>0</v>
      </c>
      <c r="S154" s="158">
        <v>0</v>
      </c>
      <c r="T154" s="159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205</v>
      </c>
      <c r="AT154" s="160" t="s">
        <v>161</v>
      </c>
      <c r="AU154" s="160" t="s">
        <v>166</v>
      </c>
      <c r="AY154" s="14" t="s">
        <v>158</v>
      </c>
      <c r="BE154" s="161">
        <f t="shared" si="14"/>
        <v>0</v>
      </c>
      <c r="BF154" s="161">
        <f t="shared" si="15"/>
        <v>0</v>
      </c>
      <c r="BG154" s="161">
        <f t="shared" si="16"/>
        <v>0</v>
      </c>
      <c r="BH154" s="161">
        <f t="shared" si="17"/>
        <v>0</v>
      </c>
      <c r="BI154" s="161">
        <f t="shared" si="18"/>
        <v>0</v>
      </c>
      <c r="BJ154" s="14" t="s">
        <v>166</v>
      </c>
      <c r="BK154" s="161">
        <f t="shared" si="19"/>
        <v>0</v>
      </c>
      <c r="BL154" s="14" t="s">
        <v>205</v>
      </c>
      <c r="BM154" s="160" t="s">
        <v>267</v>
      </c>
    </row>
    <row r="155" spans="1:65" s="2" customFormat="1" ht="16.5" customHeight="1">
      <c r="A155" s="29"/>
      <c r="B155" s="147"/>
      <c r="C155" s="148" t="s">
        <v>268</v>
      </c>
      <c r="D155" s="148" t="s">
        <v>161</v>
      </c>
      <c r="E155" s="149" t="s">
        <v>1674</v>
      </c>
      <c r="F155" s="150" t="s">
        <v>1675</v>
      </c>
      <c r="G155" s="151" t="s">
        <v>481</v>
      </c>
      <c r="H155" s="152">
        <v>16</v>
      </c>
      <c r="I155" s="153"/>
      <c r="J155" s="154">
        <f t="shared" si="10"/>
        <v>0</v>
      </c>
      <c r="K155" s="155"/>
      <c r="L155" s="30"/>
      <c r="M155" s="156" t="s">
        <v>1</v>
      </c>
      <c r="N155" s="157" t="s">
        <v>40</v>
      </c>
      <c r="O155" s="58"/>
      <c r="P155" s="158">
        <f t="shared" si="11"/>
        <v>0</v>
      </c>
      <c r="Q155" s="158">
        <v>0</v>
      </c>
      <c r="R155" s="158">
        <f t="shared" si="12"/>
        <v>0</v>
      </c>
      <c r="S155" s="158">
        <v>0</v>
      </c>
      <c r="T155" s="159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205</v>
      </c>
      <c r="AT155" s="160" t="s">
        <v>161</v>
      </c>
      <c r="AU155" s="160" t="s">
        <v>166</v>
      </c>
      <c r="AY155" s="14" t="s">
        <v>158</v>
      </c>
      <c r="BE155" s="161">
        <f t="shared" si="14"/>
        <v>0</v>
      </c>
      <c r="BF155" s="161">
        <f t="shared" si="15"/>
        <v>0</v>
      </c>
      <c r="BG155" s="161">
        <f t="shared" si="16"/>
        <v>0</v>
      </c>
      <c r="BH155" s="161">
        <f t="shared" si="17"/>
        <v>0</v>
      </c>
      <c r="BI155" s="161">
        <f t="shared" si="18"/>
        <v>0</v>
      </c>
      <c r="BJ155" s="14" t="s">
        <v>166</v>
      </c>
      <c r="BK155" s="161">
        <f t="shared" si="19"/>
        <v>0</v>
      </c>
      <c r="BL155" s="14" t="s">
        <v>205</v>
      </c>
      <c r="BM155" s="160" t="s">
        <v>271</v>
      </c>
    </row>
    <row r="156" spans="1:65" s="2" customFormat="1" ht="16.5" customHeight="1">
      <c r="A156" s="29"/>
      <c r="B156" s="147"/>
      <c r="C156" s="162" t="s">
        <v>225</v>
      </c>
      <c r="D156" s="162" t="s">
        <v>193</v>
      </c>
      <c r="E156" s="163" t="s">
        <v>1676</v>
      </c>
      <c r="F156" s="164" t="s">
        <v>1677</v>
      </c>
      <c r="G156" s="165" t="s">
        <v>190</v>
      </c>
      <c r="H156" s="166">
        <v>2</v>
      </c>
      <c r="I156" s="167"/>
      <c r="J156" s="168">
        <f t="shared" si="10"/>
        <v>0</v>
      </c>
      <c r="K156" s="169"/>
      <c r="L156" s="170"/>
      <c r="M156" s="171" t="s">
        <v>1</v>
      </c>
      <c r="N156" s="172" t="s">
        <v>40</v>
      </c>
      <c r="O156" s="58"/>
      <c r="P156" s="158">
        <f t="shared" si="11"/>
        <v>0</v>
      </c>
      <c r="Q156" s="158">
        <v>0</v>
      </c>
      <c r="R156" s="158">
        <f t="shared" si="12"/>
        <v>0</v>
      </c>
      <c r="S156" s="158">
        <v>0</v>
      </c>
      <c r="T156" s="159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232</v>
      </c>
      <c r="AT156" s="160" t="s">
        <v>193</v>
      </c>
      <c r="AU156" s="160" t="s">
        <v>166</v>
      </c>
      <c r="AY156" s="14" t="s">
        <v>158</v>
      </c>
      <c r="BE156" s="161">
        <f t="shared" si="14"/>
        <v>0</v>
      </c>
      <c r="BF156" s="161">
        <f t="shared" si="15"/>
        <v>0</v>
      </c>
      <c r="BG156" s="161">
        <f t="shared" si="16"/>
        <v>0</v>
      </c>
      <c r="BH156" s="161">
        <f t="shared" si="17"/>
        <v>0</v>
      </c>
      <c r="BI156" s="161">
        <f t="shared" si="18"/>
        <v>0</v>
      </c>
      <c r="BJ156" s="14" t="s">
        <v>166</v>
      </c>
      <c r="BK156" s="161">
        <f t="shared" si="19"/>
        <v>0</v>
      </c>
      <c r="BL156" s="14" t="s">
        <v>205</v>
      </c>
      <c r="BM156" s="160" t="s">
        <v>274</v>
      </c>
    </row>
    <row r="157" spans="1:65" s="2" customFormat="1" ht="16.5" customHeight="1">
      <c r="A157" s="29"/>
      <c r="B157" s="147"/>
      <c r="C157" s="162" t="s">
        <v>275</v>
      </c>
      <c r="D157" s="162" t="s">
        <v>193</v>
      </c>
      <c r="E157" s="163" t="s">
        <v>1678</v>
      </c>
      <c r="F157" s="164" t="s">
        <v>1679</v>
      </c>
      <c r="G157" s="165" t="s">
        <v>1680</v>
      </c>
      <c r="H157" s="166">
        <v>3</v>
      </c>
      <c r="I157" s="167"/>
      <c r="J157" s="168">
        <f t="shared" si="10"/>
        <v>0</v>
      </c>
      <c r="K157" s="169"/>
      <c r="L157" s="170"/>
      <c r="M157" s="171" t="s">
        <v>1</v>
      </c>
      <c r="N157" s="172" t="s">
        <v>40</v>
      </c>
      <c r="O157" s="58"/>
      <c r="P157" s="158">
        <f t="shared" si="11"/>
        <v>0</v>
      </c>
      <c r="Q157" s="158">
        <v>0</v>
      </c>
      <c r="R157" s="158">
        <f t="shared" si="12"/>
        <v>0</v>
      </c>
      <c r="S157" s="158">
        <v>0</v>
      </c>
      <c r="T157" s="159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232</v>
      </c>
      <c r="AT157" s="160" t="s">
        <v>193</v>
      </c>
      <c r="AU157" s="160" t="s">
        <v>166</v>
      </c>
      <c r="AY157" s="14" t="s">
        <v>158</v>
      </c>
      <c r="BE157" s="161">
        <f t="shared" si="14"/>
        <v>0</v>
      </c>
      <c r="BF157" s="161">
        <f t="shared" si="15"/>
        <v>0</v>
      </c>
      <c r="BG157" s="161">
        <f t="shared" si="16"/>
        <v>0</v>
      </c>
      <c r="BH157" s="161">
        <f t="shared" si="17"/>
        <v>0</v>
      </c>
      <c r="BI157" s="161">
        <f t="shared" si="18"/>
        <v>0</v>
      </c>
      <c r="BJ157" s="14" t="s">
        <v>166</v>
      </c>
      <c r="BK157" s="161">
        <f t="shared" si="19"/>
        <v>0</v>
      </c>
      <c r="BL157" s="14" t="s">
        <v>205</v>
      </c>
      <c r="BM157" s="160" t="s">
        <v>278</v>
      </c>
    </row>
    <row r="158" spans="1:65" s="2" customFormat="1" ht="24.2" customHeight="1">
      <c r="A158" s="29"/>
      <c r="B158" s="147"/>
      <c r="C158" s="148" t="s">
        <v>229</v>
      </c>
      <c r="D158" s="148" t="s">
        <v>161</v>
      </c>
      <c r="E158" s="149" t="s">
        <v>770</v>
      </c>
      <c r="F158" s="150" t="s">
        <v>771</v>
      </c>
      <c r="G158" s="151" t="s">
        <v>176</v>
      </c>
      <c r="H158" s="152">
        <v>0.13500000000000001</v>
      </c>
      <c r="I158" s="153"/>
      <c r="J158" s="154">
        <f t="shared" si="10"/>
        <v>0</v>
      </c>
      <c r="K158" s="155"/>
      <c r="L158" s="30"/>
      <c r="M158" s="173" t="s">
        <v>1</v>
      </c>
      <c r="N158" s="174" t="s">
        <v>40</v>
      </c>
      <c r="O158" s="175"/>
      <c r="P158" s="176">
        <f t="shared" si="11"/>
        <v>0</v>
      </c>
      <c r="Q158" s="176">
        <v>0</v>
      </c>
      <c r="R158" s="176">
        <f t="shared" si="12"/>
        <v>0</v>
      </c>
      <c r="S158" s="176">
        <v>0</v>
      </c>
      <c r="T158" s="177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205</v>
      </c>
      <c r="AT158" s="160" t="s">
        <v>161</v>
      </c>
      <c r="AU158" s="160" t="s">
        <v>166</v>
      </c>
      <c r="AY158" s="14" t="s">
        <v>158</v>
      </c>
      <c r="BE158" s="161">
        <f t="shared" si="14"/>
        <v>0</v>
      </c>
      <c r="BF158" s="161">
        <f t="shared" si="15"/>
        <v>0</v>
      </c>
      <c r="BG158" s="161">
        <f t="shared" si="16"/>
        <v>0</v>
      </c>
      <c r="BH158" s="161">
        <f t="shared" si="17"/>
        <v>0</v>
      </c>
      <c r="BI158" s="161">
        <f t="shared" si="18"/>
        <v>0</v>
      </c>
      <c r="BJ158" s="14" t="s">
        <v>166</v>
      </c>
      <c r="BK158" s="161">
        <f t="shared" si="19"/>
        <v>0</v>
      </c>
      <c r="BL158" s="14" t="s">
        <v>205</v>
      </c>
      <c r="BM158" s="160" t="s">
        <v>281</v>
      </c>
    </row>
    <row r="159" spans="1:65" s="2" customFormat="1" ht="6.95" customHeight="1">
      <c r="A159" s="29"/>
      <c r="B159" s="47"/>
      <c r="C159" s="48"/>
      <c r="D159" s="48"/>
      <c r="E159" s="48"/>
      <c r="F159" s="48"/>
      <c r="G159" s="48"/>
      <c r="H159" s="48"/>
      <c r="I159" s="48"/>
      <c r="J159" s="48"/>
      <c r="K159" s="48"/>
      <c r="L159" s="30"/>
      <c r="M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</row>
  </sheetData>
  <autoFilter ref="C121:K158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24</vt:i4>
      </vt:variant>
    </vt:vector>
  </HeadingPairs>
  <TitlesOfParts>
    <vt:vector size="36" baseType="lpstr">
      <vt:lpstr>Rekapitulácia stavby</vt:lpstr>
      <vt:lpstr>01 - SO 01 Dvojdom </vt:lpstr>
      <vt:lpstr>02 - SO 01 Zdravotechnika </vt:lpstr>
      <vt:lpstr>03 - SO 01 Eletroinštalácia </vt:lpstr>
      <vt:lpstr>04 - SO 01 Ústredné vykur...</vt:lpstr>
      <vt:lpstr>05 - SO 01 Strecha </vt:lpstr>
      <vt:lpstr>06 - Vonkajšia kanalizácia </vt:lpstr>
      <vt:lpstr>07 - Vonkajšie osvetlenie</vt:lpstr>
      <vt:lpstr>08 - Vonkajšie rozvody NN</vt:lpstr>
      <vt:lpstr>09 - SO 02 Oplotenie - do...</vt:lpstr>
      <vt:lpstr>10 - SO 03 Spevnené plochy</vt:lpstr>
      <vt:lpstr>11 - SO 04 Oplotenie - na...</vt:lpstr>
      <vt:lpstr>'01 - SO 01 Dvojdom '!Názvy_tlače</vt:lpstr>
      <vt:lpstr>'02 - SO 01 Zdravotechnika '!Názvy_tlače</vt:lpstr>
      <vt:lpstr>'03 - SO 01 Eletroinštalácia '!Názvy_tlače</vt:lpstr>
      <vt:lpstr>'04 - SO 01 Ústredné vykur...'!Názvy_tlače</vt:lpstr>
      <vt:lpstr>'05 - SO 01 Strecha '!Názvy_tlače</vt:lpstr>
      <vt:lpstr>'06 - Vonkajšia kanalizácia '!Názvy_tlače</vt:lpstr>
      <vt:lpstr>'07 - Vonkajšie osvetlenie'!Názvy_tlače</vt:lpstr>
      <vt:lpstr>'08 - Vonkajšie rozvody NN'!Názvy_tlače</vt:lpstr>
      <vt:lpstr>'09 - SO 02 Oplotenie - do...'!Názvy_tlače</vt:lpstr>
      <vt:lpstr>'10 - SO 03 Spevnené plochy'!Názvy_tlače</vt:lpstr>
      <vt:lpstr>'11 - SO 04 Oplotenie - na...'!Názvy_tlače</vt:lpstr>
      <vt:lpstr>'Rekapitulácia stavby'!Názvy_tlače</vt:lpstr>
      <vt:lpstr>'01 - SO 01 Dvojdom '!Oblasť_tlače</vt:lpstr>
      <vt:lpstr>'02 - SO 01 Zdravotechnika '!Oblasť_tlače</vt:lpstr>
      <vt:lpstr>'03 - SO 01 Eletroinštalácia '!Oblasť_tlače</vt:lpstr>
      <vt:lpstr>'04 - SO 01 Ústredné vykur...'!Oblasť_tlače</vt:lpstr>
      <vt:lpstr>'05 - SO 01 Strecha '!Oblasť_tlače</vt:lpstr>
      <vt:lpstr>'06 - Vonkajšia kanalizácia '!Oblasť_tlače</vt:lpstr>
      <vt:lpstr>'07 - Vonkajšie osvetlenie'!Oblasť_tlače</vt:lpstr>
      <vt:lpstr>'08 - Vonkajšie rozvody NN'!Oblasť_tlače</vt:lpstr>
      <vt:lpstr>'09 - SO 02 Oplotenie - do...'!Oblasť_tlače</vt:lpstr>
      <vt:lpstr>'10 - SO 03 Spevnené plochy'!Oblasť_tlače</vt:lpstr>
      <vt:lpstr>'11 - SO 04 Oplotenie - na...'!Oblasť_tlače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Šafárová Viera, Ing</cp:lastModifiedBy>
  <dcterms:created xsi:type="dcterms:W3CDTF">2022-12-15T07:09:04Z</dcterms:created>
  <dcterms:modified xsi:type="dcterms:W3CDTF">2022-12-15T07:22:05Z</dcterms:modified>
</cp:coreProperties>
</file>